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sus\Google Drive\SCMedia\SystemPMCM\PersiapanData\"/>
    </mc:Choice>
  </mc:AlternateContent>
  <xr:revisionPtr revIDLastSave="0" documentId="13_ncr:1_{3E7E0B01-304D-4F90-B493-AB9F29D2CBBF}" xr6:coauthVersionLast="43" xr6:coauthVersionMax="43" xr10:uidLastSave="{00000000-0000-0000-0000-000000000000}"/>
  <bookViews>
    <workbookView xWindow="-120" yWindow="-120" windowWidth="20730" windowHeight="11160" firstSheet="2" activeTab="3" xr2:uid="{A771E4D0-D48C-4E8F-B036-811E1700DED3}"/>
  </bookViews>
  <sheets>
    <sheet name="MasterRemote" sheetId="2" r:id="rId1"/>
    <sheet name="TaskSurvey" sheetId="9" r:id="rId2"/>
    <sheet name="TaskInstalasi" sheetId="11" r:id="rId3"/>
    <sheet name="PenyelesainTask" sheetId="15" r:id="rId4"/>
    <sheet name="xxxxxPenyelesainTask" sheetId="13" r:id="rId5"/>
    <sheet name="Sheet6" sheetId="14" r:id="rId6"/>
    <sheet name="Sheet5" sheetId="7" r:id="rId7"/>
    <sheet name="Sheet7" sheetId="12" r:id="rId8"/>
    <sheet name="Sheet2" sheetId="8" r:id="rId9"/>
    <sheet name="Sheet4" sheetId="10" r:id="rId10"/>
    <sheet name="Sheet1" sheetId="1" r:id="rId11"/>
  </sheets>
  <definedNames>
    <definedName name="_xlnm._FilterDatabase" localSheetId="0" hidden="1">MasterRemote!$A$1:$X$463</definedName>
    <definedName name="_xlnm._FilterDatabase" localSheetId="3" hidden="1">PenyelesainTask!$A$1:$AL$1</definedName>
    <definedName name="_xlnm._FilterDatabase" localSheetId="9" hidden="1">Sheet4!$A$2:$AV$334</definedName>
    <definedName name="_xlnm._FilterDatabase" localSheetId="6" hidden="1">Sheet5!$A$1:$C$161</definedName>
    <definedName name="_xlnm._FilterDatabase" localSheetId="7" hidden="1">Sheet7!$A$2:$BW$334</definedName>
    <definedName name="_xlnm._FilterDatabase" localSheetId="2" hidden="1">TaskInstalasi!$A$1:$AR$237</definedName>
    <definedName name="_xlnm._FilterDatabase" localSheetId="1" hidden="1">TaskSurvey!$A$1:$AR$238</definedName>
    <definedName name="_xlnm._FilterDatabase" localSheetId="4" hidden="1">xxxxxPenyelesainTask!$A$1:$AL$232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231" i="13" l="1"/>
  <c r="AA231" i="13"/>
  <c r="AB230" i="13"/>
  <c r="AA230" i="13"/>
  <c r="AB228" i="13"/>
  <c r="AA228" i="13"/>
  <c r="AB227" i="13"/>
  <c r="AA227" i="13"/>
  <c r="AB232" i="13"/>
  <c r="AA232" i="13"/>
  <c r="AB229" i="13"/>
  <c r="AA229" i="13"/>
  <c r="AB226" i="13"/>
  <c r="AA226" i="13"/>
  <c r="Y232" i="13"/>
  <c r="X232" i="13"/>
  <c r="V232" i="13"/>
  <c r="W232" i="13" s="1"/>
  <c r="T232" i="13"/>
  <c r="F232" i="13"/>
  <c r="D232" i="13"/>
  <c r="J232" i="13" s="1"/>
  <c r="C232" i="13"/>
  <c r="A232" i="13" s="1"/>
  <c r="B232" i="13"/>
  <c r="AI232" i="13" s="1"/>
  <c r="Y231" i="13"/>
  <c r="X231" i="13"/>
  <c r="V231" i="13"/>
  <c r="W231" i="13" s="1"/>
  <c r="T231" i="13"/>
  <c r="F231" i="13"/>
  <c r="D231" i="13"/>
  <c r="K231" i="13" s="1"/>
  <c r="C231" i="13"/>
  <c r="A231" i="13" s="1"/>
  <c r="B231" i="13"/>
  <c r="AI231" i="13" s="1"/>
  <c r="Y230" i="13"/>
  <c r="X230" i="13"/>
  <c r="V230" i="13"/>
  <c r="W230" i="13" s="1"/>
  <c r="T230" i="13"/>
  <c r="F230" i="13"/>
  <c r="D230" i="13"/>
  <c r="L230" i="13" s="1"/>
  <c r="C230" i="13"/>
  <c r="B230" i="13"/>
  <c r="AI230" i="13" s="1"/>
  <c r="A230" i="13"/>
  <c r="AI229" i="13"/>
  <c r="Y229" i="13"/>
  <c r="X229" i="13"/>
  <c r="W229" i="13"/>
  <c r="V229" i="13"/>
  <c r="T229" i="13"/>
  <c r="L229" i="13"/>
  <c r="K229" i="13"/>
  <c r="J229" i="13"/>
  <c r="I229" i="13"/>
  <c r="F229" i="13"/>
  <c r="D229" i="13"/>
  <c r="C229" i="13"/>
  <c r="B229" i="13"/>
  <c r="A229" i="13"/>
  <c r="AI228" i="13"/>
  <c r="Y228" i="13"/>
  <c r="X228" i="13"/>
  <c r="V228" i="13"/>
  <c r="W228" i="13" s="1"/>
  <c r="T228" i="13"/>
  <c r="L228" i="13"/>
  <c r="K228" i="13"/>
  <c r="J228" i="13"/>
  <c r="I228" i="13"/>
  <c r="F228" i="13"/>
  <c r="D228" i="13"/>
  <c r="C228" i="13"/>
  <c r="B228" i="13"/>
  <c r="A228" i="13"/>
  <c r="AI227" i="13"/>
  <c r="Y227" i="13"/>
  <c r="X227" i="13"/>
  <c r="V227" i="13"/>
  <c r="W227" i="13" s="1"/>
  <c r="T227" i="13"/>
  <c r="L227" i="13"/>
  <c r="K227" i="13"/>
  <c r="J227" i="13"/>
  <c r="I227" i="13"/>
  <c r="F227" i="13"/>
  <c r="D227" i="13"/>
  <c r="C227" i="13"/>
  <c r="B227" i="13"/>
  <c r="A227" i="13"/>
  <c r="Y226" i="13"/>
  <c r="X226" i="13"/>
  <c r="V226" i="13"/>
  <c r="W226" i="13" s="1"/>
  <c r="T226" i="13"/>
  <c r="L226" i="13"/>
  <c r="K226" i="13"/>
  <c r="J226" i="13"/>
  <c r="I226" i="13"/>
  <c r="F226" i="13"/>
  <c r="D226" i="13"/>
  <c r="C226" i="13"/>
  <c r="B226" i="13"/>
  <c r="AI226" i="13" s="1"/>
  <c r="A226" i="13"/>
  <c r="L232" i="13" l="1"/>
  <c r="J230" i="13"/>
  <c r="I231" i="13"/>
  <c r="K230" i="13"/>
  <c r="J231" i="13"/>
  <c r="I232" i="13"/>
  <c r="L231" i="13"/>
  <c r="K232" i="13"/>
  <c r="I230" i="13"/>
  <c r="H159" i="13"/>
  <c r="H121" i="13"/>
  <c r="B225" i="13"/>
  <c r="B224" i="13"/>
  <c r="B223" i="13"/>
  <c r="B222" i="13"/>
  <c r="B221" i="13"/>
  <c r="B220" i="13"/>
  <c r="B219" i="13"/>
  <c r="B218" i="13"/>
  <c r="AI218" i="13" s="1"/>
  <c r="B217" i="13"/>
  <c r="B216" i="13"/>
  <c r="B215" i="13"/>
  <c r="B214" i="13"/>
  <c r="B213" i="13"/>
  <c r="B212" i="13"/>
  <c r="B211" i="13"/>
  <c r="AI211" i="13" s="1"/>
  <c r="B210" i="13"/>
  <c r="AI210" i="13" s="1"/>
  <c r="B209" i="13"/>
  <c r="B208" i="13"/>
  <c r="B207" i="13"/>
  <c r="B206" i="13"/>
  <c r="B205" i="13"/>
  <c r="B204" i="13"/>
  <c r="B203" i="13"/>
  <c r="AI203" i="13" s="1"/>
  <c r="B202" i="13"/>
  <c r="AI202" i="13" s="1"/>
  <c r="B201" i="13"/>
  <c r="B200" i="13"/>
  <c r="B199" i="13"/>
  <c r="B198" i="13"/>
  <c r="B197" i="13"/>
  <c r="B196" i="13"/>
  <c r="B195" i="13"/>
  <c r="B194" i="13"/>
  <c r="AI194" i="13" s="1"/>
  <c r="B193" i="13"/>
  <c r="B192" i="13"/>
  <c r="B191" i="13"/>
  <c r="B190" i="13"/>
  <c r="B189" i="13"/>
  <c r="B188" i="13"/>
  <c r="B187" i="13"/>
  <c r="B186" i="13"/>
  <c r="AI186" i="13" s="1"/>
  <c r="B185" i="13"/>
  <c r="B184" i="13"/>
  <c r="B183" i="13"/>
  <c r="B182" i="13"/>
  <c r="B181" i="13"/>
  <c r="B180" i="13"/>
  <c r="B179" i="13"/>
  <c r="B178" i="13"/>
  <c r="AI178" i="13" s="1"/>
  <c r="B177" i="13"/>
  <c r="B176" i="13"/>
  <c r="B175" i="13"/>
  <c r="B174" i="13"/>
  <c r="B173" i="13"/>
  <c r="B172" i="13"/>
  <c r="B171" i="13"/>
  <c r="B170" i="13"/>
  <c r="AI170" i="13" s="1"/>
  <c r="B169" i="13"/>
  <c r="B168" i="13"/>
  <c r="B167" i="13"/>
  <c r="B166" i="13"/>
  <c r="B165" i="13"/>
  <c r="B164" i="13"/>
  <c r="B163" i="13"/>
  <c r="B162" i="13"/>
  <c r="AI162" i="13" s="1"/>
  <c r="B161" i="13"/>
  <c r="B160" i="13"/>
  <c r="B159" i="13"/>
  <c r="B158" i="13"/>
  <c r="B157" i="13"/>
  <c r="B156" i="13"/>
  <c r="B155" i="13"/>
  <c r="B154" i="13"/>
  <c r="B153" i="13"/>
  <c r="B152" i="13"/>
  <c r="B151" i="13"/>
  <c r="B150" i="13"/>
  <c r="B149" i="13"/>
  <c r="B148" i="13"/>
  <c r="B147" i="13"/>
  <c r="B146" i="13"/>
  <c r="AI146" i="13" s="1"/>
  <c r="B145" i="13"/>
  <c r="B144" i="13"/>
  <c r="B143" i="13"/>
  <c r="B142" i="13"/>
  <c r="B141" i="13"/>
  <c r="B140" i="13"/>
  <c r="B139" i="13"/>
  <c r="B138" i="13"/>
  <c r="AI138" i="13" s="1"/>
  <c r="B137" i="13"/>
  <c r="B136" i="13"/>
  <c r="B135" i="13"/>
  <c r="B134" i="13"/>
  <c r="B133" i="13"/>
  <c r="B132" i="13"/>
  <c r="B131" i="13"/>
  <c r="B130" i="13"/>
  <c r="AI130" i="13" s="1"/>
  <c r="B129" i="13"/>
  <c r="B128" i="13"/>
  <c r="B127" i="13"/>
  <c r="B126" i="13"/>
  <c r="B125" i="13"/>
  <c r="B124" i="13"/>
  <c r="B123" i="13"/>
  <c r="B122" i="13"/>
  <c r="AI122" i="13" s="1"/>
  <c r="B121" i="13"/>
  <c r="B120" i="13"/>
  <c r="B119" i="13"/>
  <c r="B118" i="13"/>
  <c r="AI225" i="13"/>
  <c r="Y225" i="13"/>
  <c r="X225" i="13"/>
  <c r="V225" i="13"/>
  <c r="W225" i="13" s="1"/>
  <c r="T225" i="13"/>
  <c r="F225" i="13"/>
  <c r="AB225" i="13" s="1"/>
  <c r="D225" i="13"/>
  <c r="L225" i="13" s="1"/>
  <c r="C225" i="13"/>
  <c r="A225" i="13" s="1"/>
  <c r="AI224" i="13"/>
  <c r="Y224" i="13"/>
  <c r="X224" i="13"/>
  <c r="V224" i="13"/>
  <c r="W224" i="13" s="1"/>
  <c r="T224" i="13"/>
  <c r="L224" i="13"/>
  <c r="I224" i="13"/>
  <c r="F224" i="13"/>
  <c r="AA224" i="13" s="1"/>
  <c r="D224" i="13"/>
  <c r="K224" i="13" s="1"/>
  <c r="C224" i="13"/>
  <c r="A224" i="13" s="1"/>
  <c r="AI223" i="13"/>
  <c r="Y223" i="13"/>
  <c r="X223" i="13"/>
  <c r="V223" i="13"/>
  <c r="W223" i="13" s="1"/>
  <c r="T223" i="13"/>
  <c r="F223" i="13"/>
  <c r="AB223" i="13" s="1"/>
  <c r="D223" i="13"/>
  <c r="L223" i="13" s="1"/>
  <c r="C223" i="13"/>
  <c r="A223" i="13" s="1"/>
  <c r="AI222" i="13"/>
  <c r="Y222" i="13"/>
  <c r="X222" i="13"/>
  <c r="V222" i="13"/>
  <c r="W222" i="13" s="1"/>
  <c r="T222" i="13"/>
  <c r="F222" i="13"/>
  <c r="AB222" i="13" s="1"/>
  <c r="D222" i="13"/>
  <c r="L222" i="13" s="1"/>
  <c r="C222" i="13"/>
  <c r="A222" i="13" s="1"/>
  <c r="AI221" i="13"/>
  <c r="Y221" i="13"/>
  <c r="X221" i="13"/>
  <c r="V221" i="13"/>
  <c r="W221" i="13" s="1"/>
  <c r="T221" i="13"/>
  <c r="F221" i="13"/>
  <c r="AB221" i="13" s="1"/>
  <c r="D221" i="13"/>
  <c r="L221" i="13" s="1"/>
  <c r="C221" i="13"/>
  <c r="AI220" i="13"/>
  <c r="Y220" i="13"/>
  <c r="X220" i="13"/>
  <c r="V220" i="13"/>
  <c r="W220" i="13" s="1"/>
  <c r="T220" i="13"/>
  <c r="L220" i="13"/>
  <c r="F220" i="13"/>
  <c r="AB220" i="13" s="1"/>
  <c r="D220" i="13"/>
  <c r="K220" i="13" s="1"/>
  <c r="C220" i="13"/>
  <c r="A220" i="13" s="1"/>
  <c r="AI219" i="13"/>
  <c r="Y219" i="13"/>
  <c r="X219" i="13"/>
  <c r="V219" i="13"/>
  <c r="W219" i="13" s="1"/>
  <c r="T219" i="13"/>
  <c r="L219" i="13"/>
  <c r="K219" i="13"/>
  <c r="F219" i="13"/>
  <c r="AA219" i="13" s="1"/>
  <c r="D219" i="13"/>
  <c r="J219" i="13" s="1"/>
  <c r="C219" i="13"/>
  <c r="A219" i="13" s="1"/>
  <c r="Y218" i="13"/>
  <c r="X218" i="13"/>
  <c r="V218" i="13"/>
  <c r="W218" i="13" s="1"/>
  <c r="T218" i="13"/>
  <c r="F218" i="13"/>
  <c r="AA218" i="13" s="1"/>
  <c r="D218" i="13"/>
  <c r="I218" i="13" s="1"/>
  <c r="C218" i="13"/>
  <c r="A218" i="13" s="1"/>
  <c r="AI217" i="13"/>
  <c r="Y217" i="13"/>
  <c r="X217" i="13"/>
  <c r="V217" i="13"/>
  <c r="W217" i="13" s="1"/>
  <c r="T217" i="13"/>
  <c r="L217" i="13"/>
  <c r="J217" i="13"/>
  <c r="I217" i="13"/>
  <c r="F217" i="13"/>
  <c r="AA217" i="13" s="1"/>
  <c r="D217" i="13"/>
  <c r="K217" i="13" s="1"/>
  <c r="C217" i="13"/>
  <c r="A217" i="13" s="1"/>
  <c r="AI216" i="13"/>
  <c r="Y216" i="13"/>
  <c r="X216" i="13"/>
  <c r="V216" i="13"/>
  <c r="W216" i="13" s="1"/>
  <c r="T216" i="13"/>
  <c r="L216" i="13"/>
  <c r="J216" i="13"/>
  <c r="I216" i="13"/>
  <c r="F216" i="13"/>
  <c r="AA216" i="13" s="1"/>
  <c r="D216" i="13"/>
  <c r="K216" i="13" s="1"/>
  <c r="C216" i="13"/>
  <c r="A216" i="13" s="1"/>
  <c r="AI215" i="13"/>
  <c r="Y215" i="13"/>
  <c r="X215" i="13"/>
  <c r="V215" i="13"/>
  <c r="W215" i="13" s="1"/>
  <c r="T215" i="13"/>
  <c r="F215" i="13"/>
  <c r="AB215" i="13" s="1"/>
  <c r="D215" i="13"/>
  <c r="L215" i="13" s="1"/>
  <c r="C215" i="13"/>
  <c r="A215" i="13" s="1"/>
  <c r="AI214" i="13"/>
  <c r="Y214" i="13"/>
  <c r="X214" i="13"/>
  <c r="V214" i="13"/>
  <c r="W214" i="13" s="1"/>
  <c r="T214" i="13"/>
  <c r="F214" i="13"/>
  <c r="AB214" i="13" s="1"/>
  <c r="D214" i="13"/>
  <c r="L214" i="13" s="1"/>
  <c r="C214" i="13"/>
  <c r="A214" i="13" s="1"/>
  <c r="AI213" i="13"/>
  <c r="Y213" i="13"/>
  <c r="X213" i="13"/>
  <c r="V213" i="13"/>
  <c r="W213" i="13" s="1"/>
  <c r="T213" i="13"/>
  <c r="F213" i="13"/>
  <c r="AB213" i="13" s="1"/>
  <c r="D213" i="13"/>
  <c r="L213" i="13" s="1"/>
  <c r="C213" i="13"/>
  <c r="A213" i="13" s="1"/>
  <c r="AI212" i="13"/>
  <c r="Y212" i="13"/>
  <c r="X212" i="13"/>
  <c r="V212" i="13"/>
  <c r="W212" i="13" s="1"/>
  <c r="T212" i="13"/>
  <c r="F212" i="13"/>
  <c r="AB212" i="13" s="1"/>
  <c r="D212" i="13"/>
  <c r="K212" i="13" s="1"/>
  <c r="C212" i="13"/>
  <c r="A212" i="13" s="1"/>
  <c r="Y211" i="13"/>
  <c r="X211" i="13"/>
  <c r="V211" i="13"/>
  <c r="W211" i="13" s="1"/>
  <c r="T211" i="13"/>
  <c r="L211" i="13"/>
  <c r="F211" i="13"/>
  <c r="AA211" i="13" s="1"/>
  <c r="D211" i="13"/>
  <c r="J211" i="13" s="1"/>
  <c r="C211" i="13"/>
  <c r="A211" i="13" s="1"/>
  <c r="Y210" i="13"/>
  <c r="X210" i="13"/>
  <c r="V210" i="13"/>
  <c r="W210" i="13" s="1"/>
  <c r="T210" i="13"/>
  <c r="L210" i="13"/>
  <c r="F210" i="13"/>
  <c r="AB210" i="13" s="1"/>
  <c r="D210" i="13"/>
  <c r="I210" i="13" s="1"/>
  <c r="C210" i="13"/>
  <c r="A210" i="13" s="1"/>
  <c r="AI209" i="13"/>
  <c r="Y209" i="13"/>
  <c r="X209" i="13"/>
  <c r="V209" i="13"/>
  <c r="W209" i="13" s="1"/>
  <c r="T209" i="13"/>
  <c r="J209" i="13"/>
  <c r="F209" i="13"/>
  <c r="AB209" i="13" s="1"/>
  <c r="D209" i="13"/>
  <c r="L209" i="13" s="1"/>
  <c r="C209" i="13"/>
  <c r="A209" i="13" s="1"/>
  <c r="AI208" i="13"/>
  <c r="Y208" i="13"/>
  <c r="X208" i="13"/>
  <c r="V208" i="13"/>
  <c r="W208" i="13" s="1"/>
  <c r="T208" i="13"/>
  <c r="L208" i="13"/>
  <c r="K208" i="13"/>
  <c r="F208" i="13"/>
  <c r="AA208" i="13" s="1"/>
  <c r="D208" i="13"/>
  <c r="I208" i="13" s="1"/>
  <c r="C208" i="13"/>
  <c r="AI207" i="13"/>
  <c r="Y207" i="13"/>
  <c r="X207" i="13"/>
  <c r="W207" i="13"/>
  <c r="V207" i="13"/>
  <c r="T207" i="13"/>
  <c r="F207" i="13"/>
  <c r="AB207" i="13" s="1"/>
  <c r="D207" i="13"/>
  <c r="L207" i="13" s="1"/>
  <c r="C207" i="13"/>
  <c r="A207" i="13" s="1"/>
  <c r="AI206" i="13"/>
  <c r="Y206" i="13"/>
  <c r="X206" i="13"/>
  <c r="V206" i="13"/>
  <c r="W206" i="13" s="1"/>
  <c r="T206" i="13"/>
  <c r="J206" i="13"/>
  <c r="F206" i="13"/>
  <c r="AB206" i="13" s="1"/>
  <c r="D206" i="13"/>
  <c r="L206" i="13" s="1"/>
  <c r="C206" i="13"/>
  <c r="A206" i="13" s="1"/>
  <c r="AI205" i="13"/>
  <c r="Y205" i="13"/>
  <c r="X205" i="13"/>
  <c r="V205" i="13"/>
  <c r="W205" i="13" s="1"/>
  <c r="T205" i="13"/>
  <c r="F205" i="13"/>
  <c r="AB205" i="13" s="1"/>
  <c r="D205" i="13"/>
  <c r="L205" i="13" s="1"/>
  <c r="C205" i="13"/>
  <c r="A205" i="13" s="1"/>
  <c r="AI204" i="13"/>
  <c r="Y204" i="13"/>
  <c r="X204" i="13"/>
  <c r="V204" i="13"/>
  <c r="W204" i="13" s="1"/>
  <c r="T204" i="13"/>
  <c r="L204" i="13"/>
  <c r="K204" i="13"/>
  <c r="J204" i="13"/>
  <c r="F204" i="13"/>
  <c r="AA204" i="13" s="1"/>
  <c r="D204" i="13"/>
  <c r="I204" i="13" s="1"/>
  <c r="C204" i="13"/>
  <c r="A204" i="13" s="1"/>
  <c r="Y203" i="13"/>
  <c r="X203" i="13"/>
  <c r="W203" i="13"/>
  <c r="V203" i="13"/>
  <c r="T203" i="13"/>
  <c r="F203" i="13"/>
  <c r="AB203" i="13" s="1"/>
  <c r="D203" i="13"/>
  <c r="I203" i="13" s="1"/>
  <c r="C203" i="13"/>
  <c r="A203" i="13" s="1"/>
  <c r="Y202" i="13"/>
  <c r="X202" i="13"/>
  <c r="W202" i="13"/>
  <c r="V202" i="13"/>
  <c r="T202" i="13"/>
  <c r="F202" i="13"/>
  <c r="AB202" i="13" s="1"/>
  <c r="D202" i="13"/>
  <c r="J202" i="13" s="1"/>
  <c r="C202" i="13"/>
  <c r="A202" i="13" s="1"/>
  <c r="AI201" i="13"/>
  <c r="Y201" i="13"/>
  <c r="X201" i="13"/>
  <c r="V201" i="13"/>
  <c r="W201" i="13" s="1"/>
  <c r="T201" i="13"/>
  <c r="F201" i="13"/>
  <c r="AB201" i="13" s="1"/>
  <c r="D201" i="13"/>
  <c r="L201" i="13" s="1"/>
  <c r="C201" i="13"/>
  <c r="A201" i="13" s="1"/>
  <c r="AI200" i="13"/>
  <c r="Y200" i="13"/>
  <c r="X200" i="13"/>
  <c r="W200" i="13"/>
  <c r="V200" i="13"/>
  <c r="T200" i="13"/>
  <c r="F200" i="13"/>
  <c r="AB200" i="13" s="1"/>
  <c r="D200" i="13"/>
  <c r="K200" i="13" s="1"/>
  <c r="C200" i="13"/>
  <c r="A200" i="13" s="1"/>
  <c r="AI199" i="13"/>
  <c r="Y199" i="13"/>
  <c r="X199" i="13"/>
  <c r="V199" i="13"/>
  <c r="W199" i="13" s="1"/>
  <c r="T199" i="13"/>
  <c r="F199" i="13"/>
  <c r="AA199" i="13" s="1"/>
  <c r="D199" i="13"/>
  <c r="J199" i="13" s="1"/>
  <c r="C199" i="13"/>
  <c r="A199" i="13" s="1"/>
  <c r="AI198" i="13"/>
  <c r="AB198" i="13"/>
  <c r="Y198" i="13"/>
  <c r="X198" i="13"/>
  <c r="V198" i="13"/>
  <c r="W198" i="13" s="1"/>
  <c r="T198" i="13"/>
  <c r="J198" i="13"/>
  <c r="F198" i="13"/>
  <c r="AA198" i="13" s="1"/>
  <c r="D198" i="13"/>
  <c r="I198" i="13" s="1"/>
  <c r="C198" i="13"/>
  <c r="A198" i="13" s="1"/>
  <c r="AI197" i="13"/>
  <c r="AB197" i="13"/>
  <c r="Y197" i="13"/>
  <c r="X197" i="13"/>
  <c r="V197" i="13"/>
  <c r="W197" i="13" s="1"/>
  <c r="T197" i="13"/>
  <c r="F197" i="13"/>
  <c r="AA197" i="13" s="1"/>
  <c r="D197" i="13"/>
  <c r="L197" i="13" s="1"/>
  <c r="C197" i="13"/>
  <c r="A197" i="13" s="1"/>
  <c r="AI196" i="13"/>
  <c r="Y196" i="13"/>
  <c r="X196" i="13"/>
  <c r="V196" i="13"/>
  <c r="W196" i="13" s="1"/>
  <c r="T196" i="13"/>
  <c r="K196" i="13"/>
  <c r="F196" i="13"/>
  <c r="AB196" i="13" s="1"/>
  <c r="D196" i="13"/>
  <c r="I196" i="13" s="1"/>
  <c r="C196" i="13"/>
  <c r="A196" i="13" s="1"/>
  <c r="AI195" i="13"/>
  <c r="Y195" i="13"/>
  <c r="X195" i="13"/>
  <c r="V195" i="13"/>
  <c r="W195" i="13" s="1"/>
  <c r="T195" i="13"/>
  <c r="F195" i="13"/>
  <c r="AB195" i="13" s="1"/>
  <c r="D195" i="13"/>
  <c r="L195" i="13" s="1"/>
  <c r="C195" i="13"/>
  <c r="Y194" i="13"/>
  <c r="X194" i="13"/>
  <c r="V194" i="13"/>
  <c r="W194" i="13" s="1"/>
  <c r="T194" i="13"/>
  <c r="F194" i="13"/>
  <c r="AB194" i="13" s="1"/>
  <c r="D194" i="13"/>
  <c r="K194" i="13" s="1"/>
  <c r="C194" i="13"/>
  <c r="A194" i="13" s="1"/>
  <c r="AI193" i="13"/>
  <c r="Y193" i="13"/>
  <c r="X193" i="13"/>
  <c r="V193" i="13"/>
  <c r="W193" i="13" s="1"/>
  <c r="T193" i="13"/>
  <c r="F193" i="13"/>
  <c r="AA193" i="13" s="1"/>
  <c r="D193" i="13"/>
  <c r="L193" i="13" s="1"/>
  <c r="C193" i="13"/>
  <c r="A193" i="13" s="1"/>
  <c r="AI192" i="13"/>
  <c r="Y192" i="13"/>
  <c r="X192" i="13"/>
  <c r="V192" i="13"/>
  <c r="W192" i="13" s="1"/>
  <c r="T192" i="13"/>
  <c r="F192" i="13"/>
  <c r="AB192" i="13" s="1"/>
  <c r="D192" i="13"/>
  <c r="K192" i="13" s="1"/>
  <c r="C192" i="13"/>
  <c r="A192" i="13" s="1"/>
  <c r="AI191" i="13"/>
  <c r="Y191" i="13"/>
  <c r="X191" i="13"/>
  <c r="V191" i="13"/>
  <c r="W191" i="13" s="1"/>
  <c r="T191" i="13"/>
  <c r="F191" i="13"/>
  <c r="AA191" i="13" s="1"/>
  <c r="D191" i="13"/>
  <c r="J191" i="13" s="1"/>
  <c r="C191" i="13"/>
  <c r="A191" i="13" s="1"/>
  <c r="AI190" i="13"/>
  <c r="Y190" i="13"/>
  <c r="X190" i="13"/>
  <c r="V190" i="13"/>
  <c r="W190" i="13" s="1"/>
  <c r="T190" i="13"/>
  <c r="F190" i="13"/>
  <c r="AB190" i="13" s="1"/>
  <c r="D190" i="13"/>
  <c r="I190" i="13" s="1"/>
  <c r="C190" i="13"/>
  <c r="A190" i="13" s="1"/>
  <c r="AI189" i="13"/>
  <c r="Y189" i="13"/>
  <c r="X189" i="13"/>
  <c r="V189" i="13"/>
  <c r="W189" i="13" s="1"/>
  <c r="T189" i="13"/>
  <c r="K189" i="13"/>
  <c r="F189" i="13"/>
  <c r="AA189" i="13" s="1"/>
  <c r="D189" i="13"/>
  <c r="I189" i="13" s="1"/>
  <c r="C189" i="13"/>
  <c r="A189" i="13" s="1"/>
  <c r="AI188" i="13"/>
  <c r="Y188" i="13"/>
  <c r="X188" i="13"/>
  <c r="V188" i="13"/>
  <c r="W188" i="13" s="1"/>
  <c r="T188" i="13"/>
  <c r="F188" i="13"/>
  <c r="AA188" i="13" s="1"/>
  <c r="D188" i="13"/>
  <c r="L188" i="13" s="1"/>
  <c r="C188" i="13"/>
  <c r="A188" i="13" s="1"/>
  <c r="AI187" i="13"/>
  <c r="Y187" i="13"/>
  <c r="X187" i="13"/>
  <c r="V187" i="13"/>
  <c r="W187" i="13" s="1"/>
  <c r="T187" i="13"/>
  <c r="F187" i="13"/>
  <c r="AB187" i="13" s="1"/>
  <c r="D187" i="13"/>
  <c r="K187" i="13" s="1"/>
  <c r="C187" i="13"/>
  <c r="A187" i="13" s="1"/>
  <c r="Y186" i="13"/>
  <c r="X186" i="13"/>
  <c r="V186" i="13"/>
  <c r="W186" i="13" s="1"/>
  <c r="T186" i="13"/>
  <c r="F186" i="13"/>
  <c r="AB186" i="13" s="1"/>
  <c r="D186" i="13"/>
  <c r="L186" i="13" s="1"/>
  <c r="C186" i="13"/>
  <c r="A186" i="13" s="1"/>
  <c r="AI185" i="13"/>
  <c r="Y185" i="13"/>
  <c r="X185" i="13"/>
  <c r="V185" i="13"/>
  <c r="W185" i="13" s="1"/>
  <c r="T185" i="13"/>
  <c r="L185" i="13"/>
  <c r="F185" i="13"/>
  <c r="AB185" i="13" s="1"/>
  <c r="D185" i="13"/>
  <c r="K185" i="13" s="1"/>
  <c r="C185" i="13"/>
  <c r="A185" i="13" s="1"/>
  <c r="AI184" i="13"/>
  <c r="AB184" i="13"/>
  <c r="Y184" i="13"/>
  <c r="X184" i="13"/>
  <c r="V184" i="13"/>
  <c r="W184" i="13" s="1"/>
  <c r="T184" i="13"/>
  <c r="F184" i="13"/>
  <c r="AA184" i="13" s="1"/>
  <c r="D184" i="13"/>
  <c r="J184" i="13" s="1"/>
  <c r="C184" i="13"/>
  <c r="A184" i="13" s="1"/>
  <c r="AI183" i="13"/>
  <c r="AB183" i="13"/>
  <c r="Y183" i="13"/>
  <c r="X183" i="13"/>
  <c r="V183" i="13"/>
  <c r="W183" i="13" s="1"/>
  <c r="T183" i="13"/>
  <c r="J183" i="13"/>
  <c r="F183" i="13"/>
  <c r="AA183" i="13" s="1"/>
  <c r="D183" i="13"/>
  <c r="I183" i="13" s="1"/>
  <c r="C183" i="13"/>
  <c r="AI182" i="13"/>
  <c r="AB182" i="13"/>
  <c r="Y182" i="13"/>
  <c r="X182" i="13"/>
  <c r="V182" i="13"/>
  <c r="W182" i="13" s="1"/>
  <c r="T182" i="13"/>
  <c r="F182" i="13"/>
  <c r="AA182" i="13" s="1"/>
  <c r="D182" i="13"/>
  <c r="L182" i="13" s="1"/>
  <c r="C182" i="13"/>
  <c r="A182" i="13" s="1"/>
  <c r="AI181" i="13"/>
  <c r="Y181" i="13"/>
  <c r="X181" i="13"/>
  <c r="V181" i="13"/>
  <c r="W181" i="13" s="1"/>
  <c r="T181" i="13"/>
  <c r="F181" i="13"/>
  <c r="AA181" i="13" s="1"/>
  <c r="D181" i="13"/>
  <c r="I181" i="13" s="1"/>
  <c r="C181" i="13"/>
  <c r="A181" i="13" s="1"/>
  <c r="AI180" i="13"/>
  <c r="Y180" i="13"/>
  <c r="X180" i="13"/>
  <c r="W180" i="13"/>
  <c r="V180" i="13"/>
  <c r="T180" i="13"/>
  <c r="F180" i="13"/>
  <c r="AB180" i="13" s="1"/>
  <c r="D180" i="13"/>
  <c r="I180" i="13" s="1"/>
  <c r="C180" i="13"/>
  <c r="A180" i="13" s="1"/>
  <c r="AI179" i="13"/>
  <c r="Y179" i="13"/>
  <c r="X179" i="13"/>
  <c r="V179" i="13"/>
  <c r="W179" i="13" s="1"/>
  <c r="T179" i="13"/>
  <c r="F179" i="13"/>
  <c r="AB179" i="13" s="1"/>
  <c r="D179" i="13"/>
  <c r="L179" i="13" s="1"/>
  <c r="C179" i="13"/>
  <c r="A179" i="13" s="1"/>
  <c r="Y178" i="13"/>
  <c r="X178" i="13"/>
  <c r="V178" i="13"/>
  <c r="W178" i="13" s="1"/>
  <c r="T178" i="13"/>
  <c r="F178" i="13"/>
  <c r="AB178" i="13" s="1"/>
  <c r="D178" i="13"/>
  <c r="L178" i="13" s="1"/>
  <c r="C178" i="13"/>
  <c r="A178" i="13" s="1"/>
  <c r="AI177" i="13"/>
  <c r="Y177" i="13"/>
  <c r="X177" i="13"/>
  <c r="V177" i="13"/>
  <c r="W177" i="13" s="1"/>
  <c r="T177" i="13"/>
  <c r="L177" i="13"/>
  <c r="F177" i="13"/>
  <c r="AB177" i="13" s="1"/>
  <c r="D177" i="13"/>
  <c r="K177" i="13" s="1"/>
  <c r="C177" i="13"/>
  <c r="A177" i="13" s="1"/>
  <c r="AI176" i="13"/>
  <c r="Y176" i="13"/>
  <c r="X176" i="13"/>
  <c r="V176" i="13"/>
  <c r="W176" i="13" s="1"/>
  <c r="T176" i="13"/>
  <c r="F176" i="13"/>
  <c r="AA176" i="13" s="1"/>
  <c r="D176" i="13"/>
  <c r="J176" i="13" s="1"/>
  <c r="C176" i="13"/>
  <c r="A176" i="13" s="1"/>
  <c r="AI175" i="13"/>
  <c r="AB175" i="13"/>
  <c r="AA175" i="13"/>
  <c r="Y175" i="13"/>
  <c r="X175" i="13"/>
  <c r="V175" i="13"/>
  <c r="W175" i="13" s="1"/>
  <c r="T175" i="13"/>
  <c r="F175" i="13"/>
  <c r="D175" i="13"/>
  <c r="L175" i="13" s="1"/>
  <c r="C175" i="13"/>
  <c r="A175" i="13" s="1"/>
  <c r="AI174" i="13"/>
  <c r="Y174" i="13"/>
  <c r="X174" i="13"/>
  <c r="V174" i="13"/>
  <c r="W174" i="13" s="1"/>
  <c r="T174" i="13"/>
  <c r="K174" i="13"/>
  <c r="J174" i="13"/>
  <c r="F174" i="13"/>
  <c r="AB174" i="13" s="1"/>
  <c r="D174" i="13"/>
  <c r="L174" i="13" s="1"/>
  <c r="C174" i="13"/>
  <c r="A174" i="13" s="1"/>
  <c r="AI173" i="13"/>
  <c r="Y173" i="13"/>
  <c r="X173" i="13"/>
  <c r="V173" i="13"/>
  <c r="W173" i="13" s="1"/>
  <c r="T173" i="13"/>
  <c r="F173" i="13"/>
  <c r="AA173" i="13" s="1"/>
  <c r="D173" i="13"/>
  <c r="K173" i="13" s="1"/>
  <c r="C173" i="13"/>
  <c r="A173" i="13" s="1"/>
  <c r="AI172" i="13"/>
  <c r="Y172" i="13"/>
  <c r="X172" i="13"/>
  <c r="V172" i="13"/>
  <c r="W172" i="13" s="1"/>
  <c r="T172" i="13"/>
  <c r="F172" i="13"/>
  <c r="AB172" i="13" s="1"/>
  <c r="D172" i="13"/>
  <c r="I172" i="13" s="1"/>
  <c r="C172" i="13"/>
  <c r="A172" i="13" s="1"/>
  <c r="AI171" i="13"/>
  <c r="Y171" i="13"/>
  <c r="X171" i="13"/>
  <c r="V171" i="13"/>
  <c r="W171" i="13" s="1"/>
  <c r="T171" i="13"/>
  <c r="F171" i="13"/>
  <c r="AB171" i="13" s="1"/>
  <c r="D171" i="13"/>
  <c r="L171" i="13" s="1"/>
  <c r="C171" i="13"/>
  <c r="A171" i="13" s="1"/>
  <c r="Y170" i="13"/>
  <c r="X170" i="13"/>
  <c r="V170" i="13"/>
  <c r="W170" i="13" s="1"/>
  <c r="T170" i="13"/>
  <c r="F170" i="13"/>
  <c r="AB170" i="13" s="1"/>
  <c r="D170" i="13"/>
  <c r="L170" i="13" s="1"/>
  <c r="C170" i="13"/>
  <c r="A170" i="13" s="1"/>
  <c r="AI169" i="13"/>
  <c r="Y169" i="13"/>
  <c r="X169" i="13"/>
  <c r="V169" i="13"/>
  <c r="W169" i="13" s="1"/>
  <c r="T169" i="13"/>
  <c r="L169" i="13"/>
  <c r="J169" i="13"/>
  <c r="F169" i="13"/>
  <c r="AB169" i="13" s="1"/>
  <c r="D169" i="13"/>
  <c r="K169" i="13" s="1"/>
  <c r="C169" i="13"/>
  <c r="A169" i="13" s="1"/>
  <c r="AI168" i="13"/>
  <c r="Y168" i="13"/>
  <c r="X168" i="13"/>
  <c r="V168" i="13"/>
  <c r="W168" i="13" s="1"/>
  <c r="T168" i="13"/>
  <c r="F168" i="13"/>
  <c r="AA168" i="13" s="1"/>
  <c r="D168" i="13"/>
  <c r="J168" i="13" s="1"/>
  <c r="C168" i="13"/>
  <c r="A168" i="13" s="1"/>
  <c r="AI167" i="13"/>
  <c r="Y167" i="13"/>
  <c r="X167" i="13"/>
  <c r="V167" i="13"/>
  <c r="W167" i="13" s="1"/>
  <c r="T167" i="13"/>
  <c r="F167" i="13"/>
  <c r="AB167" i="13" s="1"/>
  <c r="D167" i="13"/>
  <c r="I167" i="13" s="1"/>
  <c r="C167" i="13"/>
  <c r="A167" i="13" s="1"/>
  <c r="AI166" i="13"/>
  <c r="Y166" i="13"/>
  <c r="X166" i="13"/>
  <c r="V166" i="13"/>
  <c r="W166" i="13" s="1"/>
  <c r="T166" i="13"/>
  <c r="F166" i="13"/>
  <c r="AB166" i="13" s="1"/>
  <c r="D166" i="13"/>
  <c r="L166" i="13" s="1"/>
  <c r="C166" i="13"/>
  <c r="A166" i="13" s="1"/>
  <c r="AI165" i="13"/>
  <c r="Y165" i="13"/>
  <c r="X165" i="13"/>
  <c r="V165" i="13"/>
  <c r="W165" i="13" s="1"/>
  <c r="T165" i="13"/>
  <c r="L165" i="13"/>
  <c r="K165" i="13"/>
  <c r="F165" i="13"/>
  <c r="AB165" i="13" s="1"/>
  <c r="D165" i="13"/>
  <c r="J165" i="13" s="1"/>
  <c r="C165" i="13"/>
  <c r="A165" i="13" s="1"/>
  <c r="AI164" i="13"/>
  <c r="Y164" i="13"/>
  <c r="X164" i="13"/>
  <c r="V164" i="13"/>
  <c r="W164" i="13" s="1"/>
  <c r="T164" i="13"/>
  <c r="F164" i="13"/>
  <c r="AB164" i="13" s="1"/>
  <c r="D164" i="13"/>
  <c r="L164" i="13" s="1"/>
  <c r="C164" i="13"/>
  <c r="A164" i="13" s="1"/>
  <c r="AI163" i="13"/>
  <c r="Y163" i="13"/>
  <c r="X163" i="13"/>
  <c r="V163" i="13"/>
  <c r="W163" i="13" s="1"/>
  <c r="T163" i="13"/>
  <c r="F163" i="13"/>
  <c r="AB163" i="13" s="1"/>
  <c r="D163" i="13"/>
  <c r="L163" i="13" s="1"/>
  <c r="C163" i="13"/>
  <c r="A163" i="13" s="1"/>
  <c r="Y162" i="13"/>
  <c r="X162" i="13"/>
  <c r="V162" i="13"/>
  <c r="W162" i="13" s="1"/>
  <c r="T162" i="13"/>
  <c r="F162" i="13"/>
  <c r="AA162" i="13" s="1"/>
  <c r="D162" i="13"/>
  <c r="L162" i="13" s="1"/>
  <c r="C162" i="13"/>
  <c r="A162" i="13" s="1"/>
  <c r="AI161" i="13"/>
  <c r="AA161" i="13"/>
  <c r="Y161" i="13"/>
  <c r="X161" i="13"/>
  <c r="V161" i="13"/>
  <c r="W161" i="13" s="1"/>
  <c r="T161" i="13"/>
  <c r="F161" i="13"/>
  <c r="AB161" i="13" s="1"/>
  <c r="D161" i="13"/>
  <c r="K161" i="13" s="1"/>
  <c r="C161" i="13"/>
  <c r="A161" i="13" s="1"/>
  <c r="AI160" i="13"/>
  <c r="Y160" i="13"/>
  <c r="X160" i="13"/>
  <c r="V160" i="13"/>
  <c r="W160" i="13" s="1"/>
  <c r="T160" i="13"/>
  <c r="F160" i="13"/>
  <c r="AA160" i="13" s="1"/>
  <c r="D160" i="13"/>
  <c r="J160" i="13" s="1"/>
  <c r="C160" i="13"/>
  <c r="A160" i="13" s="1"/>
  <c r="AI159" i="13"/>
  <c r="Y159" i="13"/>
  <c r="X159" i="13"/>
  <c r="V159" i="13"/>
  <c r="W159" i="13" s="1"/>
  <c r="T159" i="13"/>
  <c r="F159" i="13"/>
  <c r="AB159" i="13" s="1"/>
  <c r="D159" i="13"/>
  <c r="I159" i="13" s="1"/>
  <c r="C159" i="13"/>
  <c r="A159" i="13" s="1"/>
  <c r="AI158" i="13"/>
  <c r="Y158" i="13"/>
  <c r="X158" i="13"/>
  <c r="W158" i="13"/>
  <c r="V158" i="13"/>
  <c r="T158" i="13"/>
  <c r="F158" i="13"/>
  <c r="AA158" i="13" s="1"/>
  <c r="D158" i="13"/>
  <c r="J158" i="13" s="1"/>
  <c r="C158" i="13"/>
  <c r="A158" i="13" s="1"/>
  <c r="AI157" i="13"/>
  <c r="Y157" i="13"/>
  <c r="X157" i="13"/>
  <c r="V157" i="13"/>
  <c r="W157" i="13" s="1"/>
  <c r="T157" i="13"/>
  <c r="F157" i="13"/>
  <c r="AA157" i="13" s="1"/>
  <c r="D157" i="13"/>
  <c r="J157" i="13" s="1"/>
  <c r="C157" i="13"/>
  <c r="A157" i="13" s="1"/>
  <c r="AI156" i="13"/>
  <c r="Y156" i="13"/>
  <c r="X156" i="13"/>
  <c r="V156" i="13"/>
  <c r="W156" i="13" s="1"/>
  <c r="T156" i="13"/>
  <c r="F156" i="13"/>
  <c r="AB156" i="13" s="1"/>
  <c r="D156" i="13"/>
  <c r="L156" i="13" s="1"/>
  <c r="C156" i="13"/>
  <c r="A156" i="13" s="1"/>
  <c r="AI155" i="13"/>
  <c r="Y155" i="13"/>
  <c r="X155" i="13"/>
  <c r="V155" i="13"/>
  <c r="W155" i="13" s="1"/>
  <c r="T155" i="13"/>
  <c r="L155" i="13"/>
  <c r="F155" i="13"/>
  <c r="AB155" i="13" s="1"/>
  <c r="D155" i="13"/>
  <c r="K155" i="13" s="1"/>
  <c r="C155" i="13"/>
  <c r="A155" i="13" s="1"/>
  <c r="AI154" i="13"/>
  <c r="Y154" i="13"/>
  <c r="X154" i="13"/>
  <c r="V154" i="13"/>
  <c r="W154" i="13" s="1"/>
  <c r="T154" i="13"/>
  <c r="F154" i="13"/>
  <c r="AB154" i="13" s="1"/>
  <c r="D154" i="13"/>
  <c r="J154" i="13" s="1"/>
  <c r="C154" i="13"/>
  <c r="A154" i="13" s="1"/>
  <c r="AI153" i="13"/>
  <c r="Y153" i="13"/>
  <c r="X153" i="13"/>
  <c r="V153" i="13"/>
  <c r="W153" i="13" s="1"/>
  <c r="T153" i="13"/>
  <c r="F153" i="13"/>
  <c r="AB153" i="13" s="1"/>
  <c r="D153" i="13"/>
  <c r="K153" i="13" s="1"/>
  <c r="C153" i="13"/>
  <c r="A153" i="13" s="1"/>
  <c r="AI152" i="13"/>
  <c r="AB152" i="13"/>
  <c r="Y152" i="13"/>
  <c r="X152" i="13"/>
  <c r="V152" i="13"/>
  <c r="W152" i="13" s="1"/>
  <c r="T152" i="13"/>
  <c r="F152" i="13"/>
  <c r="AA152" i="13" s="1"/>
  <c r="D152" i="13"/>
  <c r="J152" i="13" s="1"/>
  <c r="C152" i="13"/>
  <c r="A152" i="13" s="1"/>
  <c r="AI151" i="13"/>
  <c r="Y151" i="13"/>
  <c r="X151" i="13"/>
  <c r="V151" i="13"/>
  <c r="W151" i="13" s="1"/>
  <c r="T151" i="13"/>
  <c r="F151" i="13"/>
  <c r="AB151" i="13" s="1"/>
  <c r="D151" i="13"/>
  <c r="I151" i="13" s="1"/>
  <c r="C151" i="13"/>
  <c r="A151" i="13" s="1"/>
  <c r="AI150" i="13"/>
  <c r="AB150" i="13"/>
  <c r="AA150" i="13"/>
  <c r="Y150" i="13"/>
  <c r="X150" i="13"/>
  <c r="V150" i="13"/>
  <c r="W150" i="13" s="1"/>
  <c r="T150" i="13"/>
  <c r="F150" i="13"/>
  <c r="D150" i="13"/>
  <c r="L150" i="13" s="1"/>
  <c r="C150" i="13"/>
  <c r="A150" i="13" s="1"/>
  <c r="AI149" i="13"/>
  <c r="Y149" i="13"/>
  <c r="X149" i="13"/>
  <c r="V149" i="13"/>
  <c r="W149" i="13" s="1"/>
  <c r="T149" i="13"/>
  <c r="F149" i="13"/>
  <c r="AB149" i="13" s="1"/>
  <c r="D149" i="13"/>
  <c r="J149" i="13" s="1"/>
  <c r="C149" i="13"/>
  <c r="A149" i="13" s="1"/>
  <c r="AI148" i="13"/>
  <c r="Y148" i="13"/>
  <c r="X148" i="13"/>
  <c r="V148" i="13"/>
  <c r="W148" i="13" s="1"/>
  <c r="T148" i="13"/>
  <c r="F148" i="13"/>
  <c r="AB148" i="13" s="1"/>
  <c r="D148" i="13"/>
  <c r="L148" i="13" s="1"/>
  <c r="C148" i="13"/>
  <c r="A148" i="13" s="1"/>
  <c r="AI147" i="13"/>
  <c r="Y147" i="13"/>
  <c r="X147" i="13"/>
  <c r="V147" i="13"/>
  <c r="W147" i="13" s="1"/>
  <c r="T147" i="13"/>
  <c r="F147" i="13"/>
  <c r="AB147" i="13" s="1"/>
  <c r="D147" i="13"/>
  <c r="K147" i="13" s="1"/>
  <c r="C147" i="13"/>
  <c r="A147" i="13" s="1"/>
  <c r="Y146" i="13"/>
  <c r="X146" i="13"/>
  <c r="V146" i="13"/>
  <c r="W146" i="13" s="1"/>
  <c r="T146" i="13"/>
  <c r="F146" i="13"/>
  <c r="AA146" i="13" s="1"/>
  <c r="D146" i="13"/>
  <c r="L146" i="13" s="1"/>
  <c r="C146" i="13"/>
  <c r="A146" i="13" s="1"/>
  <c r="AI145" i="13"/>
  <c r="Y145" i="13"/>
  <c r="X145" i="13"/>
  <c r="V145" i="13"/>
  <c r="W145" i="13" s="1"/>
  <c r="T145" i="13"/>
  <c r="F145" i="13"/>
  <c r="AB145" i="13" s="1"/>
  <c r="D145" i="13"/>
  <c r="K145" i="13" s="1"/>
  <c r="C145" i="13"/>
  <c r="A145" i="13" s="1"/>
  <c r="AI144" i="13"/>
  <c r="Y144" i="13"/>
  <c r="X144" i="13"/>
  <c r="V144" i="13"/>
  <c r="W144" i="13" s="1"/>
  <c r="T144" i="13"/>
  <c r="L144" i="13"/>
  <c r="F144" i="13"/>
  <c r="AA144" i="13" s="1"/>
  <c r="D144" i="13"/>
  <c r="J144" i="13" s="1"/>
  <c r="C144" i="13"/>
  <c r="A144" i="13" s="1"/>
  <c r="AI143" i="13"/>
  <c r="Y143" i="13"/>
  <c r="X143" i="13"/>
  <c r="V143" i="13"/>
  <c r="W143" i="13" s="1"/>
  <c r="T143" i="13"/>
  <c r="F143" i="13"/>
  <c r="AB143" i="13" s="1"/>
  <c r="D143" i="13"/>
  <c r="I143" i="13" s="1"/>
  <c r="C143" i="13"/>
  <c r="A143" i="13" s="1"/>
  <c r="AI142" i="13"/>
  <c r="AA142" i="13"/>
  <c r="Y142" i="13"/>
  <c r="X142" i="13"/>
  <c r="V142" i="13"/>
  <c r="W142" i="13" s="1"/>
  <c r="T142" i="13"/>
  <c r="F142" i="13"/>
  <c r="AB142" i="13" s="1"/>
  <c r="D142" i="13"/>
  <c r="L142" i="13" s="1"/>
  <c r="C142" i="13"/>
  <c r="A142" i="13" s="1"/>
  <c r="AI141" i="13"/>
  <c r="AB141" i="13"/>
  <c r="Y141" i="13"/>
  <c r="X141" i="13"/>
  <c r="V141" i="13"/>
  <c r="W141" i="13" s="1"/>
  <c r="T141" i="13"/>
  <c r="F141" i="13"/>
  <c r="AA141" i="13" s="1"/>
  <c r="D141" i="13"/>
  <c r="K141" i="13" s="1"/>
  <c r="C141" i="13"/>
  <c r="A141" i="13" s="1"/>
  <c r="AI140" i="13"/>
  <c r="Y140" i="13"/>
  <c r="X140" i="13"/>
  <c r="V140" i="13"/>
  <c r="W140" i="13" s="1"/>
  <c r="T140" i="13"/>
  <c r="J140" i="13"/>
  <c r="F140" i="13"/>
  <c r="AB140" i="13" s="1"/>
  <c r="D140" i="13"/>
  <c r="L140" i="13" s="1"/>
  <c r="C140" i="13"/>
  <c r="A140" i="13" s="1"/>
  <c r="AI139" i="13"/>
  <c r="Y139" i="13"/>
  <c r="X139" i="13"/>
  <c r="V139" i="13"/>
  <c r="W139" i="13" s="1"/>
  <c r="T139" i="13"/>
  <c r="F139" i="13"/>
  <c r="AB139" i="13" s="1"/>
  <c r="D139" i="13"/>
  <c r="K139" i="13" s="1"/>
  <c r="C139" i="13"/>
  <c r="A139" i="13" s="1"/>
  <c r="AB138" i="13"/>
  <c r="Y138" i="13"/>
  <c r="X138" i="13"/>
  <c r="V138" i="13"/>
  <c r="W138" i="13" s="1"/>
  <c r="T138" i="13"/>
  <c r="F138" i="13"/>
  <c r="AA138" i="13" s="1"/>
  <c r="D138" i="13"/>
  <c r="L138" i="13" s="1"/>
  <c r="C138" i="13"/>
  <c r="A138" i="13" s="1"/>
  <c r="AI137" i="13"/>
  <c r="AA137" i="13"/>
  <c r="Y137" i="13"/>
  <c r="X137" i="13"/>
  <c r="V137" i="13"/>
  <c r="W137" i="13" s="1"/>
  <c r="T137" i="13"/>
  <c r="F137" i="13"/>
  <c r="AB137" i="13" s="1"/>
  <c r="D137" i="13"/>
  <c r="K137" i="13" s="1"/>
  <c r="C137" i="13"/>
  <c r="A137" i="13" s="1"/>
  <c r="AI136" i="13"/>
  <c r="AB136" i="13"/>
  <c r="Y136" i="13"/>
  <c r="X136" i="13"/>
  <c r="V136" i="13"/>
  <c r="W136" i="13" s="1"/>
  <c r="T136" i="13"/>
  <c r="F136" i="13"/>
  <c r="AA136" i="13" s="1"/>
  <c r="D136" i="13"/>
  <c r="L136" i="13" s="1"/>
  <c r="C136" i="13"/>
  <c r="A136" i="13" s="1"/>
  <c r="AI135" i="13"/>
  <c r="Y135" i="13"/>
  <c r="X135" i="13"/>
  <c r="V135" i="13"/>
  <c r="W135" i="13" s="1"/>
  <c r="T135" i="13"/>
  <c r="K135" i="13"/>
  <c r="F135" i="13"/>
  <c r="AB135" i="13" s="1"/>
  <c r="D135" i="13"/>
  <c r="I135" i="13" s="1"/>
  <c r="C135" i="13"/>
  <c r="A135" i="13" s="1"/>
  <c r="AI134" i="13"/>
  <c r="Y134" i="13"/>
  <c r="X134" i="13"/>
  <c r="V134" i="13"/>
  <c r="W134" i="13" s="1"/>
  <c r="T134" i="13"/>
  <c r="F134" i="13"/>
  <c r="AB134" i="13" s="1"/>
  <c r="D134" i="13"/>
  <c r="L134" i="13" s="1"/>
  <c r="C134" i="13"/>
  <c r="A134" i="13" s="1"/>
  <c r="AI133" i="13"/>
  <c r="Y133" i="13"/>
  <c r="X133" i="13"/>
  <c r="V133" i="13"/>
  <c r="W133" i="13" s="1"/>
  <c r="T133" i="13"/>
  <c r="K133" i="13"/>
  <c r="F133" i="13"/>
  <c r="AB133" i="13" s="1"/>
  <c r="D133" i="13"/>
  <c r="L133" i="13" s="1"/>
  <c r="C133" i="13"/>
  <c r="A133" i="13" s="1"/>
  <c r="AI132" i="13"/>
  <c r="Y132" i="13"/>
  <c r="X132" i="13"/>
  <c r="V132" i="13"/>
  <c r="W132" i="13" s="1"/>
  <c r="T132" i="13"/>
  <c r="F132" i="13"/>
  <c r="AB132" i="13" s="1"/>
  <c r="D132" i="13"/>
  <c r="L132" i="13" s="1"/>
  <c r="C132" i="13"/>
  <c r="A132" i="13" s="1"/>
  <c r="AI131" i="13"/>
  <c r="Y131" i="13"/>
  <c r="X131" i="13"/>
  <c r="V131" i="13"/>
  <c r="W131" i="13" s="1"/>
  <c r="T131" i="13"/>
  <c r="F131" i="13"/>
  <c r="AB131" i="13" s="1"/>
  <c r="D131" i="13"/>
  <c r="K131" i="13" s="1"/>
  <c r="C131" i="13"/>
  <c r="A131" i="13" s="1"/>
  <c r="Y130" i="13"/>
  <c r="X130" i="13"/>
  <c r="V130" i="13"/>
  <c r="W130" i="13" s="1"/>
  <c r="T130" i="13"/>
  <c r="F130" i="13"/>
  <c r="AA130" i="13" s="1"/>
  <c r="D130" i="13"/>
  <c r="L130" i="13" s="1"/>
  <c r="C130" i="13"/>
  <c r="A130" i="13" s="1"/>
  <c r="AI129" i="13"/>
  <c r="Y129" i="13"/>
  <c r="X129" i="13"/>
  <c r="V129" i="13"/>
  <c r="W129" i="13" s="1"/>
  <c r="T129" i="13"/>
  <c r="F129" i="13"/>
  <c r="AB129" i="13" s="1"/>
  <c r="D129" i="13"/>
  <c r="K129" i="13" s="1"/>
  <c r="C129" i="13"/>
  <c r="A129" i="13" s="1"/>
  <c r="AI128" i="13"/>
  <c r="Y128" i="13"/>
  <c r="X128" i="13"/>
  <c r="V128" i="13"/>
  <c r="W128" i="13" s="1"/>
  <c r="T128" i="13"/>
  <c r="K128" i="13"/>
  <c r="F128" i="13"/>
  <c r="AA128" i="13" s="1"/>
  <c r="D128" i="13"/>
  <c r="I128" i="13" s="1"/>
  <c r="C128" i="13"/>
  <c r="A128" i="13" s="1"/>
  <c r="AI127" i="13"/>
  <c r="Y127" i="13"/>
  <c r="X127" i="13"/>
  <c r="V127" i="13"/>
  <c r="W127" i="13" s="1"/>
  <c r="T127" i="13"/>
  <c r="F127" i="13"/>
  <c r="AB127" i="13" s="1"/>
  <c r="D127" i="13"/>
  <c r="K127" i="13" s="1"/>
  <c r="C127" i="13"/>
  <c r="A127" i="13" s="1"/>
  <c r="AI126" i="13"/>
  <c r="Y126" i="13"/>
  <c r="X126" i="13"/>
  <c r="V126" i="13"/>
  <c r="W126" i="13" s="1"/>
  <c r="T126" i="13"/>
  <c r="F126" i="13"/>
  <c r="AB126" i="13" s="1"/>
  <c r="D126" i="13"/>
  <c r="K126" i="13" s="1"/>
  <c r="C126" i="13"/>
  <c r="A126" i="13" s="1"/>
  <c r="AI125" i="13"/>
  <c r="Y125" i="13"/>
  <c r="X125" i="13"/>
  <c r="V125" i="13"/>
  <c r="W125" i="13" s="1"/>
  <c r="T125" i="13"/>
  <c r="J125" i="13"/>
  <c r="I125" i="13"/>
  <c r="F125" i="13"/>
  <c r="AB125" i="13" s="1"/>
  <c r="D125" i="13"/>
  <c r="L125" i="13" s="1"/>
  <c r="C125" i="13"/>
  <c r="A125" i="13" s="1"/>
  <c r="AI124" i="13"/>
  <c r="Y124" i="13"/>
  <c r="X124" i="13"/>
  <c r="V124" i="13"/>
  <c r="W124" i="13" s="1"/>
  <c r="T124" i="13"/>
  <c r="I124" i="13"/>
  <c r="F124" i="13"/>
  <c r="AB124" i="13" s="1"/>
  <c r="D124" i="13"/>
  <c r="L124" i="13" s="1"/>
  <c r="C124" i="13"/>
  <c r="AI123" i="13"/>
  <c r="Y123" i="13"/>
  <c r="X123" i="13"/>
  <c r="V123" i="13"/>
  <c r="W123" i="13" s="1"/>
  <c r="T123" i="13"/>
  <c r="F123" i="13"/>
  <c r="AB123" i="13" s="1"/>
  <c r="D123" i="13"/>
  <c r="K123" i="13" s="1"/>
  <c r="C123" i="13"/>
  <c r="A123" i="13" s="1"/>
  <c r="AB122" i="13"/>
  <c r="Y122" i="13"/>
  <c r="X122" i="13"/>
  <c r="V122" i="13"/>
  <c r="W122" i="13" s="1"/>
  <c r="T122" i="13"/>
  <c r="F122" i="13"/>
  <c r="AA122" i="13" s="1"/>
  <c r="D122" i="13"/>
  <c r="J122" i="13" s="1"/>
  <c r="C122" i="13"/>
  <c r="A122" i="13" s="1"/>
  <c r="AI121" i="13"/>
  <c r="Y121" i="13"/>
  <c r="X121" i="13"/>
  <c r="V121" i="13"/>
  <c r="W121" i="13" s="1"/>
  <c r="T121" i="13"/>
  <c r="F121" i="13"/>
  <c r="AB121" i="13" s="1"/>
  <c r="D121" i="13"/>
  <c r="I121" i="13" s="1"/>
  <c r="C121" i="13"/>
  <c r="A121" i="13" s="1"/>
  <c r="AI120" i="13"/>
  <c r="Y120" i="13"/>
  <c r="X120" i="13"/>
  <c r="V120" i="13"/>
  <c r="W120" i="13" s="1"/>
  <c r="T120" i="13"/>
  <c r="F120" i="13"/>
  <c r="AB120" i="13" s="1"/>
  <c r="D120" i="13"/>
  <c r="L120" i="13" s="1"/>
  <c r="C120" i="13"/>
  <c r="A120" i="13" s="1"/>
  <c r="AI119" i="13"/>
  <c r="Y119" i="13"/>
  <c r="X119" i="13"/>
  <c r="V119" i="13"/>
  <c r="W119" i="13" s="1"/>
  <c r="T119" i="13"/>
  <c r="I119" i="13"/>
  <c r="F119" i="13"/>
  <c r="AB119" i="13" s="1"/>
  <c r="D119" i="13"/>
  <c r="K119" i="13" s="1"/>
  <c r="C119" i="13"/>
  <c r="A119" i="13" s="1"/>
  <c r="AI118" i="13"/>
  <c r="Y118" i="13"/>
  <c r="X118" i="13"/>
  <c r="V118" i="13"/>
  <c r="W118" i="13" s="1"/>
  <c r="T118" i="13"/>
  <c r="F118" i="13"/>
  <c r="AA118" i="13" s="1"/>
  <c r="D118" i="13"/>
  <c r="L118" i="13" s="1"/>
  <c r="C118" i="13"/>
  <c r="A118" i="13" s="1"/>
  <c r="I120" i="13" l="1"/>
  <c r="L149" i="13"/>
  <c r="K159" i="13"/>
  <c r="K168" i="13"/>
  <c r="I175" i="13"/>
  <c r="K190" i="13"/>
  <c r="L199" i="13"/>
  <c r="K218" i="13"/>
  <c r="J224" i="13"/>
  <c r="L159" i="13"/>
  <c r="J175" i="13"/>
  <c r="L190" i="13"/>
  <c r="L200" i="13"/>
  <c r="L218" i="13"/>
  <c r="AB118" i="13"/>
  <c r="J120" i="13"/>
  <c r="K120" i="13"/>
  <c r="J129" i="13"/>
  <c r="J143" i="13"/>
  <c r="AA145" i="13"/>
  <c r="K160" i="13"/>
  <c r="AB162" i="13"/>
  <c r="I173" i="13"/>
  <c r="K175" i="13"/>
  <c r="L192" i="13"/>
  <c r="AA126" i="13"/>
  <c r="I132" i="13"/>
  <c r="AA134" i="13"/>
  <c r="J137" i="13"/>
  <c r="K143" i="13"/>
  <c r="K151" i="13"/>
  <c r="J161" i="13"/>
  <c r="L173" i="13"/>
  <c r="K184" i="13"/>
  <c r="J208" i="13"/>
  <c r="J132" i="13"/>
  <c r="L143" i="13"/>
  <c r="L161" i="13"/>
  <c r="I174" i="13"/>
  <c r="AA205" i="13"/>
  <c r="AA209" i="13"/>
  <c r="AB218" i="13"/>
  <c r="L119" i="13"/>
  <c r="AB130" i="13"/>
  <c r="K146" i="13"/>
  <c r="K148" i="13"/>
  <c r="J159" i="13"/>
  <c r="K181" i="13"/>
  <c r="J190" i="13"/>
  <c r="K199" i="13"/>
  <c r="I205" i="13"/>
  <c r="J218" i="13"/>
  <c r="K121" i="13"/>
  <c r="L139" i="13"/>
  <c r="L141" i="13"/>
  <c r="K122" i="13"/>
  <c r="J128" i="13"/>
  <c r="AB128" i="13"/>
  <c r="K130" i="13"/>
  <c r="J133" i="13"/>
  <c r="J135" i="13"/>
  <c r="I140" i="13"/>
  <c r="K144" i="13"/>
  <c r="L147" i="13"/>
  <c r="K149" i="13"/>
  <c r="J151" i="13"/>
  <c r="K157" i="13"/>
  <c r="AB158" i="13"/>
  <c r="I160" i="13"/>
  <c r="I168" i="13"/>
  <c r="AB168" i="13"/>
  <c r="AB176" i="13"/>
  <c r="J181" i="13"/>
  <c r="J189" i="13"/>
  <c r="AB189" i="13"/>
  <c r="AB191" i="13"/>
  <c r="J196" i="13"/>
  <c r="K206" i="13"/>
  <c r="I209" i="13"/>
  <c r="K210" i="13"/>
  <c r="L212" i="13"/>
  <c r="AB217" i="13"/>
  <c r="J119" i="13"/>
  <c r="AA121" i="13"/>
  <c r="L123" i="13"/>
  <c r="L128" i="13"/>
  <c r="AA129" i="13"/>
  <c r="L131" i="13"/>
  <c r="L135" i="13"/>
  <c r="I148" i="13"/>
  <c r="L151" i="13"/>
  <c r="K154" i="13"/>
  <c r="L160" i="13"/>
  <c r="I165" i="13"/>
  <c r="AA167" i="13"/>
  <c r="L168" i="13"/>
  <c r="J173" i="13"/>
  <c r="K176" i="13"/>
  <c r="L181" i="13"/>
  <c r="K183" i="13"/>
  <c r="L189" i="13"/>
  <c r="K191" i="13"/>
  <c r="L196" i="13"/>
  <c r="K198" i="13"/>
  <c r="J205" i="13"/>
  <c r="K209" i="13"/>
  <c r="L157" i="13"/>
  <c r="AB219" i="13"/>
  <c r="J121" i="13"/>
  <c r="AA125" i="13"/>
  <c r="I127" i="13"/>
  <c r="I136" i="13"/>
  <c r="K138" i="13"/>
  <c r="I141" i="13"/>
  <c r="J145" i="13"/>
  <c r="AB146" i="13"/>
  <c r="J148" i="13"/>
  <c r="I152" i="13"/>
  <c r="L154" i="13"/>
  <c r="J167" i="13"/>
  <c r="AA169" i="13"/>
  <c r="L176" i="13"/>
  <c r="I182" i="13"/>
  <c r="L183" i="13"/>
  <c r="I188" i="13"/>
  <c r="L191" i="13"/>
  <c r="I197" i="13"/>
  <c r="L198" i="13"/>
  <c r="K205" i="13"/>
  <c r="AB211" i="13"/>
  <c r="J127" i="13"/>
  <c r="K167" i="13"/>
  <c r="J182" i="13"/>
  <c r="J188" i="13"/>
  <c r="AA190" i="13"/>
  <c r="J197" i="13"/>
  <c r="AB199" i="13"/>
  <c r="K211" i="13"/>
  <c r="I225" i="13"/>
  <c r="J141" i="13"/>
  <c r="K136" i="13"/>
  <c r="AA153" i="13"/>
  <c r="AA166" i="13"/>
  <c r="L167" i="13"/>
  <c r="K182" i="13"/>
  <c r="K188" i="13"/>
  <c r="K197" i="13"/>
  <c r="AA206" i="13"/>
  <c r="J225" i="13"/>
  <c r="AA225" i="13"/>
  <c r="AA120" i="13"/>
  <c r="L121" i="13"/>
  <c r="L127" i="13"/>
  <c r="AA133" i="13"/>
  <c r="AB144" i="13"/>
  <c r="I149" i="13"/>
  <c r="AA149" i="13"/>
  <c r="J153" i="13"/>
  <c r="I157" i="13"/>
  <c r="I166" i="13"/>
  <c r="AA174" i="13"/>
  <c r="AA210" i="13"/>
  <c r="K225" i="13"/>
  <c r="J136" i="13"/>
  <c r="I133" i="13"/>
  <c r="I144" i="13"/>
  <c r="L153" i="13"/>
  <c r="AB160" i="13"/>
  <c r="K162" i="13"/>
  <c r="J166" i="13"/>
  <c r="L184" i="13"/>
  <c r="J210" i="13"/>
  <c r="J207" i="13"/>
  <c r="AA207" i="13"/>
  <c r="AB208" i="13"/>
  <c r="I214" i="13"/>
  <c r="J215" i="13"/>
  <c r="AA215" i="13"/>
  <c r="AB216" i="13"/>
  <c r="I222" i="13"/>
  <c r="J223" i="13"/>
  <c r="AA223" i="13"/>
  <c r="AB224" i="13"/>
  <c r="I223" i="13"/>
  <c r="K207" i="13"/>
  <c r="I213" i="13"/>
  <c r="J214" i="13"/>
  <c r="AA214" i="13"/>
  <c r="K215" i="13"/>
  <c r="I221" i="13"/>
  <c r="J222" i="13"/>
  <c r="AA222" i="13"/>
  <c r="K223" i="13"/>
  <c r="I207" i="13"/>
  <c r="I215" i="13"/>
  <c r="I212" i="13"/>
  <c r="J213" i="13"/>
  <c r="AA213" i="13"/>
  <c r="K214" i="13"/>
  <c r="I220" i="13"/>
  <c r="J221" i="13"/>
  <c r="AA221" i="13"/>
  <c r="K222" i="13"/>
  <c r="I211" i="13"/>
  <c r="J212" i="13"/>
  <c r="AA212" i="13"/>
  <c r="K213" i="13"/>
  <c r="I219" i="13"/>
  <c r="J220" i="13"/>
  <c r="AA220" i="13"/>
  <c r="K221" i="13"/>
  <c r="I187" i="13"/>
  <c r="I186" i="13"/>
  <c r="J187" i="13"/>
  <c r="AB188" i="13"/>
  <c r="I194" i="13"/>
  <c r="AA195" i="13"/>
  <c r="I195" i="13"/>
  <c r="AA196" i="13"/>
  <c r="AA187" i="13"/>
  <c r="J195" i="13"/>
  <c r="I202" i="13"/>
  <c r="J203" i="13"/>
  <c r="AA203" i="13"/>
  <c r="AB204" i="13"/>
  <c r="J186" i="13"/>
  <c r="AA186" i="13"/>
  <c r="AA202" i="13"/>
  <c r="K186" i="13"/>
  <c r="L187" i="13"/>
  <c r="I192" i="13"/>
  <c r="I200" i="13"/>
  <c r="J201" i="13"/>
  <c r="AA201" i="13"/>
  <c r="K202" i="13"/>
  <c r="L203" i="13"/>
  <c r="I191" i="13"/>
  <c r="J192" i="13"/>
  <c r="AA192" i="13"/>
  <c r="K193" i="13"/>
  <c r="AB193" i="13"/>
  <c r="L194" i="13"/>
  <c r="I199" i="13"/>
  <c r="J200" i="13"/>
  <c r="AA200" i="13"/>
  <c r="K201" i="13"/>
  <c r="L202" i="13"/>
  <c r="I193" i="13"/>
  <c r="J194" i="13"/>
  <c r="AA194" i="13"/>
  <c r="K195" i="13"/>
  <c r="I201" i="13"/>
  <c r="K203" i="13"/>
  <c r="J193" i="13"/>
  <c r="I206" i="13"/>
  <c r="I171" i="13"/>
  <c r="J172" i="13"/>
  <c r="AA172" i="13"/>
  <c r="AB173" i="13"/>
  <c r="I179" i="13"/>
  <c r="J180" i="13"/>
  <c r="AA180" i="13"/>
  <c r="AB181" i="13"/>
  <c r="I170" i="13"/>
  <c r="J171" i="13"/>
  <c r="AA171" i="13"/>
  <c r="K172" i="13"/>
  <c r="I178" i="13"/>
  <c r="J179" i="13"/>
  <c r="AA179" i="13"/>
  <c r="K180" i="13"/>
  <c r="J170" i="13"/>
  <c r="AA170" i="13"/>
  <c r="K171" i="13"/>
  <c r="L172" i="13"/>
  <c r="I177" i="13"/>
  <c r="J178" i="13"/>
  <c r="AA178" i="13"/>
  <c r="K179" i="13"/>
  <c r="L180" i="13"/>
  <c r="I185" i="13"/>
  <c r="K170" i="13"/>
  <c r="I176" i="13"/>
  <c r="J177" i="13"/>
  <c r="AA177" i="13"/>
  <c r="K178" i="13"/>
  <c r="I184" i="13"/>
  <c r="J185" i="13"/>
  <c r="AA185" i="13"/>
  <c r="I158" i="13"/>
  <c r="AA159" i="13"/>
  <c r="AA165" i="13"/>
  <c r="K166" i="13"/>
  <c r="I155" i="13"/>
  <c r="J156" i="13"/>
  <c r="AA156" i="13"/>
  <c r="AB157" i="13"/>
  <c r="L158" i="13"/>
  <c r="I163" i="13"/>
  <c r="J164" i="13"/>
  <c r="AA164" i="13"/>
  <c r="I156" i="13"/>
  <c r="K158" i="13"/>
  <c r="I164" i="13"/>
  <c r="J155" i="13"/>
  <c r="AA155" i="13"/>
  <c r="I162" i="13"/>
  <c r="J163" i="13"/>
  <c r="AA163" i="13"/>
  <c r="K164" i="13"/>
  <c r="K156" i="13"/>
  <c r="I161" i="13"/>
  <c r="J162" i="13"/>
  <c r="K163" i="13"/>
  <c r="I169" i="13"/>
  <c r="L122" i="13"/>
  <c r="I118" i="13"/>
  <c r="AA119" i="13"/>
  <c r="I126" i="13"/>
  <c r="AA127" i="13"/>
  <c r="L129" i="13"/>
  <c r="I134" i="13"/>
  <c r="AA135" i="13"/>
  <c r="L137" i="13"/>
  <c r="I142" i="13"/>
  <c r="AA143" i="13"/>
  <c r="L145" i="13"/>
  <c r="I150" i="13"/>
  <c r="AA151" i="13"/>
  <c r="K152" i="13"/>
  <c r="J118" i="13"/>
  <c r="J126" i="13"/>
  <c r="J134" i="13"/>
  <c r="J142" i="13"/>
  <c r="J150" i="13"/>
  <c r="L152" i="13"/>
  <c r="K134" i="13"/>
  <c r="K150" i="13"/>
  <c r="K118" i="13"/>
  <c r="K142" i="13"/>
  <c r="I123" i="13"/>
  <c r="J124" i="13"/>
  <c r="AA124" i="13"/>
  <c r="K125" i="13"/>
  <c r="L126" i="13"/>
  <c r="I131" i="13"/>
  <c r="AA132" i="13"/>
  <c r="I139" i="13"/>
  <c r="AA140" i="13"/>
  <c r="I147" i="13"/>
  <c r="AA148" i="13"/>
  <c r="I154" i="13"/>
  <c r="I122" i="13"/>
  <c r="J123" i="13"/>
  <c r="AA123" i="13"/>
  <c r="K124" i="13"/>
  <c r="I130" i="13"/>
  <c r="J131" i="13"/>
  <c r="AA131" i="13"/>
  <c r="K132" i="13"/>
  <c r="I138" i="13"/>
  <c r="J139" i="13"/>
  <c r="AA139" i="13"/>
  <c r="K140" i="13"/>
  <c r="I146" i="13"/>
  <c r="J147" i="13"/>
  <c r="AA147" i="13"/>
  <c r="I129" i="13"/>
  <c r="J130" i="13"/>
  <c r="I137" i="13"/>
  <c r="J138" i="13"/>
  <c r="I145" i="13"/>
  <c r="J146" i="13"/>
  <c r="I153" i="13"/>
  <c r="AA154" i="13"/>
  <c r="AA84" i="13"/>
  <c r="AB84" i="13"/>
  <c r="AA86" i="13"/>
  <c r="AB115" i="13"/>
  <c r="AA115" i="13"/>
  <c r="AB107" i="13"/>
  <c r="AB103" i="13"/>
  <c r="Y117" i="13"/>
  <c r="X117" i="13"/>
  <c r="V117" i="13"/>
  <c r="W117" i="13" s="1"/>
  <c r="T117" i="13"/>
  <c r="F117" i="13"/>
  <c r="AB117" i="13" s="1"/>
  <c r="D117" i="13"/>
  <c r="C117" i="13"/>
  <c r="A117" i="13" s="1"/>
  <c r="B117" i="13"/>
  <c r="AI117" i="13" s="1"/>
  <c r="Y116" i="13"/>
  <c r="X116" i="13"/>
  <c r="V116" i="13"/>
  <c r="W116" i="13" s="1"/>
  <c r="T116" i="13"/>
  <c r="J116" i="13"/>
  <c r="F116" i="13"/>
  <c r="AB116" i="13" s="1"/>
  <c r="D116" i="13"/>
  <c r="L116" i="13" s="1"/>
  <c r="C116" i="13"/>
  <c r="A116" i="13" s="1"/>
  <c r="B116" i="13"/>
  <c r="AI116" i="13" s="1"/>
  <c r="Y115" i="13"/>
  <c r="X115" i="13"/>
  <c r="V115" i="13"/>
  <c r="W115" i="13" s="1"/>
  <c r="T115" i="13"/>
  <c r="F115" i="13"/>
  <c r="D115" i="13"/>
  <c r="L115" i="13" s="1"/>
  <c r="C115" i="13"/>
  <c r="A115" i="13" s="1"/>
  <c r="B115" i="13"/>
  <c r="AI115" i="13" s="1"/>
  <c r="Y114" i="13"/>
  <c r="X114" i="13"/>
  <c r="V114" i="13"/>
  <c r="W114" i="13" s="1"/>
  <c r="T114" i="13"/>
  <c r="F114" i="13"/>
  <c r="AA114" i="13" s="1"/>
  <c r="D114" i="13"/>
  <c r="K114" i="13" s="1"/>
  <c r="C114" i="13"/>
  <c r="A114" i="13" s="1"/>
  <c r="B114" i="13"/>
  <c r="AI114" i="13" s="1"/>
  <c r="Y113" i="13"/>
  <c r="X113" i="13"/>
  <c r="V113" i="13"/>
  <c r="W113" i="13" s="1"/>
  <c r="T113" i="13"/>
  <c r="F113" i="13"/>
  <c r="AB113" i="13" s="1"/>
  <c r="D113" i="13"/>
  <c r="K113" i="13" s="1"/>
  <c r="C113" i="13"/>
  <c r="A113" i="13" s="1"/>
  <c r="B113" i="13"/>
  <c r="AI113" i="13" s="1"/>
  <c r="Y112" i="13"/>
  <c r="X112" i="13"/>
  <c r="V112" i="13"/>
  <c r="W112" i="13" s="1"/>
  <c r="T112" i="13"/>
  <c r="K112" i="13"/>
  <c r="H112" i="13"/>
  <c r="F112" i="13"/>
  <c r="AB112" i="13" s="1"/>
  <c r="D112" i="13"/>
  <c r="I112" i="13" s="1"/>
  <c r="C112" i="13"/>
  <c r="A112" i="13" s="1"/>
  <c r="B112" i="13"/>
  <c r="AI112" i="13" s="1"/>
  <c r="Y111" i="13"/>
  <c r="X111" i="13"/>
  <c r="V111" i="13"/>
  <c r="W111" i="13" s="1"/>
  <c r="T111" i="13"/>
  <c r="F111" i="13"/>
  <c r="AA111" i="13" s="1"/>
  <c r="D111" i="13"/>
  <c r="I111" i="13" s="1"/>
  <c r="C111" i="13"/>
  <c r="A111" i="13" s="1"/>
  <c r="B111" i="13"/>
  <c r="AI111" i="13" s="1"/>
  <c r="Y110" i="13"/>
  <c r="X110" i="13"/>
  <c r="V110" i="13"/>
  <c r="W110" i="13" s="1"/>
  <c r="T110" i="13"/>
  <c r="F110" i="13"/>
  <c r="AA110" i="13" s="1"/>
  <c r="D110" i="13"/>
  <c r="J110" i="13" s="1"/>
  <c r="C110" i="13"/>
  <c r="A110" i="13" s="1"/>
  <c r="B110" i="13"/>
  <c r="AI110" i="13" s="1"/>
  <c r="Y109" i="13"/>
  <c r="X109" i="13"/>
  <c r="V109" i="13"/>
  <c r="W109" i="13" s="1"/>
  <c r="T109" i="13"/>
  <c r="F109" i="13"/>
  <c r="AB109" i="13" s="1"/>
  <c r="D109" i="13"/>
  <c r="C109" i="13"/>
  <c r="A109" i="13" s="1"/>
  <c r="B109" i="13"/>
  <c r="AI109" i="13" s="1"/>
  <c r="Y108" i="13"/>
  <c r="X108" i="13"/>
  <c r="V108" i="13"/>
  <c r="W108" i="13" s="1"/>
  <c r="T108" i="13"/>
  <c r="F108" i="13"/>
  <c r="AA108" i="13" s="1"/>
  <c r="D108" i="13"/>
  <c r="L108" i="13" s="1"/>
  <c r="C108" i="13"/>
  <c r="A108" i="13" s="1"/>
  <c r="B108" i="13"/>
  <c r="AI108" i="13" s="1"/>
  <c r="Y107" i="13"/>
  <c r="X107" i="13"/>
  <c r="V107" i="13"/>
  <c r="W107" i="13" s="1"/>
  <c r="T107" i="13"/>
  <c r="F107" i="13"/>
  <c r="AA107" i="13" s="1"/>
  <c r="D107" i="13"/>
  <c r="L107" i="13" s="1"/>
  <c r="C107" i="13"/>
  <c r="A107" i="13" s="1"/>
  <c r="B107" i="13"/>
  <c r="AI107" i="13" s="1"/>
  <c r="Y106" i="13"/>
  <c r="X106" i="13"/>
  <c r="V106" i="13"/>
  <c r="W106" i="13" s="1"/>
  <c r="T106" i="13"/>
  <c r="F106" i="13"/>
  <c r="AA106" i="13" s="1"/>
  <c r="D106" i="13"/>
  <c r="L106" i="13" s="1"/>
  <c r="C106" i="13"/>
  <c r="A106" i="13" s="1"/>
  <c r="B106" i="13"/>
  <c r="AI106" i="13" s="1"/>
  <c r="Y105" i="13"/>
  <c r="X105" i="13"/>
  <c r="V105" i="13"/>
  <c r="W105" i="13" s="1"/>
  <c r="T105" i="13"/>
  <c r="F105" i="13"/>
  <c r="AB105" i="13" s="1"/>
  <c r="D105" i="13"/>
  <c r="L105" i="13" s="1"/>
  <c r="C105" i="13"/>
  <c r="A105" i="13" s="1"/>
  <c r="B105" i="13"/>
  <c r="AI105" i="13" s="1"/>
  <c r="Y104" i="13"/>
  <c r="X104" i="13"/>
  <c r="V104" i="13"/>
  <c r="W104" i="13" s="1"/>
  <c r="T104" i="13"/>
  <c r="F104" i="13"/>
  <c r="AA104" i="13" s="1"/>
  <c r="D104" i="13"/>
  <c r="I104" i="13" s="1"/>
  <c r="C104" i="13"/>
  <c r="A104" i="13" s="1"/>
  <c r="B104" i="13"/>
  <c r="AI104" i="13" s="1"/>
  <c r="Y103" i="13"/>
  <c r="X103" i="13"/>
  <c r="W103" i="13"/>
  <c r="V103" i="13"/>
  <c r="T103" i="13"/>
  <c r="L103" i="13"/>
  <c r="F103" i="13"/>
  <c r="AA103" i="13" s="1"/>
  <c r="D103" i="13"/>
  <c r="J103" i="13" s="1"/>
  <c r="C103" i="13"/>
  <c r="A103" i="13" s="1"/>
  <c r="B103" i="13"/>
  <c r="AI103" i="13" s="1"/>
  <c r="Y102" i="13"/>
  <c r="X102" i="13"/>
  <c r="W102" i="13"/>
  <c r="V102" i="13"/>
  <c r="T102" i="13"/>
  <c r="F102" i="13"/>
  <c r="AA102" i="13" s="1"/>
  <c r="D102" i="13"/>
  <c r="K102" i="13" s="1"/>
  <c r="C102" i="13"/>
  <c r="A102" i="13" s="1"/>
  <c r="B102" i="13"/>
  <c r="AI102" i="13" s="1"/>
  <c r="Y101" i="13"/>
  <c r="X101" i="13"/>
  <c r="V101" i="13"/>
  <c r="W101" i="13" s="1"/>
  <c r="T101" i="13"/>
  <c r="F101" i="13"/>
  <c r="D101" i="13"/>
  <c r="C101" i="13"/>
  <c r="A101" i="13" s="1"/>
  <c r="B101" i="13"/>
  <c r="AI101" i="13" s="1"/>
  <c r="Y100" i="13"/>
  <c r="X100" i="13"/>
  <c r="V100" i="13"/>
  <c r="W100" i="13" s="1"/>
  <c r="T100" i="13"/>
  <c r="F100" i="13"/>
  <c r="AB100" i="13" s="1"/>
  <c r="D100" i="13"/>
  <c r="L100" i="13" s="1"/>
  <c r="C100" i="13"/>
  <c r="A100" i="13" s="1"/>
  <c r="B100" i="13"/>
  <c r="AI100" i="13" s="1"/>
  <c r="Y99" i="13"/>
  <c r="X99" i="13"/>
  <c r="V99" i="13"/>
  <c r="W99" i="13" s="1"/>
  <c r="T99" i="13"/>
  <c r="F99" i="13"/>
  <c r="AB99" i="13" s="1"/>
  <c r="D99" i="13"/>
  <c r="L99" i="13" s="1"/>
  <c r="C99" i="13"/>
  <c r="A99" i="13" s="1"/>
  <c r="B99" i="13"/>
  <c r="AI99" i="13" s="1"/>
  <c r="Y98" i="13"/>
  <c r="X98" i="13"/>
  <c r="V98" i="13"/>
  <c r="W98" i="13" s="1"/>
  <c r="T98" i="13"/>
  <c r="F98" i="13"/>
  <c r="AB98" i="13" s="1"/>
  <c r="D98" i="13"/>
  <c r="J98" i="13" s="1"/>
  <c r="C98" i="13"/>
  <c r="A98" i="13" s="1"/>
  <c r="B98" i="13"/>
  <c r="AI98" i="13" s="1"/>
  <c r="Y97" i="13"/>
  <c r="X97" i="13"/>
  <c r="V97" i="13"/>
  <c r="W97" i="13" s="1"/>
  <c r="T97" i="13"/>
  <c r="F97" i="13"/>
  <c r="D97" i="13"/>
  <c r="K97" i="13" s="1"/>
  <c r="C97" i="13"/>
  <c r="A97" i="13" s="1"/>
  <c r="B97" i="13"/>
  <c r="AI97" i="13" s="1"/>
  <c r="Y96" i="13"/>
  <c r="X96" i="13"/>
  <c r="V96" i="13"/>
  <c r="W96" i="13" s="1"/>
  <c r="T96" i="13"/>
  <c r="F96" i="13"/>
  <c r="AB96" i="13" s="1"/>
  <c r="D96" i="13"/>
  <c r="I96" i="13" s="1"/>
  <c r="C96" i="13"/>
  <c r="A96" i="13" s="1"/>
  <c r="B96" i="13"/>
  <c r="AI96" i="13" s="1"/>
  <c r="Y95" i="13"/>
  <c r="X95" i="13"/>
  <c r="V95" i="13"/>
  <c r="W95" i="13" s="1"/>
  <c r="T95" i="13"/>
  <c r="F95" i="13"/>
  <c r="AA95" i="13" s="1"/>
  <c r="D95" i="13"/>
  <c r="J95" i="13" s="1"/>
  <c r="C95" i="13"/>
  <c r="A95" i="13" s="1"/>
  <c r="B95" i="13"/>
  <c r="AI95" i="13" s="1"/>
  <c r="Y94" i="13"/>
  <c r="X94" i="13"/>
  <c r="V94" i="13"/>
  <c r="W94" i="13" s="1"/>
  <c r="T94" i="13"/>
  <c r="L94" i="13"/>
  <c r="F94" i="13"/>
  <c r="AA94" i="13" s="1"/>
  <c r="D94" i="13"/>
  <c r="K94" i="13" s="1"/>
  <c r="C94" i="13"/>
  <c r="A94" i="13" s="1"/>
  <c r="B94" i="13"/>
  <c r="AI94" i="13" s="1"/>
  <c r="Y93" i="13"/>
  <c r="X93" i="13"/>
  <c r="V93" i="13"/>
  <c r="W93" i="13" s="1"/>
  <c r="T93" i="13"/>
  <c r="H93" i="13"/>
  <c r="F93" i="13"/>
  <c r="AB93" i="13" s="1"/>
  <c r="D93" i="13"/>
  <c r="C93" i="13"/>
  <c r="A93" i="13" s="1"/>
  <c r="B93" i="13"/>
  <c r="AI93" i="13" s="1"/>
  <c r="Y92" i="13"/>
  <c r="X92" i="13"/>
  <c r="V92" i="13"/>
  <c r="W92" i="13" s="1"/>
  <c r="T92" i="13"/>
  <c r="F92" i="13"/>
  <c r="AB92" i="13" s="1"/>
  <c r="D92" i="13"/>
  <c r="L92" i="13" s="1"/>
  <c r="C92" i="13"/>
  <c r="A92" i="13" s="1"/>
  <c r="B92" i="13"/>
  <c r="AI92" i="13" s="1"/>
  <c r="Y91" i="13"/>
  <c r="X91" i="13"/>
  <c r="W91" i="13"/>
  <c r="V91" i="13"/>
  <c r="T91" i="13"/>
  <c r="K91" i="13"/>
  <c r="F91" i="13"/>
  <c r="AA91" i="13" s="1"/>
  <c r="D91" i="13"/>
  <c r="L91" i="13" s="1"/>
  <c r="C91" i="13"/>
  <c r="A91" i="13" s="1"/>
  <c r="B91" i="13"/>
  <c r="AI91" i="13" s="1"/>
  <c r="Y90" i="13"/>
  <c r="X90" i="13"/>
  <c r="V90" i="13"/>
  <c r="W90" i="13" s="1"/>
  <c r="T90" i="13"/>
  <c r="F90" i="13"/>
  <c r="AA90" i="13" s="1"/>
  <c r="D90" i="13"/>
  <c r="J90" i="13" s="1"/>
  <c r="C90" i="13"/>
  <c r="A90" i="13" s="1"/>
  <c r="B90" i="13"/>
  <c r="AI90" i="13" s="1"/>
  <c r="Y89" i="13"/>
  <c r="X89" i="13"/>
  <c r="V89" i="13"/>
  <c r="W89" i="13" s="1"/>
  <c r="T89" i="13"/>
  <c r="F89" i="13"/>
  <c r="AA89" i="13" s="1"/>
  <c r="D89" i="13"/>
  <c r="L89" i="13" s="1"/>
  <c r="C89" i="13"/>
  <c r="A89" i="13" s="1"/>
  <c r="B89" i="13"/>
  <c r="AI89" i="13" s="1"/>
  <c r="Y88" i="13"/>
  <c r="X88" i="13"/>
  <c r="V88" i="13"/>
  <c r="W88" i="13" s="1"/>
  <c r="T88" i="13"/>
  <c r="F88" i="13"/>
  <c r="AB88" i="13" s="1"/>
  <c r="D88" i="13"/>
  <c r="I88" i="13" s="1"/>
  <c r="C88" i="13"/>
  <c r="A88" i="13" s="1"/>
  <c r="B88" i="13"/>
  <c r="AI88" i="13" s="1"/>
  <c r="Y87" i="13"/>
  <c r="X87" i="13"/>
  <c r="V87" i="13"/>
  <c r="W87" i="13" s="1"/>
  <c r="T87" i="13"/>
  <c r="F87" i="13"/>
  <c r="D87" i="13"/>
  <c r="J87" i="13" s="1"/>
  <c r="C87" i="13"/>
  <c r="A87" i="13" s="1"/>
  <c r="B87" i="13"/>
  <c r="AI87" i="13" s="1"/>
  <c r="Y86" i="13"/>
  <c r="X86" i="13"/>
  <c r="V86" i="13"/>
  <c r="W86" i="13" s="1"/>
  <c r="T86" i="13"/>
  <c r="L86" i="13"/>
  <c r="K86" i="13"/>
  <c r="J86" i="13"/>
  <c r="F86" i="13"/>
  <c r="AB86" i="13" s="1"/>
  <c r="D86" i="13"/>
  <c r="I86" i="13" s="1"/>
  <c r="C86" i="13"/>
  <c r="A86" i="13" s="1"/>
  <c r="B86" i="13"/>
  <c r="AI86" i="13" s="1"/>
  <c r="Y85" i="13"/>
  <c r="X85" i="13"/>
  <c r="V85" i="13"/>
  <c r="W85" i="13" s="1"/>
  <c r="T85" i="13"/>
  <c r="F85" i="13"/>
  <c r="AA85" i="13" s="1"/>
  <c r="D85" i="13"/>
  <c r="C85" i="13"/>
  <c r="A85" i="13" s="1"/>
  <c r="B85" i="13"/>
  <c r="AI85" i="13" s="1"/>
  <c r="Y84" i="13"/>
  <c r="X84" i="13"/>
  <c r="V84" i="13"/>
  <c r="W84" i="13" s="1"/>
  <c r="T84" i="13"/>
  <c r="F84" i="13"/>
  <c r="D84" i="13"/>
  <c r="L84" i="13" s="1"/>
  <c r="C84" i="13"/>
  <c r="A84" i="13" s="1"/>
  <c r="B84" i="13"/>
  <c r="AI84" i="13" s="1"/>
  <c r="Y83" i="13"/>
  <c r="X83" i="13"/>
  <c r="V83" i="13"/>
  <c r="W83" i="13" s="1"/>
  <c r="T83" i="13"/>
  <c r="F83" i="13"/>
  <c r="D83" i="13"/>
  <c r="L83" i="13" s="1"/>
  <c r="C83" i="13"/>
  <c r="A83" i="13" s="1"/>
  <c r="B83" i="13"/>
  <c r="AI83" i="13" s="1"/>
  <c r="Y82" i="13"/>
  <c r="X82" i="13"/>
  <c r="V82" i="13"/>
  <c r="W82" i="13" s="1"/>
  <c r="T82" i="13"/>
  <c r="F82" i="13"/>
  <c r="AB82" i="13" s="1"/>
  <c r="D82" i="13"/>
  <c r="J82" i="13" s="1"/>
  <c r="C82" i="13"/>
  <c r="A82" i="13" s="1"/>
  <c r="B82" i="13"/>
  <c r="AI82" i="13" s="1"/>
  <c r="Y81" i="13"/>
  <c r="X81" i="13"/>
  <c r="V81" i="13"/>
  <c r="W81" i="13" s="1"/>
  <c r="T81" i="13"/>
  <c r="F81" i="13"/>
  <c r="AA81" i="13" s="1"/>
  <c r="D81" i="13"/>
  <c r="J81" i="13" s="1"/>
  <c r="C81" i="13"/>
  <c r="A81" i="13" s="1"/>
  <c r="B81" i="13"/>
  <c r="AI81" i="13" s="1"/>
  <c r="Y80" i="13"/>
  <c r="X80" i="13"/>
  <c r="V80" i="13"/>
  <c r="W80" i="13" s="1"/>
  <c r="T80" i="13"/>
  <c r="F80" i="13"/>
  <c r="AA80" i="13" s="1"/>
  <c r="D80" i="13"/>
  <c r="I80" i="13" s="1"/>
  <c r="C80" i="13"/>
  <c r="A80" i="13" s="1"/>
  <c r="B80" i="13"/>
  <c r="AI80" i="13" s="1"/>
  <c r="Y79" i="13"/>
  <c r="X79" i="13"/>
  <c r="V79" i="13"/>
  <c r="W79" i="13" s="1"/>
  <c r="T79" i="13"/>
  <c r="F79" i="13"/>
  <c r="D79" i="13"/>
  <c r="J79" i="13" s="1"/>
  <c r="C79" i="13"/>
  <c r="A79" i="13" s="1"/>
  <c r="B79" i="13"/>
  <c r="AI79" i="13" s="1"/>
  <c r="Y78" i="13"/>
  <c r="X78" i="13"/>
  <c r="V78" i="13"/>
  <c r="W78" i="13" s="1"/>
  <c r="T78" i="13"/>
  <c r="F78" i="13"/>
  <c r="AA78" i="13" s="1"/>
  <c r="D78" i="13"/>
  <c r="I78" i="13" s="1"/>
  <c r="C78" i="13"/>
  <c r="A78" i="13" s="1"/>
  <c r="B78" i="13"/>
  <c r="AI78" i="13" s="1"/>
  <c r="Y77" i="13"/>
  <c r="X77" i="13"/>
  <c r="V77" i="13"/>
  <c r="W77" i="13" s="1"/>
  <c r="T77" i="13"/>
  <c r="F77" i="13"/>
  <c r="AB77" i="13" s="1"/>
  <c r="D77" i="13"/>
  <c r="C77" i="13"/>
  <c r="A77" i="13" s="1"/>
  <c r="B77" i="13"/>
  <c r="AI77" i="13" s="1"/>
  <c r="Y76" i="13"/>
  <c r="X76" i="13"/>
  <c r="V76" i="13"/>
  <c r="W76" i="13" s="1"/>
  <c r="T76" i="13"/>
  <c r="F76" i="13"/>
  <c r="AA76" i="13" s="1"/>
  <c r="D76" i="13"/>
  <c r="L76" i="13" s="1"/>
  <c r="C76" i="13"/>
  <c r="A76" i="13" s="1"/>
  <c r="B76" i="13"/>
  <c r="AI76" i="13" s="1"/>
  <c r="Y75" i="13"/>
  <c r="X75" i="13"/>
  <c r="V75" i="13"/>
  <c r="W75" i="13" s="1"/>
  <c r="T75" i="13"/>
  <c r="F75" i="13"/>
  <c r="D75" i="13"/>
  <c r="L75" i="13" s="1"/>
  <c r="C75" i="13"/>
  <c r="A75" i="13" s="1"/>
  <c r="B75" i="13"/>
  <c r="AI75" i="13" s="1"/>
  <c r="Y74" i="13"/>
  <c r="X74" i="13"/>
  <c r="V74" i="13"/>
  <c r="W74" i="13" s="1"/>
  <c r="T74" i="13"/>
  <c r="K74" i="13"/>
  <c r="I74" i="13"/>
  <c r="F74" i="13"/>
  <c r="AA74" i="13" s="1"/>
  <c r="D74" i="13"/>
  <c r="J74" i="13" s="1"/>
  <c r="C74" i="13"/>
  <c r="A74" i="13" s="1"/>
  <c r="B74" i="13"/>
  <c r="AI74" i="13" s="1"/>
  <c r="Y73" i="13"/>
  <c r="X73" i="13"/>
  <c r="V73" i="13"/>
  <c r="W73" i="13" s="1"/>
  <c r="T73" i="13"/>
  <c r="K73" i="13"/>
  <c r="F73" i="13"/>
  <c r="D73" i="13"/>
  <c r="L73" i="13" s="1"/>
  <c r="C73" i="13"/>
  <c r="A73" i="13" s="1"/>
  <c r="B73" i="13"/>
  <c r="AI73" i="13" s="1"/>
  <c r="Y72" i="13"/>
  <c r="X72" i="13"/>
  <c r="V72" i="13"/>
  <c r="W72" i="13" s="1"/>
  <c r="T72" i="13"/>
  <c r="F72" i="13"/>
  <c r="AA72" i="13" s="1"/>
  <c r="D72" i="13"/>
  <c r="I72" i="13" s="1"/>
  <c r="C72" i="13"/>
  <c r="A72" i="13" s="1"/>
  <c r="B72" i="13"/>
  <c r="AI72" i="13" s="1"/>
  <c r="Y71" i="13"/>
  <c r="X71" i="13"/>
  <c r="V71" i="13"/>
  <c r="W71" i="13" s="1"/>
  <c r="T71" i="13"/>
  <c r="F71" i="13"/>
  <c r="D71" i="13"/>
  <c r="J71" i="13" s="1"/>
  <c r="C71" i="13"/>
  <c r="A71" i="13" s="1"/>
  <c r="B71" i="13"/>
  <c r="AI71" i="13" s="1"/>
  <c r="Y70" i="13"/>
  <c r="X70" i="13"/>
  <c r="V70" i="13"/>
  <c r="W70" i="13" s="1"/>
  <c r="T70" i="13"/>
  <c r="F70" i="13"/>
  <c r="AB70" i="13" s="1"/>
  <c r="D70" i="13"/>
  <c r="J70" i="13" s="1"/>
  <c r="C70" i="13"/>
  <c r="A70" i="13" s="1"/>
  <c r="B70" i="13"/>
  <c r="AI70" i="13" s="1"/>
  <c r="Y69" i="13"/>
  <c r="X69" i="13"/>
  <c r="V69" i="13"/>
  <c r="W69" i="13" s="1"/>
  <c r="T69" i="13"/>
  <c r="F69" i="13"/>
  <c r="AA69" i="13" s="1"/>
  <c r="D69" i="13"/>
  <c r="C69" i="13"/>
  <c r="A69" i="13" s="1"/>
  <c r="B69" i="13"/>
  <c r="AI69" i="13" s="1"/>
  <c r="Y68" i="13"/>
  <c r="X68" i="13"/>
  <c r="V68" i="13"/>
  <c r="W68" i="13" s="1"/>
  <c r="T68" i="13"/>
  <c r="F68" i="13"/>
  <c r="AA68" i="13" s="1"/>
  <c r="D68" i="13"/>
  <c r="L68" i="13" s="1"/>
  <c r="C68" i="13"/>
  <c r="A68" i="13" s="1"/>
  <c r="B68" i="13"/>
  <c r="AI68" i="13" s="1"/>
  <c r="Y67" i="13"/>
  <c r="X67" i="13"/>
  <c r="W67" i="13"/>
  <c r="V67" i="13"/>
  <c r="T67" i="13"/>
  <c r="F67" i="13"/>
  <c r="AA67" i="13" s="1"/>
  <c r="D67" i="13"/>
  <c r="I67" i="13" s="1"/>
  <c r="C67" i="13"/>
  <c r="A67" i="13" s="1"/>
  <c r="B67" i="13"/>
  <c r="AI67" i="13" s="1"/>
  <c r="Y66" i="13"/>
  <c r="X66" i="13"/>
  <c r="V66" i="13"/>
  <c r="W66" i="13" s="1"/>
  <c r="T66" i="13"/>
  <c r="I66" i="13"/>
  <c r="F66" i="13"/>
  <c r="AB66" i="13" s="1"/>
  <c r="D66" i="13"/>
  <c r="L66" i="13" s="1"/>
  <c r="C66" i="13"/>
  <c r="A66" i="13" s="1"/>
  <c r="B66" i="13"/>
  <c r="AI66" i="13" s="1"/>
  <c r="Y65" i="13"/>
  <c r="X65" i="13"/>
  <c r="V65" i="13"/>
  <c r="W65" i="13" s="1"/>
  <c r="T65" i="13"/>
  <c r="F65" i="13"/>
  <c r="AB65" i="13" s="1"/>
  <c r="D65" i="13"/>
  <c r="K65" i="13" s="1"/>
  <c r="C65" i="13"/>
  <c r="A65" i="13" s="1"/>
  <c r="B65" i="13"/>
  <c r="AI65" i="13" s="1"/>
  <c r="Y64" i="13"/>
  <c r="X64" i="13"/>
  <c r="V64" i="13"/>
  <c r="W64" i="13" s="1"/>
  <c r="T64" i="13"/>
  <c r="F64" i="13"/>
  <c r="AA64" i="13" s="1"/>
  <c r="D64" i="13"/>
  <c r="I64" i="13" s="1"/>
  <c r="C64" i="13"/>
  <c r="A64" i="13" s="1"/>
  <c r="B64" i="13"/>
  <c r="AI64" i="13" s="1"/>
  <c r="Y63" i="13"/>
  <c r="X63" i="13"/>
  <c r="V63" i="13"/>
  <c r="W63" i="13" s="1"/>
  <c r="T63" i="13"/>
  <c r="F63" i="13"/>
  <c r="AA63" i="13" s="1"/>
  <c r="D63" i="13"/>
  <c r="J63" i="13" s="1"/>
  <c r="C63" i="13"/>
  <c r="A63" i="13" s="1"/>
  <c r="B63" i="13"/>
  <c r="AI63" i="13" s="1"/>
  <c r="Y62" i="13"/>
  <c r="X62" i="13"/>
  <c r="V62" i="13"/>
  <c r="W62" i="13" s="1"/>
  <c r="T62" i="13"/>
  <c r="F62" i="13"/>
  <c r="AB62" i="13" s="1"/>
  <c r="D62" i="13"/>
  <c r="L62" i="13" s="1"/>
  <c r="C62" i="13"/>
  <c r="A62" i="13" s="1"/>
  <c r="B62" i="13"/>
  <c r="AI62" i="13" s="1"/>
  <c r="Y61" i="13"/>
  <c r="X61" i="13"/>
  <c r="V61" i="13"/>
  <c r="W61" i="13" s="1"/>
  <c r="T61" i="13"/>
  <c r="F61" i="13"/>
  <c r="AA61" i="13" s="1"/>
  <c r="D61" i="13"/>
  <c r="C61" i="13"/>
  <c r="A61" i="13" s="1"/>
  <c r="B61" i="13"/>
  <c r="AI61" i="13" s="1"/>
  <c r="Y60" i="13"/>
  <c r="X60" i="13"/>
  <c r="V60" i="13"/>
  <c r="W60" i="13" s="1"/>
  <c r="T60" i="13"/>
  <c r="F60" i="13"/>
  <c r="AA60" i="13" s="1"/>
  <c r="D60" i="13"/>
  <c r="L60" i="13" s="1"/>
  <c r="C60" i="13"/>
  <c r="A60" i="13" s="1"/>
  <c r="B60" i="13"/>
  <c r="AI60" i="13" s="1"/>
  <c r="Y59" i="13"/>
  <c r="X59" i="13"/>
  <c r="V59" i="13"/>
  <c r="W59" i="13" s="1"/>
  <c r="T59" i="13"/>
  <c r="F59" i="13"/>
  <c r="D59" i="13"/>
  <c r="I59" i="13" s="1"/>
  <c r="C59" i="13"/>
  <c r="A59" i="13" s="1"/>
  <c r="B59" i="13"/>
  <c r="AI59" i="13" s="1"/>
  <c r="Y58" i="13"/>
  <c r="X58" i="13"/>
  <c r="V58" i="13"/>
  <c r="W58" i="13" s="1"/>
  <c r="T58" i="13"/>
  <c r="F58" i="13"/>
  <c r="AA58" i="13" s="1"/>
  <c r="D58" i="13"/>
  <c r="L58" i="13" s="1"/>
  <c r="C58" i="13"/>
  <c r="A58" i="13" s="1"/>
  <c r="B58" i="13"/>
  <c r="AI58" i="13" s="1"/>
  <c r="Y57" i="13"/>
  <c r="X57" i="13"/>
  <c r="V57" i="13"/>
  <c r="W57" i="13" s="1"/>
  <c r="T57" i="13"/>
  <c r="F57" i="13"/>
  <c r="D57" i="13"/>
  <c r="K57" i="13" s="1"/>
  <c r="C57" i="13"/>
  <c r="A57" i="13" s="1"/>
  <c r="B57" i="13"/>
  <c r="AI57" i="13" s="1"/>
  <c r="Y56" i="13"/>
  <c r="X56" i="13"/>
  <c r="V56" i="13"/>
  <c r="W56" i="13" s="1"/>
  <c r="T56" i="13"/>
  <c r="F56" i="13"/>
  <c r="D56" i="13"/>
  <c r="I56" i="13" s="1"/>
  <c r="C56" i="13"/>
  <c r="A56" i="13" s="1"/>
  <c r="B56" i="13"/>
  <c r="AI56" i="13" s="1"/>
  <c r="Y55" i="13"/>
  <c r="X55" i="13"/>
  <c r="V55" i="13"/>
  <c r="W55" i="13" s="1"/>
  <c r="T55" i="13"/>
  <c r="F55" i="13"/>
  <c r="D55" i="13"/>
  <c r="L55" i="13" s="1"/>
  <c r="C55" i="13"/>
  <c r="A55" i="13" s="1"/>
  <c r="B55" i="13"/>
  <c r="AI55" i="13" s="1"/>
  <c r="Y54" i="13"/>
  <c r="X54" i="13"/>
  <c r="V54" i="13"/>
  <c r="W54" i="13" s="1"/>
  <c r="T54" i="13"/>
  <c r="F54" i="13"/>
  <c r="AB54" i="13" s="1"/>
  <c r="D54" i="13"/>
  <c r="L54" i="13" s="1"/>
  <c r="C54" i="13"/>
  <c r="A54" i="13" s="1"/>
  <c r="B54" i="13"/>
  <c r="AI54" i="13" s="1"/>
  <c r="Y53" i="13"/>
  <c r="X53" i="13"/>
  <c r="V53" i="13"/>
  <c r="W53" i="13" s="1"/>
  <c r="T53" i="13"/>
  <c r="F53" i="13"/>
  <c r="AA53" i="13" s="1"/>
  <c r="D53" i="13"/>
  <c r="C53" i="13"/>
  <c r="A53" i="13" s="1"/>
  <c r="B53" i="13"/>
  <c r="AI53" i="13" s="1"/>
  <c r="Y52" i="13"/>
  <c r="X52" i="13"/>
  <c r="W52" i="13"/>
  <c r="V52" i="13"/>
  <c r="T52" i="13"/>
  <c r="F52" i="13"/>
  <c r="AA52" i="13" s="1"/>
  <c r="D52" i="13"/>
  <c r="L52" i="13" s="1"/>
  <c r="C52" i="13"/>
  <c r="A52" i="13" s="1"/>
  <c r="B52" i="13"/>
  <c r="AI52" i="13" s="1"/>
  <c r="Y51" i="13"/>
  <c r="X51" i="13"/>
  <c r="V51" i="13"/>
  <c r="W51" i="13" s="1"/>
  <c r="T51" i="13"/>
  <c r="F51" i="13"/>
  <c r="D51" i="13"/>
  <c r="I51" i="13" s="1"/>
  <c r="C51" i="13"/>
  <c r="A51" i="13" s="1"/>
  <c r="B51" i="13"/>
  <c r="AI51" i="13" s="1"/>
  <c r="Y50" i="13"/>
  <c r="X50" i="13"/>
  <c r="V50" i="13"/>
  <c r="W50" i="13" s="1"/>
  <c r="T50" i="13"/>
  <c r="F50" i="13"/>
  <c r="AA50" i="13" s="1"/>
  <c r="D50" i="13"/>
  <c r="L50" i="13" s="1"/>
  <c r="C50" i="13"/>
  <c r="A50" i="13" s="1"/>
  <c r="B50" i="13"/>
  <c r="AI50" i="13" s="1"/>
  <c r="Y49" i="13"/>
  <c r="X49" i="13"/>
  <c r="V49" i="13"/>
  <c r="W49" i="13" s="1"/>
  <c r="T49" i="13"/>
  <c r="L49" i="13"/>
  <c r="H49" i="13"/>
  <c r="F49" i="13"/>
  <c r="AB49" i="13" s="1"/>
  <c r="D49" i="13"/>
  <c r="K49" i="13" s="1"/>
  <c r="C49" i="13"/>
  <c r="A49" i="13" s="1"/>
  <c r="B49" i="13"/>
  <c r="AI49" i="13" s="1"/>
  <c r="Y48" i="13"/>
  <c r="X48" i="13"/>
  <c r="W48" i="13"/>
  <c r="V48" i="13"/>
  <c r="T48" i="13"/>
  <c r="K48" i="13"/>
  <c r="F48" i="13"/>
  <c r="D48" i="13"/>
  <c r="I48" i="13" s="1"/>
  <c r="C48" i="13"/>
  <c r="A48" i="13" s="1"/>
  <c r="B48" i="13"/>
  <c r="AI48" i="13" s="1"/>
  <c r="Y47" i="13"/>
  <c r="X47" i="13"/>
  <c r="V47" i="13"/>
  <c r="W47" i="13" s="1"/>
  <c r="T47" i="13"/>
  <c r="F47" i="13"/>
  <c r="AB47" i="13" s="1"/>
  <c r="D47" i="13"/>
  <c r="L47" i="13" s="1"/>
  <c r="C47" i="13"/>
  <c r="A47" i="13" s="1"/>
  <c r="B47" i="13"/>
  <c r="AI47" i="13" s="1"/>
  <c r="Y46" i="13"/>
  <c r="X46" i="13"/>
  <c r="V46" i="13"/>
  <c r="W46" i="13" s="1"/>
  <c r="T46" i="13"/>
  <c r="F46" i="13"/>
  <c r="AA46" i="13" s="1"/>
  <c r="D46" i="13"/>
  <c r="J46" i="13" s="1"/>
  <c r="C46" i="13"/>
  <c r="A46" i="13" s="1"/>
  <c r="B46" i="13"/>
  <c r="AI46" i="13" s="1"/>
  <c r="Y45" i="13"/>
  <c r="X45" i="13"/>
  <c r="V45" i="13"/>
  <c r="W45" i="13" s="1"/>
  <c r="T45" i="13"/>
  <c r="F45" i="13"/>
  <c r="AA45" i="13" s="1"/>
  <c r="D45" i="13"/>
  <c r="C45" i="13"/>
  <c r="A45" i="13" s="1"/>
  <c r="B45" i="13"/>
  <c r="AI45" i="13" s="1"/>
  <c r="Y44" i="13"/>
  <c r="X44" i="13"/>
  <c r="V44" i="13"/>
  <c r="W44" i="13" s="1"/>
  <c r="T44" i="13"/>
  <c r="F44" i="13"/>
  <c r="AB44" i="13" s="1"/>
  <c r="D44" i="13"/>
  <c r="I44" i="13" s="1"/>
  <c r="C44" i="13"/>
  <c r="A44" i="13" s="1"/>
  <c r="B44" i="13"/>
  <c r="AI44" i="13" s="1"/>
  <c r="Y43" i="13"/>
  <c r="X43" i="13"/>
  <c r="V43" i="13"/>
  <c r="W43" i="13" s="1"/>
  <c r="T43" i="13"/>
  <c r="L43" i="13"/>
  <c r="K43" i="13"/>
  <c r="I43" i="13"/>
  <c r="F43" i="13"/>
  <c r="AA43" i="13" s="1"/>
  <c r="D43" i="13"/>
  <c r="J43" i="13" s="1"/>
  <c r="C43" i="13"/>
  <c r="A43" i="13" s="1"/>
  <c r="B43" i="13"/>
  <c r="AI43" i="13" s="1"/>
  <c r="Y42" i="13"/>
  <c r="X42" i="13"/>
  <c r="V42" i="13"/>
  <c r="W42" i="13" s="1"/>
  <c r="T42" i="13"/>
  <c r="L42" i="13"/>
  <c r="F42" i="13"/>
  <c r="D42" i="13"/>
  <c r="I42" i="13" s="1"/>
  <c r="C42" i="13"/>
  <c r="A42" i="13" s="1"/>
  <c r="B42" i="13"/>
  <c r="AI42" i="13" s="1"/>
  <c r="Y41" i="13"/>
  <c r="X41" i="13"/>
  <c r="V41" i="13"/>
  <c r="W41" i="13" s="1"/>
  <c r="T41" i="13"/>
  <c r="F41" i="13"/>
  <c r="AA41" i="13" s="1"/>
  <c r="D41" i="13"/>
  <c r="K41" i="13" s="1"/>
  <c r="C41" i="13"/>
  <c r="A41" i="13" s="1"/>
  <c r="B41" i="13"/>
  <c r="AI41" i="13" s="1"/>
  <c r="Y40" i="13"/>
  <c r="X40" i="13"/>
  <c r="V40" i="13"/>
  <c r="W40" i="13" s="1"/>
  <c r="T40" i="13"/>
  <c r="F40" i="13"/>
  <c r="AA40" i="13" s="1"/>
  <c r="D40" i="13"/>
  <c r="I40" i="13" s="1"/>
  <c r="C40" i="13"/>
  <c r="A40" i="13" s="1"/>
  <c r="B40" i="13"/>
  <c r="AI40" i="13" s="1"/>
  <c r="Y39" i="13"/>
  <c r="X39" i="13"/>
  <c r="V39" i="13"/>
  <c r="W39" i="13" s="1"/>
  <c r="T39" i="13"/>
  <c r="F39" i="13"/>
  <c r="AB39" i="13" s="1"/>
  <c r="D39" i="13"/>
  <c r="L39" i="13" s="1"/>
  <c r="C39" i="13"/>
  <c r="A39" i="13" s="1"/>
  <c r="B39" i="13"/>
  <c r="AI39" i="13" s="1"/>
  <c r="Y38" i="13"/>
  <c r="X38" i="13"/>
  <c r="V38" i="13"/>
  <c r="W38" i="13" s="1"/>
  <c r="T38" i="13"/>
  <c r="F38" i="13"/>
  <c r="AA38" i="13" s="1"/>
  <c r="D38" i="13"/>
  <c r="J38" i="13" s="1"/>
  <c r="C38" i="13"/>
  <c r="A38" i="13" s="1"/>
  <c r="B38" i="13"/>
  <c r="AI38" i="13" s="1"/>
  <c r="Y37" i="13"/>
  <c r="X37" i="13"/>
  <c r="V37" i="13"/>
  <c r="W37" i="13" s="1"/>
  <c r="T37" i="13"/>
  <c r="F37" i="13"/>
  <c r="AA37" i="13" s="1"/>
  <c r="D37" i="13"/>
  <c r="C37" i="13"/>
  <c r="A37" i="13" s="1"/>
  <c r="B37" i="13"/>
  <c r="AI37" i="13" s="1"/>
  <c r="Y36" i="13"/>
  <c r="X36" i="13"/>
  <c r="V36" i="13"/>
  <c r="W36" i="13" s="1"/>
  <c r="T36" i="13"/>
  <c r="F36" i="13"/>
  <c r="AA36" i="13" s="1"/>
  <c r="D36" i="13"/>
  <c r="C36" i="13"/>
  <c r="A36" i="13" s="1"/>
  <c r="B36" i="13"/>
  <c r="AI36" i="13" s="1"/>
  <c r="Y35" i="13"/>
  <c r="X35" i="13"/>
  <c r="V35" i="13"/>
  <c r="W35" i="13" s="1"/>
  <c r="T35" i="13"/>
  <c r="L35" i="13"/>
  <c r="K35" i="13"/>
  <c r="F35" i="13"/>
  <c r="AB35" i="13" s="1"/>
  <c r="D35" i="13"/>
  <c r="J35" i="13" s="1"/>
  <c r="C35" i="13"/>
  <c r="A35" i="13" s="1"/>
  <c r="B35" i="13"/>
  <c r="AI35" i="13" s="1"/>
  <c r="Y34" i="13"/>
  <c r="X34" i="13"/>
  <c r="V34" i="13"/>
  <c r="W34" i="13" s="1"/>
  <c r="T34" i="13"/>
  <c r="F34" i="13"/>
  <c r="AA34" i="13" s="1"/>
  <c r="D34" i="13"/>
  <c r="K34" i="13" s="1"/>
  <c r="C34" i="13"/>
  <c r="A34" i="13" s="1"/>
  <c r="B34" i="13"/>
  <c r="AI34" i="13" s="1"/>
  <c r="Y33" i="13"/>
  <c r="X33" i="13"/>
  <c r="V33" i="13"/>
  <c r="W33" i="13" s="1"/>
  <c r="T33" i="13"/>
  <c r="F33" i="13"/>
  <c r="AA33" i="13" s="1"/>
  <c r="D33" i="13"/>
  <c r="K33" i="13" s="1"/>
  <c r="C33" i="13"/>
  <c r="A33" i="13" s="1"/>
  <c r="B33" i="13"/>
  <c r="AI33" i="13" s="1"/>
  <c r="Y32" i="13"/>
  <c r="X32" i="13"/>
  <c r="V32" i="13"/>
  <c r="W32" i="13" s="1"/>
  <c r="T32" i="13"/>
  <c r="F32" i="13"/>
  <c r="AA32" i="13" s="1"/>
  <c r="D32" i="13"/>
  <c r="I32" i="13" s="1"/>
  <c r="C32" i="13"/>
  <c r="A32" i="13" s="1"/>
  <c r="B32" i="13"/>
  <c r="AI32" i="13" s="1"/>
  <c r="Y31" i="13"/>
  <c r="X31" i="13"/>
  <c r="V31" i="13"/>
  <c r="W31" i="13" s="1"/>
  <c r="T31" i="13"/>
  <c r="F31" i="13"/>
  <c r="D31" i="13"/>
  <c r="C31" i="13"/>
  <c r="A31" i="13" s="1"/>
  <c r="B31" i="13"/>
  <c r="AI31" i="13" s="1"/>
  <c r="Y30" i="13"/>
  <c r="X30" i="13"/>
  <c r="V30" i="13"/>
  <c r="W30" i="13" s="1"/>
  <c r="T30" i="13"/>
  <c r="F30" i="13"/>
  <c r="D30" i="13"/>
  <c r="K30" i="13" s="1"/>
  <c r="C30" i="13"/>
  <c r="A30" i="13" s="1"/>
  <c r="B30" i="13"/>
  <c r="AI30" i="13" s="1"/>
  <c r="Y29" i="13"/>
  <c r="X29" i="13"/>
  <c r="V29" i="13"/>
  <c r="W29" i="13" s="1"/>
  <c r="T29" i="13"/>
  <c r="F29" i="13"/>
  <c r="AB29" i="13" s="1"/>
  <c r="D29" i="13"/>
  <c r="J29" i="13" s="1"/>
  <c r="C29" i="13"/>
  <c r="A29" i="13" s="1"/>
  <c r="B29" i="13"/>
  <c r="AI29" i="13" s="1"/>
  <c r="Y28" i="13"/>
  <c r="X28" i="13"/>
  <c r="V28" i="13"/>
  <c r="W28" i="13" s="1"/>
  <c r="T28" i="13"/>
  <c r="F28" i="13"/>
  <c r="D28" i="13"/>
  <c r="L28" i="13" s="1"/>
  <c r="C28" i="13"/>
  <c r="A28" i="13" s="1"/>
  <c r="B28" i="13"/>
  <c r="AI28" i="13" s="1"/>
  <c r="Y27" i="13"/>
  <c r="X27" i="13"/>
  <c r="V27" i="13"/>
  <c r="W27" i="13" s="1"/>
  <c r="T27" i="13"/>
  <c r="F27" i="13"/>
  <c r="AA27" i="13" s="1"/>
  <c r="D27" i="13"/>
  <c r="L27" i="13" s="1"/>
  <c r="C27" i="13"/>
  <c r="A27" i="13" s="1"/>
  <c r="B27" i="13"/>
  <c r="AI27" i="13" s="1"/>
  <c r="Y26" i="13"/>
  <c r="X26" i="13"/>
  <c r="V26" i="13"/>
  <c r="W26" i="13" s="1"/>
  <c r="T26" i="13"/>
  <c r="F26" i="13"/>
  <c r="D26" i="13"/>
  <c r="J26" i="13" s="1"/>
  <c r="C26" i="13"/>
  <c r="A26" i="13" s="1"/>
  <c r="B26" i="13"/>
  <c r="AI26" i="13" s="1"/>
  <c r="Y25" i="13"/>
  <c r="X25" i="13"/>
  <c r="V25" i="13"/>
  <c r="W25" i="13" s="1"/>
  <c r="T25" i="13"/>
  <c r="F25" i="13"/>
  <c r="D25" i="13"/>
  <c r="K25" i="13" s="1"/>
  <c r="C25" i="13"/>
  <c r="A25" i="13" s="1"/>
  <c r="B25" i="13"/>
  <c r="AI25" i="13" s="1"/>
  <c r="Y24" i="13"/>
  <c r="X24" i="13"/>
  <c r="V24" i="13"/>
  <c r="W24" i="13" s="1"/>
  <c r="T24" i="13"/>
  <c r="F24" i="13"/>
  <c r="D24" i="13"/>
  <c r="J24" i="13" s="1"/>
  <c r="C24" i="13"/>
  <c r="A24" i="13" s="1"/>
  <c r="B24" i="13"/>
  <c r="AI24" i="13" s="1"/>
  <c r="Y23" i="13"/>
  <c r="X23" i="13"/>
  <c r="V23" i="13"/>
  <c r="W23" i="13" s="1"/>
  <c r="T23" i="13"/>
  <c r="F23" i="13"/>
  <c r="AA23" i="13" s="1"/>
  <c r="D23" i="13"/>
  <c r="L23" i="13" s="1"/>
  <c r="C23" i="13"/>
  <c r="A23" i="13" s="1"/>
  <c r="B23" i="13"/>
  <c r="AI23" i="13" s="1"/>
  <c r="Y22" i="13"/>
  <c r="X22" i="13"/>
  <c r="V22" i="13"/>
  <c r="W22" i="13" s="1"/>
  <c r="T22" i="13"/>
  <c r="F22" i="13"/>
  <c r="AA22" i="13" s="1"/>
  <c r="D22" i="13"/>
  <c r="K22" i="13" s="1"/>
  <c r="C22" i="13"/>
  <c r="A22" i="13" s="1"/>
  <c r="B22" i="13"/>
  <c r="AI22" i="13" s="1"/>
  <c r="Y21" i="13"/>
  <c r="X21" i="13"/>
  <c r="V21" i="13"/>
  <c r="W21" i="13" s="1"/>
  <c r="T21" i="13"/>
  <c r="F21" i="13"/>
  <c r="AB21" i="13" s="1"/>
  <c r="D21" i="13"/>
  <c r="J21" i="13" s="1"/>
  <c r="C21" i="13"/>
  <c r="A21" i="13" s="1"/>
  <c r="B21" i="13"/>
  <c r="AI21" i="13" s="1"/>
  <c r="Y20" i="13"/>
  <c r="X20" i="13"/>
  <c r="V20" i="13"/>
  <c r="W20" i="13" s="1"/>
  <c r="T20" i="13"/>
  <c r="F20" i="13"/>
  <c r="AA20" i="13" s="1"/>
  <c r="D20" i="13"/>
  <c r="L20" i="13" s="1"/>
  <c r="C20" i="13"/>
  <c r="A20" i="13" s="1"/>
  <c r="B20" i="13"/>
  <c r="AI20" i="13" s="1"/>
  <c r="Y19" i="13"/>
  <c r="X19" i="13"/>
  <c r="V19" i="13"/>
  <c r="W19" i="13" s="1"/>
  <c r="T19" i="13"/>
  <c r="K19" i="13"/>
  <c r="F19" i="13"/>
  <c r="AA19" i="13" s="1"/>
  <c r="D19" i="13"/>
  <c r="L19" i="13" s="1"/>
  <c r="C19" i="13"/>
  <c r="A19" i="13" s="1"/>
  <c r="B19" i="13"/>
  <c r="AI19" i="13" s="1"/>
  <c r="Y18" i="13"/>
  <c r="X18" i="13"/>
  <c r="V18" i="13"/>
  <c r="W18" i="13" s="1"/>
  <c r="T18" i="13"/>
  <c r="F18" i="13"/>
  <c r="AA18" i="13" s="1"/>
  <c r="D18" i="13"/>
  <c r="J18" i="13" s="1"/>
  <c r="C18" i="13"/>
  <c r="A18" i="13" s="1"/>
  <c r="B18" i="13"/>
  <c r="AI18" i="13" s="1"/>
  <c r="Y17" i="13"/>
  <c r="X17" i="13"/>
  <c r="V17" i="13"/>
  <c r="W17" i="13" s="1"/>
  <c r="T17" i="13"/>
  <c r="F17" i="13"/>
  <c r="AB17" i="13" s="1"/>
  <c r="D17" i="13"/>
  <c r="K17" i="13" s="1"/>
  <c r="C17" i="13"/>
  <c r="A17" i="13" s="1"/>
  <c r="B17" i="13"/>
  <c r="AI17" i="13" s="1"/>
  <c r="Y16" i="13"/>
  <c r="X16" i="13"/>
  <c r="V16" i="13"/>
  <c r="W16" i="13" s="1"/>
  <c r="T16" i="13"/>
  <c r="F16" i="13"/>
  <c r="AA16" i="13" s="1"/>
  <c r="D16" i="13"/>
  <c r="J16" i="13" s="1"/>
  <c r="C16" i="13"/>
  <c r="A16" i="13" s="1"/>
  <c r="B16" i="13"/>
  <c r="AI16" i="13" s="1"/>
  <c r="Y15" i="13"/>
  <c r="X15" i="13"/>
  <c r="V15" i="13"/>
  <c r="W15" i="13" s="1"/>
  <c r="T15" i="13"/>
  <c r="F15" i="13"/>
  <c r="AA15" i="13" s="1"/>
  <c r="D15" i="13"/>
  <c r="L15" i="13" s="1"/>
  <c r="C15" i="13"/>
  <c r="A15" i="13" s="1"/>
  <c r="B15" i="13"/>
  <c r="AI15" i="13" s="1"/>
  <c r="Y14" i="13"/>
  <c r="X14" i="13"/>
  <c r="V14" i="13"/>
  <c r="W14" i="13" s="1"/>
  <c r="T14" i="13"/>
  <c r="F14" i="13"/>
  <c r="AA14" i="13" s="1"/>
  <c r="D14" i="13"/>
  <c r="K14" i="13" s="1"/>
  <c r="C14" i="13"/>
  <c r="A14" i="13" s="1"/>
  <c r="B14" i="13"/>
  <c r="AI14" i="13" s="1"/>
  <c r="Y13" i="13"/>
  <c r="X13" i="13"/>
  <c r="V13" i="13"/>
  <c r="W13" i="13" s="1"/>
  <c r="T13" i="13"/>
  <c r="F13" i="13"/>
  <c r="AB13" i="13" s="1"/>
  <c r="D13" i="13"/>
  <c r="I13" i="13" s="1"/>
  <c r="C13" i="13"/>
  <c r="A13" i="13" s="1"/>
  <c r="B13" i="13"/>
  <c r="AI13" i="13" s="1"/>
  <c r="Y12" i="13"/>
  <c r="X12" i="13"/>
  <c r="V12" i="13"/>
  <c r="W12" i="13" s="1"/>
  <c r="T12" i="13"/>
  <c r="F12" i="13"/>
  <c r="AA12" i="13" s="1"/>
  <c r="D12" i="13"/>
  <c r="L12" i="13" s="1"/>
  <c r="C12" i="13"/>
  <c r="A12" i="13" s="1"/>
  <c r="B12" i="13"/>
  <c r="AI12" i="13" s="1"/>
  <c r="Y11" i="13"/>
  <c r="X11" i="13"/>
  <c r="V11" i="13"/>
  <c r="W11" i="13" s="1"/>
  <c r="T11" i="13"/>
  <c r="F11" i="13"/>
  <c r="AA11" i="13" s="1"/>
  <c r="D11" i="13"/>
  <c r="K11" i="13" s="1"/>
  <c r="C11" i="13"/>
  <c r="A11" i="13" s="1"/>
  <c r="B11" i="13"/>
  <c r="AI11" i="13" s="1"/>
  <c r="Y10" i="13"/>
  <c r="X10" i="13"/>
  <c r="V10" i="13"/>
  <c r="W10" i="13" s="1"/>
  <c r="T10" i="13"/>
  <c r="F10" i="13"/>
  <c r="AA10" i="13" s="1"/>
  <c r="D10" i="13"/>
  <c r="J10" i="13" s="1"/>
  <c r="C10" i="13"/>
  <c r="A10" i="13" s="1"/>
  <c r="B10" i="13"/>
  <c r="AI10" i="13" s="1"/>
  <c r="Y9" i="13"/>
  <c r="X9" i="13"/>
  <c r="V9" i="13"/>
  <c r="W9" i="13" s="1"/>
  <c r="T9" i="13"/>
  <c r="F9" i="13"/>
  <c r="AB9" i="13" s="1"/>
  <c r="D9" i="13"/>
  <c r="K9" i="13" s="1"/>
  <c r="C9" i="13"/>
  <c r="A9" i="13" s="1"/>
  <c r="B9" i="13"/>
  <c r="AI9" i="13" s="1"/>
  <c r="Y8" i="13"/>
  <c r="X8" i="13"/>
  <c r="V8" i="13"/>
  <c r="W8" i="13" s="1"/>
  <c r="T8" i="13"/>
  <c r="F8" i="13"/>
  <c r="D8" i="13"/>
  <c r="K8" i="13" s="1"/>
  <c r="C8" i="13"/>
  <c r="A8" i="13" s="1"/>
  <c r="B8" i="13"/>
  <c r="AI8" i="13" s="1"/>
  <c r="Y7" i="13"/>
  <c r="X7" i="13"/>
  <c r="V7" i="13"/>
  <c r="W7" i="13" s="1"/>
  <c r="T7" i="13"/>
  <c r="F7" i="13"/>
  <c r="AA7" i="13" s="1"/>
  <c r="D7" i="13"/>
  <c r="L7" i="13" s="1"/>
  <c r="C7" i="13"/>
  <c r="A7" i="13" s="1"/>
  <c r="B7" i="13"/>
  <c r="AI7" i="13" s="1"/>
  <c r="Y6" i="13"/>
  <c r="X6" i="13"/>
  <c r="V6" i="13"/>
  <c r="W6" i="13" s="1"/>
  <c r="T6" i="13"/>
  <c r="F6" i="13"/>
  <c r="AA6" i="13" s="1"/>
  <c r="D6" i="13"/>
  <c r="K6" i="13" s="1"/>
  <c r="C6" i="13"/>
  <c r="A6" i="13" s="1"/>
  <c r="B6" i="13"/>
  <c r="AI6" i="13" s="1"/>
  <c r="Y5" i="13"/>
  <c r="X5" i="13"/>
  <c r="V5" i="13"/>
  <c r="W5" i="13" s="1"/>
  <c r="T5" i="13"/>
  <c r="F5" i="13"/>
  <c r="D5" i="13"/>
  <c r="J5" i="13" s="1"/>
  <c r="C5" i="13"/>
  <c r="A5" i="13" s="1"/>
  <c r="B5" i="13"/>
  <c r="AI5" i="13" s="1"/>
  <c r="Y4" i="13"/>
  <c r="X4" i="13"/>
  <c r="V4" i="13"/>
  <c r="W4" i="13" s="1"/>
  <c r="T4" i="13"/>
  <c r="F4" i="13"/>
  <c r="AA4" i="13" s="1"/>
  <c r="D4" i="13"/>
  <c r="L4" i="13" s="1"/>
  <c r="C4" i="13"/>
  <c r="A4" i="13" s="1"/>
  <c r="B4" i="13"/>
  <c r="AI4" i="13" s="1"/>
  <c r="Y3" i="13"/>
  <c r="X3" i="13"/>
  <c r="V3" i="13"/>
  <c r="W3" i="13" s="1"/>
  <c r="T3" i="13"/>
  <c r="L3" i="13"/>
  <c r="F3" i="13"/>
  <c r="AB3" i="13" s="1"/>
  <c r="D3" i="13"/>
  <c r="I3" i="13" s="1"/>
  <c r="C3" i="13"/>
  <c r="A3" i="13" s="1"/>
  <c r="B3" i="13"/>
  <c r="AI3" i="13" s="1"/>
  <c r="B2" i="13"/>
  <c r="Y2" i="13"/>
  <c r="X2" i="13"/>
  <c r="V2" i="13"/>
  <c r="W2" i="13" s="1"/>
  <c r="T2" i="13"/>
  <c r="F2" i="13"/>
  <c r="AB2" i="13" s="1"/>
  <c r="D2" i="13"/>
  <c r="L2" i="13" s="1"/>
  <c r="C2" i="13"/>
  <c r="A2" i="13" s="1"/>
  <c r="AI2" i="13"/>
  <c r="I22" i="13" l="1"/>
  <c r="J11" i="13"/>
  <c r="J62" i="13"/>
  <c r="K90" i="13"/>
  <c r="L98" i="13"/>
  <c r="AA105" i="13"/>
  <c r="AB111" i="13"/>
  <c r="AA93" i="13"/>
  <c r="AA65" i="13"/>
  <c r="AA47" i="13"/>
  <c r="AB27" i="13"/>
  <c r="AB14" i="13"/>
  <c r="K56" i="13"/>
  <c r="J41" i="13"/>
  <c r="J13" i="13"/>
  <c r="I35" i="13"/>
  <c r="J42" i="13"/>
  <c r="K62" i="13"/>
  <c r="I73" i="13"/>
  <c r="K81" i="13"/>
  <c r="L90" i="13"/>
  <c r="J107" i="13"/>
  <c r="AA113" i="13"/>
  <c r="AB91" i="13"/>
  <c r="AB81" i="13"/>
  <c r="AB63" i="13"/>
  <c r="AB45" i="13"/>
  <c r="AB12" i="13"/>
  <c r="I6" i="13"/>
  <c r="L22" i="13"/>
  <c r="I19" i="13"/>
  <c r="K42" i="13"/>
  <c r="J73" i="13"/>
  <c r="L82" i="13"/>
  <c r="J91" i="13"/>
  <c r="K103" i="13"/>
  <c r="K107" i="13"/>
  <c r="AB43" i="13"/>
  <c r="AB22" i="13"/>
  <c r="AB10" i="13"/>
  <c r="AB89" i="13"/>
  <c r="AB76" i="13"/>
  <c r="AB61" i="13"/>
  <c r="AB20" i="13"/>
  <c r="AA3" i="13"/>
  <c r="AB108" i="13"/>
  <c r="AB72" i="13"/>
  <c r="AB38" i="13"/>
  <c r="AA109" i="13"/>
  <c r="AA117" i="13"/>
  <c r="AB69" i="13"/>
  <c r="AB53" i="13"/>
  <c r="AB18" i="13"/>
  <c r="I11" i="13"/>
  <c r="K87" i="13"/>
  <c r="J106" i="13"/>
  <c r="L114" i="13"/>
  <c r="AB95" i="13"/>
  <c r="AB36" i="13"/>
  <c r="AB16" i="13"/>
  <c r="I70" i="13"/>
  <c r="I41" i="13"/>
  <c r="J48" i="13"/>
  <c r="L70" i="13"/>
  <c r="K106" i="13"/>
  <c r="AB104" i="13"/>
  <c r="AB34" i="13"/>
  <c r="AA100" i="13"/>
  <c r="AB78" i="13"/>
  <c r="AB58" i="13"/>
  <c r="AB50" i="13"/>
  <c r="L102" i="13"/>
  <c r="K105" i="13"/>
  <c r="K3" i="13"/>
  <c r="L6" i="13"/>
  <c r="L11" i="13"/>
  <c r="K16" i="13"/>
  <c r="L38" i="13"/>
  <c r="I62" i="13"/>
  <c r="K66" i="13"/>
  <c r="K70" i="13"/>
  <c r="K75" i="13"/>
  <c r="I90" i="13"/>
  <c r="L97" i="13"/>
  <c r="I106" i="13"/>
  <c r="AB4" i="13"/>
  <c r="AB102" i="13"/>
  <c r="AB106" i="13"/>
  <c r="AB110" i="13"/>
  <c r="AB114" i="13"/>
  <c r="AA96" i="13"/>
  <c r="AA92" i="13"/>
  <c r="AA88" i="13"/>
  <c r="AA82" i="13"/>
  <c r="AA77" i="13"/>
  <c r="AA70" i="13"/>
  <c r="AA66" i="13"/>
  <c r="AA62" i="13"/>
  <c r="AA54" i="13"/>
  <c r="AA49" i="13"/>
  <c r="AA44" i="13"/>
  <c r="AA39" i="13"/>
  <c r="AA35" i="13"/>
  <c r="AA29" i="13"/>
  <c r="AA21" i="13"/>
  <c r="AA17" i="13"/>
  <c r="AA13" i="13"/>
  <c r="AA9" i="13"/>
  <c r="I34" i="13"/>
  <c r="L74" i="13"/>
  <c r="J80" i="13"/>
  <c r="L87" i="13"/>
  <c r="I102" i="13"/>
  <c r="AA2" i="13"/>
  <c r="AA99" i="13"/>
  <c r="AA112" i="13"/>
  <c r="AA116" i="13"/>
  <c r="AB94" i="13"/>
  <c r="AB90" i="13"/>
  <c r="AB85" i="13"/>
  <c r="AB80" i="13"/>
  <c r="AB74" i="13"/>
  <c r="AB68" i="13"/>
  <c r="AB64" i="13"/>
  <c r="AB60" i="13"/>
  <c r="AB52" i="13"/>
  <c r="AB46" i="13"/>
  <c r="AB41" i="13"/>
  <c r="AB37" i="13"/>
  <c r="AB33" i="13"/>
  <c r="AB23" i="13"/>
  <c r="AB19" i="13"/>
  <c r="AB15" i="13"/>
  <c r="AB11" i="13"/>
  <c r="AB6" i="13"/>
  <c r="I12" i="13"/>
  <c r="I4" i="13"/>
  <c r="J12" i="13"/>
  <c r="J34" i="13"/>
  <c r="L46" i="13"/>
  <c r="L63" i="13"/>
  <c r="I68" i="13"/>
  <c r="L71" i="13"/>
  <c r="K80" i="13"/>
  <c r="I89" i="13"/>
  <c r="J96" i="13"/>
  <c r="J102" i="13"/>
  <c r="I105" i="13"/>
  <c r="L113" i="13"/>
  <c r="AB7" i="13"/>
  <c r="AB32" i="13"/>
  <c r="AA98" i="13"/>
  <c r="J4" i="13"/>
  <c r="J89" i="13"/>
  <c r="K96" i="13"/>
  <c r="J105" i="13"/>
  <c r="AB67" i="13"/>
  <c r="AB40" i="13"/>
  <c r="L34" i="13"/>
  <c r="K89" i="13"/>
  <c r="J3" i="13"/>
  <c r="J6" i="13"/>
  <c r="I29" i="13"/>
  <c r="K38" i="13"/>
  <c r="L41" i="13"/>
  <c r="J66" i="13"/>
  <c r="J75" i="13"/>
  <c r="L81" i="13"/>
  <c r="J97" i="13"/>
  <c r="I10" i="13"/>
  <c r="K15" i="13"/>
  <c r="I18" i="13"/>
  <c r="J19" i="13"/>
  <c r="J22" i="13"/>
  <c r="I33" i="13"/>
  <c r="J40" i="13"/>
  <c r="I54" i="13"/>
  <c r="I58" i="13"/>
  <c r="I60" i="13"/>
  <c r="J67" i="13"/>
  <c r="J111" i="13"/>
  <c r="I50" i="13"/>
  <c r="I52" i="13"/>
  <c r="J58" i="13"/>
  <c r="J59" i="13"/>
  <c r="I65" i="13"/>
  <c r="K67" i="13"/>
  <c r="K79" i="13"/>
  <c r="L111" i="13"/>
  <c r="J33" i="13"/>
  <c r="K40" i="13"/>
  <c r="J54" i="13"/>
  <c r="L10" i="13"/>
  <c r="J14" i="13"/>
  <c r="I17" i="13"/>
  <c r="L18" i="13"/>
  <c r="I26" i="13"/>
  <c r="J27" i="13"/>
  <c r="L30" i="13"/>
  <c r="J32" i="13"/>
  <c r="J50" i="13"/>
  <c r="J51" i="13"/>
  <c r="K54" i="13"/>
  <c r="I57" i="13"/>
  <c r="K58" i="13"/>
  <c r="K59" i="13"/>
  <c r="J65" i="13"/>
  <c r="L67" i="13"/>
  <c r="J72" i="13"/>
  <c r="J78" i="13"/>
  <c r="L79" i="13"/>
  <c r="J88" i="13"/>
  <c r="I94" i="13"/>
  <c r="K95" i="13"/>
  <c r="J99" i="13"/>
  <c r="K110" i="13"/>
  <c r="I113" i="13"/>
  <c r="I114" i="13"/>
  <c r="I9" i="13"/>
  <c r="L14" i="13"/>
  <c r="J17" i="13"/>
  <c r="K26" i="13"/>
  <c r="K27" i="13"/>
  <c r="K32" i="13"/>
  <c r="I38" i="13"/>
  <c r="K39" i="13"/>
  <c r="I46" i="13"/>
  <c r="I49" i="13"/>
  <c r="K50" i="13"/>
  <c r="K51" i="13"/>
  <c r="J57" i="13"/>
  <c r="L59" i="13"/>
  <c r="J64" i="13"/>
  <c r="L65" i="13"/>
  <c r="K72" i="13"/>
  <c r="K78" i="13"/>
  <c r="I81" i="13"/>
  <c r="I82" i="13"/>
  <c r="J83" i="13"/>
  <c r="K88" i="13"/>
  <c r="J94" i="13"/>
  <c r="L95" i="13"/>
  <c r="I98" i="13"/>
  <c r="K99" i="13"/>
  <c r="K104" i="13"/>
  <c r="L110" i="13"/>
  <c r="J113" i="13"/>
  <c r="J114" i="13"/>
  <c r="K10" i="13"/>
  <c r="I14" i="13"/>
  <c r="K18" i="13"/>
  <c r="I27" i="13"/>
  <c r="K28" i="13"/>
  <c r="I30" i="13"/>
  <c r="J9" i="13"/>
  <c r="L17" i="13"/>
  <c r="L26" i="13"/>
  <c r="K46" i="13"/>
  <c r="J49" i="13"/>
  <c r="L51" i="13"/>
  <c r="J56" i="13"/>
  <c r="L57" i="13"/>
  <c r="K64" i="13"/>
  <c r="L78" i="13"/>
  <c r="K82" i="13"/>
  <c r="K83" i="13"/>
  <c r="I97" i="13"/>
  <c r="K98" i="13"/>
  <c r="J7" i="13"/>
  <c r="I7" i="13"/>
  <c r="K12" i="13"/>
  <c r="L21" i="13"/>
  <c r="K21" i="13"/>
  <c r="L37" i="13"/>
  <c r="J37" i="13"/>
  <c r="K37" i="13"/>
  <c r="I37" i="13"/>
  <c r="L53" i="13"/>
  <c r="K53" i="13"/>
  <c r="J53" i="13"/>
  <c r="I53" i="13"/>
  <c r="K4" i="13"/>
  <c r="J8" i="13"/>
  <c r="L9" i="13"/>
  <c r="L13" i="13"/>
  <c r="K13" i="13"/>
  <c r="I28" i="13"/>
  <c r="L33" i="13"/>
  <c r="J39" i="13"/>
  <c r="I39" i="13"/>
  <c r="L45" i="13"/>
  <c r="K45" i="13"/>
  <c r="J45" i="13"/>
  <c r="I45" i="13"/>
  <c r="J55" i="13"/>
  <c r="I55" i="13"/>
  <c r="K55" i="13"/>
  <c r="L77" i="13"/>
  <c r="K77" i="13"/>
  <c r="J77" i="13"/>
  <c r="I77" i="13"/>
  <c r="L93" i="13"/>
  <c r="K93" i="13"/>
  <c r="J93" i="13"/>
  <c r="I93" i="13"/>
  <c r="L109" i="13"/>
  <c r="K109" i="13"/>
  <c r="J109" i="13"/>
  <c r="I109" i="13"/>
  <c r="J31" i="13"/>
  <c r="I31" i="13"/>
  <c r="K7" i="13"/>
  <c r="I21" i="13"/>
  <c r="I24" i="13"/>
  <c r="L24" i="13"/>
  <c r="J28" i="13"/>
  <c r="K36" i="13"/>
  <c r="L36" i="13"/>
  <c r="J36" i="13"/>
  <c r="J47" i="13"/>
  <c r="I47" i="13"/>
  <c r="K47" i="13"/>
  <c r="L117" i="13"/>
  <c r="K117" i="13"/>
  <c r="J117" i="13"/>
  <c r="I117" i="13"/>
  <c r="L5" i="13"/>
  <c r="K5" i="13"/>
  <c r="I20" i="13"/>
  <c r="K31" i="13"/>
  <c r="J23" i="13"/>
  <c r="I23" i="13"/>
  <c r="I25" i="13"/>
  <c r="I16" i="13"/>
  <c r="L16" i="13"/>
  <c r="J20" i="13"/>
  <c r="J25" i="13"/>
  <c r="L31" i="13"/>
  <c r="L44" i="13"/>
  <c r="K44" i="13"/>
  <c r="J44" i="13"/>
  <c r="L101" i="13"/>
  <c r="K101" i="13"/>
  <c r="J101" i="13"/>
  <c r="I101" i="13"/>
  <c r="J15" i="13"/>
  <c r="I15" i="13"/>
  <c r="K20" i="13"/>
  <c r="L25" i="13"/>
  <c r="L29" i="13"/>
  <c r="K29" i="13"/>
  <c r="I36" i="13"/>
  <c r="L69" i="13"/>
  <c r="K69" i="13"/>
  <c r="J69" i="13"/>
  <c r="I69" i="13"/>
  <c r="L85" i="13"/>
  <c r="K85" i="13"/>
  <c r="J85" i="13"/>
  <c r="I85" i="13"/>
  <c r="I5" i="13"/>
  <c r="I8" i="13"/>
  <c r="L8" i="13"/>
  <c r="K23" i="13"/>
  <c r="K24" i="13"/>
  <c r="L61" i="13"/>
  <c r="K61" i="13"/>
  <c r="J61" i="13"/>
  <c r="I61" i="13"/>
  <c r="K63" i="13"/>
  <c r="K71" i="13"/>
  <c r="J104" i="13"/>
  <c r="K111" i="13"/>
  <c r="J112" i="13"/>
  <c r="L32" i="13"/>
  <c r="L40" i="13"/>
  <c r="L48" i="13"/>
  <c r="L56" i="13"/>
  <c r="L64" i="13"/>
  <c r="L72" i="13"/>
  <c r="I75" i="13"/>
  <c r="L80" i="13"/>
  <c r="I83" i="13"/>
  <c r="L88" i="13"/>
  <c r="I91" i="13"/>
  <c r="L96" i="13"/>
  <c r="I99" i="13"/>
  <c r="L104" i="13"/>
  <c r="I107" i="13"/>
  <c r="L112" i="13"/>
  <c r="I115" i="13"/>
  <c r="I76" i="13"/>
  <c r="I84" i="13"/>
  <c r="I92" i="13"/>
  <c r="I100" i="13"/>
  <c r="I108" i="13"/>
  <c r="J115" i="13"/>
  <c r="I116" i="13"/>
  <c r="J52" i="13"/>
  <c r="J60" i="13"/>
  <c r="J68" i="13"/>
  <c r="J76" i="13"/>
  <c r="J84" i="13"/>
  <c r="J92" i="13"/>
  <c r="J100" i="13"/>
  <c r="J108" i="13"/>
  <c r="K115" i="13"/>
  <c r="K52" i="13"/>
  <c r="K60" i="13"/>
  <c r="K68" i="13"/>
  <c r="K76" i="13"/>
  <c r="K84" i="13"/>
  <c r="K92" i="13"/>
  <c r="K100" i="13"/>
  <c r="K108" i="13"/>
  <c r="I110" i="13"/>
  <c r="K116" i="13"/>
  <c r="J30" i="13"/>
  <c r="I63" i="13"/>
  <c r="I71" i="13"/>
  <c r="I79" i="13"/>
  <c r="I87" i="13"/>
  <c r="I95" i="13"/>
  <c r="I103" i="13"/>
  <c r="K2" i="13"/>
  <c r="I2" i="13"/>
  <c r="J2" i="13"/>
  <c r="AL237" i="11"/>
  <c r="AI237" i="11"/>
  <c r="F237" i="11"/>
  <c r="B237" i="11"/>
  <c r="A237" i="11"/>
  <c r="W237" i="11" s="1"/>
  <c r="AL236" i="11"/>
  <c r="AI236" i="11"/>
  <c r="S236" i="11"/>
  <c r="F236" i="11"/>
  <c r="B236" i="11"/>
  <c r="A236" i="11"/>
  <c r="AB236" i="11" s="1"/>
  <c r="AL235" i="11"/>
  <c r="AI235" i="11"/>
  <c r="F235" i="11"/>
  <c r="B235" i="11"/>
  <c r="A235" i="11"/>
  <c r="W235" i="11" s="1"/>
  <c r="AL234" i="11"/>
  <c r="AI234" i="11"/>
  <c r="F234" i="11"/>
  <c r="B234" i="11"/>
  <c r="AO234" i="11" s="1"/>
  <c r="A234" i="11"/>
  <c r="AL233" i="11"/>
  <c r="AI233" i="11"/>
  <c r="F233" i="11"/>
  <c r="B233" i="11"/>
  <c r="A233" i="11"/>
  <c r="Y233" i="11" s="1"/>
  <c r="AL232" i="11"/>
  <c r="AI232" i="11"/>
  <c r="AO232" i="11" s="1"/>
  <c r="Z232" i="11"/>
  <c r="F232" i="11"/>
  <c r="B232" i="11"/>
  <c r="A232" i="11"/>
  <c r="AL231" i="11"/>
  <c r="AI231" i="11"/>
  <c r="F231" i="11"/>
  <c r="B231" i="11"/>
  <c r="A231" i="11"/>
  <c r="AF231" i="11" s="1"/>
  <c r="AL230" i="11"/>
  <c r="AI230" i="11"/>
  <c r="F230" i="11"/>
  <c r="B230" i="11"/>
  <c r="A230" i="11"/>
  <c r="S230" i="11" s="1"/>
  <c r="AL229" i="11"/>
  <c r="AI229" i="11"/>
  <c r="W229" i="11"/>
  <c r="F229" i="11"/>
  <c r="B229" i="11"/>
  <c r="A229" i="11"/>
  <c r="T229" i="11" s="1"/>
  <c r="AL228" i="11"/>
  <c r="AI228" i="11"/>
  <c r="F228" i="11"/>
  <c r="B228" i="11"/>
  <c r="A228" i="11"/>
  <c r="Y228" i="11" s="1"/>
  <c r="AL227" i="11"/>
  <c r="AI227" i="11"/>
  <c r="AF227" i="11"/>
  <c r="F227" i="11"/>
  <c r="B227" i="11"/>
  <c r="A227" i="11"/>
  <c r="AH227" i="11" s="1"/>
  <c r="AL226" i="11"/>
  <c r="AI226" i="11"/>
  <c r="F226" i="11"/>
  <c r="B226" i="11"/>
  <c r="A226" i="11"/>
  <c r="AC226" i="11" s="1"/>
  <c r="AL225" i="11"/>
  <c r="AI225" i="11"/>
  <c r="F225" i="11"/>
  <c r="B225" i="11"/>
  <c r="A225" i="11"/>
  <c r="W225" i="11" s="1"/>
  <c r="AL224" i="11"/>
  <c r="AI224" i="11"/>
  <c r="AO224" i="11" s="1"/>
  <c r="F224" i="11"/>
  <c r="B224" i="11"/>
  <c r="A224" i="11"/>
  <c r="AC224" i="11" s="1"/>
  <c r="AL223" i="11"/>
  <c r="AI223" i="11"/>
  <c r="F223" i="11"/>
  <c r="B223" i="11"/>
  <c r="A223" i="11"/>
  <c r="T223" i="11" s="1"/>
  <c r="AL222" i="11"/>
  <c r="AI222" i="11"/>
  <c r="F222" i="11"/>
  <c r="B222" i="11"/>
  <c r="A222" i="11"/>
  <c r="AC222" i="11" s="1"/>
  <c r="AL221" i="11"/>
  <c r="AI221" i="11"/>
  <c r="AO221" i="11" s="1"/>
  <c r="F221" i="11"/>
  <c r="B221" i="11"/>
  <c r="A221" i="11"/>
  <c r="AH221" i="11" s="1"/>
  <c r="AL220" i="11"/>
  <c r="AI220" i="11"/>
  <c r="F220" i="11"/>
  <c r="B220" i="11"/>
  <c r="A220" i="11"/>
  <c r="Z220" i="11" s="1"/>
  <c r="AL219" i="11"/>
  <c r="AI219" i="11"/>
  <c r="F219" i="11"/>
  <c r="B219" i="11"/>
  <c r="A219" i="11"/>
  <c r="AL218" i="11"/>
  <c r="AI218" i="11"/>
  <c r="F218" i="11"/>
  <c r="B218" i="11"/>
  <c r="A218" i="11"/>
  <c r="AL217" i="11"/>
  <c r="AI217" i="11"/>
  <c r="F217" i="11"/>
  <c r="B217" i="11"/>
  <c r="A217" i="11"/>
  <c r="U217" i="11" s="1"/>
  <c r="AL216" i="11"/>
  <c r="AI216" i="11"/>
  <c r="F216" i="11"/>
  <c r="B216" i="11"/>
  <c r="A216" i="11"/>
  <c r="S216" i="11" s="1"/>
  <c r="AL215" i="11"/>
  <c r="AI215" i="11"/>
  <c r="F215" i="11"/>
  <c r="B215" i="11"/>
  <c r="A215" i="11"/>
  <c r="AD215" i="11" s="1"/>
  <c r="AL214" i="11"/>
  <c r="AI214" i="11"/>
  <c r="F214" i="11"/>
  <c r="B214" i="11"/>
  <c r="A214" i="11"/>
  <c r="AB214" i="11" s="1"/>
  <c r="AL213" i="11"/>
  <c r="AI213" i="11"/>
  <c r="F213" i="11"/>
  <c r="B213" i="11"/>
  <c r="A213" i="11"/>
  <c r="AL212" i="11"/>
  <c r="AI212" i="11"/>
  <c r="U212" i="11"/>
  <c r="F212" i="11"/>
  <c r="B212" i="11"/>
  <c r="A212" i="11"/>
  <c r="R212" i="11" s="1"/>
  <c r="AL211" i="11"/>
  <c r="AI211" i="11"/>
  <c r="F211" i="11"/>
  <c r="B211" i="11"/>
  <c r="A211" i="11"/>
  <c r="AL210" i="11"/>
  <c r="AI210" i="11"/>
  <c r="AD210" i="11"/>
  <c r="AC210" i="11"/>
  <c r="W210" i="11"/>
  <c r="U210" i="11"/>
  <c r="F210" i="11"/>
  <c r="C210" i="11"/>
  <c r="AG210" i="11" s="1"/>
  <c r="B210" i="11"/>
  <c r="AO210" i="11" s="1"/>
  <c r="A210" i="11"/>
  <c r="Z210" i="11" s="1"/>
  <c r="AL209" i="11"/>
  <c r="AI209" i="11"/>
  <c r="F209" i="11"/>
  <c r="B209" i="11"/>
  <c r="A209" i="11"/>
  <c r="AH209" i="11" s="1"/>
  <c r="AL208" i="11"/>
  <c r="AI208" i="11"/>
  <c r="S208" i="11"/>
  <c r="F208" i="11"/>
  <c r="B208" i="11"/>
  <c r="A208" i="11"/>
  <c r="R208" i="11" s="1"/>
  <c r="AL207" i="11"/>
  <c r="AI207" i="11"/>
  <c r="F207" i="11"/>
  <c r="B207" i="11"/>
  <c r="A207" i="11"/>
  <c r="AH207" i="11" s="1"/>
  <c r="AL206" i="11"/>
  <c r="AI206" i="11"/>
  <c r="F206" i="11"/>
  <c r="B206" i="11"/>
  <c r="A206" i="11"/>
  <c r="T206" i="11" s="1"/>
  <c r="AL205" i="11"/>
  <c r="AI205" i="11"/>
  <c r="F205" i="11"/>
  <c r="B205" i="11"/>
  <c r="A205" i="11"/>
  <c r="AL204" i="11"/>
  <c r="AI204" i="11"/>
  <c r="V204" i="11"/>
  <c r="F204" i="11"/>
  <c r="B204" i="11"/>
  <c r="A204" i="11"/>
  <c r="AC204" i="11" s="1"/>
  <c r="AL203" i="11"/>
  <c r="AI203" i="11"/>
  <c r="F203" i="11"/>
  <c r="B203" i="11"/>
  <c r="A203" i="11"/>
  <c r="AL202" i="11"/>
  <c r="AI202" i="11"/>
  <c r="F202" i="11"/>
  <c r="B202" i="11"/>
  <c r="A202" i="11"/>
  <c r="Y202" i="11" s="1"/>
  <c r="AL201" i="11"/>
  <c r="AI201" i="11"/>
  <c r="F201" i="11"/>
  <c r="B201" i="11"/>
  <c r="A201" i="11"/>
  <c r="D201" i="11" s="1"/>
  <c r="AL200" i="11"/>
  <c r="AI200" i="11"/>
  <c r="F200" i="11"/>
  <c r="B200" i="11"/>
  <c r="A200" i="11"/>
  <c r="AH200" i="11" s="1"/>
  <c r="AL199" i="11"/>
  <c r="AI199" i="11"/>
  <c r="F199" i="11"/>
  <c r="B199" i="11"/>
  <c r="A199" i="11"/>
  <c r="R199" i="11" s="1"/>
  <c r="AL198" i="11"/>
  <c r="AI198" i="11"/>
  <c r="F198" i="11"/>
  <c r="B198" i="11"/>
  <c r="A198" i="11"/>
  <c r="AL197" i="11"/>
  <c r="AI197" i="11"/>
  <c r="F197" i="11"/>
  <c r="B197" i="11"/>
  <c r="A197" i="11"/>
  <c r="AL196" i="11"/>
  <c r="AI196" i="11"/>
  <c r="AF196" i="11"/>
  <c r="AD196" i="11"/>
  <c r="V196" i="11"/>
  <c r="S196" i="11"/>
  <c r="F196" i="11"/>
  <c r="C196" i="11"/>
  <c r="AG196" i="11" s="1"/>
  <c r="B196" i="11"/>
  <c r="AO196" i="11" s="1"/>
  <c r="A196" i="11"/>
  <c r="T196" i="11" s="1"/>
  <c r="AL195" i="11"/>
  <c r="AI195" i="11"/>
  <c r="F195" i="11"/>
  <c r="C195" i="11"/>
  <c r="AG195" i="11" s="1"/>
  <c r="B195" i="11"/>
  <c r="A195" i="11"/>
  <c r="Y195" i="11" s="1"/>
  <c r="AL194" i="11"/>
  <c r="AI194" i="11"/>
  <c r="F194" i="11"/>
  <c r="B194" i="11"/>
  <c r="A194" i="11"/>
  <c r="U194" i="11" s="1"/>
  <c r="AL193" i="11"/>
  <c r="AI193" i="11"/>
  <c r="AH193" i="11"/>
  <c r="F193" i="11"/>
  <c r="B193" i="11"/>
  <c r="A193" i="11"/>
  <c r="U193" i="11" s="1"/>
  <c r="AL192" i="11"/>
  <c r="AI192" i="11"/>
  <c r="F192" i="11"/>
  <c r="B192" i="11"/>
  <c r="A192" i="11"/>
  <c r="AL191" i="11"/>
  <c r="AI191" i="11"/>
  <c r="F191" i="11"/>
  <c r="B191" i="11"/>
  <c r="A191" i="11"/>
  <c r="AF191" i="11" s="1"/>
  <c r="AL190" i="11"/>
  <c r="AI190" i="11"/>
  <c r="AF190" i="11"/>
  <c r="AC190" i="11"/>
  <c r="U190" i="11"/>
  <c r="R190" i="11"/>
  <c r="F190" i="11"/>
  <c r="D190" i="11"/>
  <c r="J190" i="11" s="1"/>
  <c r="C190" i="11"/>
  <c r="AG190" i="11" s="1"/>
  <c r="B190" i="11"/>
  <c r="A190" i="11"/>
  <c r="Z190" i="11" s="1"/>
  <c r="AL189" i="11"/>
  <c r="AI189" i="11"/>
  <c r="F189" i="11"/>
  <c r="B189" i="11"/>
  <c r="A189" i="11"/>
  <c r="AF189" i="11" s="1"/>
  <c r="AL188" i="11"/>
  <c r="AI188" i="11"/>
  <c r="F188" i="11"/>
  <c r="B188" i="11"/>
  <c r="A188" i="11"/>
  <c r="Z188" i="11" s="1"/>
  <c r="AL187" i="11"/>
  <c r="AI187" i="11"/>
  <c r="F187" i="11"/>
  <c r="B187" i="11"/>
  <c r="AO187" i="11" s="1"/>
  <c r="A187" i="11"/>
  <c r="AC187" i="11" s="1"/>
  <c r="AL186" i="11"/>
  <c r="AI186" i="11"/>
  <c r="F186" i="11"/>
  <c r="B186" i="11"/>
  <c r="AO186" i="11" s="1"/>
  <c r="A186" i="11"/>
  <c r="AC186" i="11" s="1"/>
  <c r="AL185" i="11"/>
  <c r="AI185" i="11"/>
  <c r="AC185" i="11"/>
  <c r="F185" i="11"/>
  <c r="B185" i="11"/>
  <c r="A185" i="11"/>
  <c r="U185" i="11" s="1"/>
  <c r="AL184" i="11"/>
  <c r="AI184" i="11"/>
  <c r="F184" i="11"/>
  <c r="B184" i="11"/>
  <c r="A184" i="11"/>
  <c r="AL183" i="11"/>
  <c r="AI183" i="11"/>
  <c r="F183" i="11"/>
  <c r="B183" i="11"/>
  <c r="A183" i="11"/>
  <c r="AL182" i="11"/>
  <c r="AI182" i="11"/>
  <c r="F182" i="11"/>
  <c r="B182" i="11"/>
  <c r="A182" i="11"/>
  <c r="AC182" i="11" s="1"/>
  <c r="AL181" i="11"/>
  <c r="AI181" i="11"/>
  <c r="F181" i="11"/>
  <c r="B181" i="11"/>
  <c r="A181" i="11"/>
  <c r="AB181" i="11" s="1"/>
  <c r="AL180" i="11"/>
  <c r="AI180" i="11"/>
  <c r="F180" i="11"/>
  <c r="B180" i="11"/>
  <c r="A180" i="11"/>
  <c r="Y180" i="11" s="1"/>
  <c r="AL179" i="11"/>
  <c r="AI179" i="11"/>
  <c r="F179" i="11"/>
  <c r="B179" i="11"/>
  <c r="AO179" i="11" s="1"/>
  <c r="A179" i="11"/>
  <c r="AL178" i="11"/>
  <c r="AI178" i="11"/>
  <c r="F178" i="11"/>
  <c r="B178" i="11"/>
  <c r="AO178" i="11" s="1"/>
  <c r="A178" i="11"/>
  <c r="AL177" i="11"/>
  <c r="AI177" i="11"/>
  <c r="F177" i="11"/>
  <c r="B177" i="11"/>
  <c r="A177" i="11"/>
  <c r="AL176" i="11"/>
  <c r="AI176" i="11"/>
  <c r="F176" i="11"/>
  <c r="B176" i="11"/>
  <c r="A176" i="11"/>
  <c r="Y176" i="11" s="1"/>
  <c r="AL175" i="11"/>
  <c r="AI175" i="11"/>
  <c r="AD175" i="11"/>
  <c r="F175" i="11"/>
  <c r="B175" i="11"/>
  <c r="A175" i="11"/>
  <c r="AL174" i="11"/>
  <c r="AI174" i="11"/>
  <c r="U174" i="11"/>
  <c r="S174" i="11"/>
  <c r="F174" i="11"/>
  <c r="B174" i="11"/>
  <c r="A174" i="11"/>
  <c r="D174" i="11" s="1"/>
  <c r="AL173" i="11"/>
  <c r="AI173" i="11"/>
  <c r="AH173" i="11"/>
  <c r="F173" i="11"/>
  <c r="B173" i="11"/>
  <c r="A173" i="11"/>
  <c r="Y173" i="11" s="1"/>
  <c r="AL172" i="11"/>
  <c r="AI172" i="11"/>
  <c r="F172" i="11"/>
  <c r="B172" i="11"/>
  <c r="A172" i="11"/>
  <c r="W172" i="11" s="1"/>
  <c r="AL171" i="11"/>
  <c r="AI171" i="11"/>
  <c r="AF171" i="11"/>
  <c r="Z171" i="11"/>
  <c r="U171" i="11"/>
  <c r="S171" i="11"/>
  <c r="F171" i="11"/>
  <c r="D171" i="11"/>
  <c r="K171" i="11" s="1"/>
  <c r="C171" i="11"/>
  <c r="AG171" i="11" s="1"/>
  <c r="B171" i="11"/>
  <c r="A171" i="11"/>
  <c r="W171" i="11" s="1"/>
  <c r="AL170" i="11"/>
  <c r="AI170" i="11"/>
  <c r="F170" i="11"/>
  <c r="B170" i="11"/>
  <c r="A170" i="11"/>
  <c r="S170" i="11" s="1"/>
  <c r="AL169" i="11"/>
  <c r="AI169" i="11"/>
  <c r="AH169" i="11"/>
  <c r="Z169" i="11"/>
  <c r="W169" i="11"/>
  <c r="F169" i="11"/>
  <c r="C169" i="11"/>
  <c r="AG169" i="11" s="1"/>
  <c r="B169" i="11"/>
  <c r="A169" i="11"/>
  <c r="U169" i="11" s="1"/>
  <c r="AL168" i="11"/>
  <c r="AI168" i="11"/>
  <c r="F168" i="11"/>
  <c r="B168" i="11"/>
  <c r="AO168" i="11" s="1"/>
  <c r="A168" i="11"/>
  <c r="Z168" i="11" s="1"/>
  <c r="AL167" i="11"/>
  <c r="AI167" i="11"/>
  <c r="F167" i="11"/>
  <c r="B167" i="11"/>
  <c r="A167" i="11"/>
  <c r="AL166" i="11"/>
  <c r="AI166" i="11"/>
  <c r="F166" i="11"/>
  <c r="B166" i="11"/>
  <c r="AO166" i="11" s="1"/>
  <c r="A166" i="11"/>
  <c r="AL165" i="11"/>
  <c r="AI165" i="11"/>
  <c r="F165" i="11"/>
  <c r="B165" i="11"/>
  <c r="AO165" i="11" s="1"/>
  <c r="A165" i="11"/>
  <c r="V165" i="11" s="1"/>
  <c r="AL164" i="11"/>
  <c r="AI164" i="11"/>
  <c r="F164" i="11"/>
  <c r="B164" i="11"/>
  <c r="A164" i="11"/>
  <c r="AL163" i="11"/>
  <c r="AI163" i="11"/>
  <c r="F163" i="11"/>
  <c r="B163" i="11"/>
  <c r="A163" i="11"/>
  <c r="AC163" i="11" s="1"/>
  <c r="AL162" i="11"/>
  <c r="AI162" i="11"/>
  <c r="F162" i="11"/>
  <c r="B162" i="11"/>
  <c r="A162" i="11"/>
  <c r="AL161" i="11"/>
  <c r="AI161" i="11"/>
  <c r="F161" i="11"/>
  <c r="B161" i="11"/>
  <c r="A161" i="11"/>
  <c r="AH161" i="11" s="1"/>
  <c r="AL160" i="11"/>
  <c r="AI160" i="11"/>
  <c r="F160" i="11"/>
  <c r="B160" i="11"/>
  <c r="A160" i="11"/>
  <c r="V160" i="11" s="1"/>
  <c r="AL159" i="11"/>
  <c r="AI159" i="11"/>
  <c r="F159" i="11"/>
  <c r="B159" i="11"/>
  <c r="A159" i="11"/>
  <c r="AL158" i="11"/>
  <c r="AI158" i="11"/>
  <c r="F158" i="11"/>
  <c r="B158" i="11"/>
  <c r="A158" i="11"/>
  <c r="U158" i="11" s="1"/>
  <c r="AL157" i="11"/>
  <c r="AI157" i="11"/>
  <c r="F157" i="11"/>
  <c r="B157" i="11"/>
  <c r="A157" i="11"/>
  <c r="D157" i="11" s="1"/>
  <c r="AL156" i="11"/>
  <c r="AI156" i="11"/>
  <c r="F156" i="11"/>
  <c r="B156" i="11"/>
  <c r="A156" i="11"/>
  <c r="AL155" i="11"/>
  <c r="AI155" i="11"/>
  <c r="F155" i="11"/>
  <c r="B155" i="11"/>
  <c r="A155" i="11"/>
  <c r="U155" i="11" s="1"/>
  <c r="AL154" i="11"/>
  <c r="AI154" i="11"/>
  <c r="F154" i="11"/>
  <c r="B154" i="11"/>
  <c r="A154" i="11"/>
  <c r="S154" i="11" s="1"/>
  <c r="AL153" i="11"/>
  <c r="AI153" i="11"/>
  <c r="F153" i="11"/>
  <c r="B153" i="11"/>
  <c r="A153" i="11"/>
  <c r="W153" i="11" s="1"/>
  <c r="AL152" i="11"/>
  <c r="AI152" i="11"/>
  <c r="F152" i="11"/>
  <c r="B152" i="11"/>
  <c r="A152" i="11"/>
  <c r="AL151" i="11"/>
  <c r="AI151" i="11"/>
  <c r="F151" i="11"/>
  <c r="B151" i="11"/>
  <c r="AO151" i="11" s="1"/>
  <c r="A151" i="11"/>
  <c r="V151" i="11" s="1"/>
  <c r="AL150" i="11"/>
  <c r="AI150" i="11"/>
  <c r="F150" i="11"/>
  <c r="B150" i="11"/>
  <c r="A150" i="11"/>
  <c r="AH150" i="11" s="1"/>
  <c r="AL149" i="11"/>
  <c r="AI149" i="11"/>
  <c r="AD149" i="11"/>
  <c r="F149" i="11"/>
  <c r="B149" i="11"/>
  <c r="A149" i="11"/>
  <c r="AL148" i="11"/>
  <c r="AI148" i="11"/>
  <c r="F148" i="11"/>
  <c r="B148" i="11"/>
  <c r="A148" i="11"/>
  <c r="Z148" i="11" s="1"/>
  <c r="AL147" i="11"/>
  <c r="AI147" i="11"/>
  <c r="AF147" i="11"/>
  <c r="F147" i="11"/>
  <c r="B147" i="11"/>
  <c r="A147" i="11"/>
  <c r="R147" i="11" s="1"/>
  <c r="AL146" i="11"/>
  <c r="AI146" i="11"/>
  <c r="F146" i="11"/>
  <c r="B146" i="11"/>
  <c r="A146" i="11"/>
  <c r="Z146" i="11" s="1"/>
  <c r="AL145" i="11"/>
  <c r="AI145" i="11"/>
  <c r="AB145" i="11"/>
  <c r="S145" i="11"/>
  <c r="F145" i="11"/>
  <c r="B145" i="11"/>
  <c r="A145" i="11"/>
  <c r="AF145" i="11" s="1"/>
  <c r="AL144" i="11"/>
  <c r="AI144" i="11"/>
  <c r="AO144" i="11" s="1"/>
  <c r="AH144" i="11"/>
  <c r="F144" i="11"/>
  <c r="B144" i="11"/>
  <c r="A144" i="11"/>
  <c r="V144" i="11" s="1"/>
  <c r="AL143" i="11"/>
  <c r="AI143" i="11"/>
  <c r="F143" i="11"/>
  <c r="B143" i="11"/>
  <c r="A143" i="11"/>
  <c r="AD143" i="11" s="1"/>
  <c r="AL142" i="11"/>
  <c r="AI142" i="11"/>
  <c r="F142" i="11"/>
  <c r="B142" i="11"/>
  <c r="A142" i="11"/>
  <c r="AL141" i="11"/>
  <c r="AI141" i="11"/>
  <c r="F141" i="11"/>
  <c r="B141" i="11"/>
  <c r="A141" i="11"/>
  <c r="AL140" i="11"/>
  <c r="AI140" i="11"/>
  <c r="F140" i="11"/>
  <c r="B140" i="11"/>
  <c r="A140" i="11"/>
  <c r="V140" i="11" s="1"/>
  <c r="AL139" i="11"/>
  <c r="AI139" i="11"/>
  <c r="F139" i="11"/>
  <c r="B139" i="11"/>
  <c r="A139" i="11"/>
  <c r="W139" i="11" s="1"/>
  <c r="AL138" i="11"/>
  <c r="AI138" i="11"/>
  <c r="AB138" i="11"/>
  <c r="F138" i="11"/>
  <c r="B138" i="11"/>
  <c r="A138" i="11"/>
  <c r="AL137" i="11"/>
  <c r="AI137" i="11"/>
  <c r="AD137" i="11"/>
  <c r="F137" i="11"/>
  <c r="B137" i="11"/>
  <c r="A137" i="11"/>
  <c r="AL136" i="11"/>
  <c r="AI136" i="11"/>
  <c r="F136" i="11"/>
  <c r="B136" i="11"/>
  <c r="A136" i="11"/>
  <c r="U136" i="11" s="1"/>
  <c r="AL135" i="11"/>
  <c r="AI135" i="11"/>
  <c r="F135" i="11"/>
  <c r="B135" i="11"/>
  <c r="A135" i="11"/>
  <c r="AL134" i="11"/>
  <c r="AI134" i="11"/>
  <c r="F134" i="11"/>
  <c r="B134" i="11"/>
  <c r="A134" i="11"/>
  <c r="AL133" i="11"/>
  <c r="AI133" i="11"/>
  <c r="AD133" i="11"/>
  <c r="AC133" i="11"/>
  <c r="V133" i="11"/>
  <c r="F133" i="11"/>
  <c r="C133" i="11"/>
  <c r="AG133" i="11" s="1"/>
  <c r="B133" i="11"/>
  <c r="A133" i="11"/>
  <c r="Z133" i="11" s="1"/>
  <c r="AL132" i="11"/>
  <c r="AI132" i="11"/>
  <c r="F132" i="11"/>
  <c r="B132" i="11"/>
  <c r="A132" i="11"/>
  <c r="AH132" i="11" s="1"/>
  <c r="AL131" i="11"/>
  <c r="AI131" i="11"/>
  <c r="F131" i="11"/>
  <c r="B131" i="11"/>
  <c r="A131" i="11"/>
  <c r="AL130" i="11"/>
  <c r="AI130" i="11"/>
  <c r="Y130" i="11"/>
  <c r="V130" i="11"/>
  <c r="F130" i="11"/>
  <c r="B130" i="11"/>
  <c r="A130" i="11"/>
  <c r="AH130" i="11" s="1"/>
  <c r="AL129" i="11"/>
  <c r="AI129" i="11"/>
  <c r="F129" i="11"/>
  <c r="B129" i="11"/>
  <c r="A129" i="11"/>
  <c r="AL128" i="11"/>
  <c r="AI128" i="11"/>
  <c r="F128" i="11"/>
  <c r="B128" i="11"/>
  <c r="A128" i="11"/>
  <c r="AF128" i="11" s="1"/>
  <c r="AL127" i="11"/>
  <c r="AI127" i="11"/>
  <c r="F127" i="11"/>
  <c r="B127" i="11"/>
  <c r="A127" i="11"/>
  <c r="T127" i="11" s="1"/>
  <c r="AL126" i="11"/>
  <c r="AI126" i="11"/>
  <c r="F126" i="11"/>
  <c r="B126" i="11"/>
  <c r="A126" i="11"/>
  <c r="V126" i="11" s="1"/>
  <c r="AL125" i="11"/>
  <c r="AI125" i="11"/>
  <c r="AO125" i="11" s="1"/>
  <c r="F125" i="11"/>
  <c r="B125" i="11"/>
  <c r="A125" i="11"/>
  <c r="V125" i="11" s="1"/>
  <c r="AL124" i="11"/>
  <c r="AI124" i="11"/>
  <c r="F124" i="11"/>
  <c r="B124" i="11"/>
  <c r="A124" i="11"/>
  <c r="AF124" i="11" s="1"/>
  <c r="AL123" i="11"/>
  <c r="AI123" i="11"/>
  <c r="AF123" i="11"/>
  <c r="AD123" i="11"/>
  <c r="R123" i="11"/>
  <c r="F123" i="11"/>
  <c r="B123" i="11"/>
  <c r="A123" i="11"/>
  <c r="AH123" i="11" s="1"/>
  <c r="AL122" i="11"/>
  <c r="AI122" i="11"/>
  <c r="F122" i="11"/>
  <c r="B122" i="11"/>
  <c r="A122" i="11"/>
  <c r="AL121" i="11"/>
  <c r="AI121" i="11"/>
  <c r="F121" i="11"/>
  <c r="B121" i="11"/>
  <c r="A121" i="11"/>
  <c r="W121" i="11" s="1"/>
  <c r="AL120" i="11"/>
  <c r="AI120" i="11"/>
  <c r="F120" i="11"/>
  <c r="B120" i="11"/>
  <c r="AO120" i="11" s="1"/>
  <c r="A120" i="11"/>
  <c r="Z120" i="11" s="1"/>
  <c r="AL119" i="11"/>
  <c r="AI119" i="11"/>
  <c r="AH119" i="11"/>
  <c r="V119" i="11"/>
  <c r="S119" i="11"/>
  <c r="F119" i="11"/>
  <c r="C119" i="11"/>
  <c r="AG119" i="11" s="1"/>
  <c r="B119" i="11"/>
  <c r="A119" i="11"/>
  <c r="AD119" i="11" s="1"/>
  <c r="AL118" i="11"/>
  <c r="AI118" i="11"/>
  <c r="Y118" i="11"/>
  <c r="F118" i="11"/>
  <c r="B118" i="11"/>
  <c r="A118" i="11"/>
  <c r="Z118" i="11" s="1"/>
  <c r="AL117" i="11"/>
  <c r="AI117" i="11"/>
  <c r="AO117" i="11" s="1"/>
  <c r="W117" i="11"/>
  <c r="S117" i="11"/>
  <c r="F117" i="11"/>
  <c r="B117" i="11"/>
  <c r="A117" i="11"/>
  <c r="AC117" i="11" s="1"/>
  <c r="AL116" i="11"/>
  <c r="AI116" i="11"/>
  <c r="F116" i="11"/>
  <c r="B116" i="11"/>
  <c r="A116" i="11"/>
  <c r="AL115" i="11"/>
  <c r="AI115" i="11"/>
  <c r="Z115" i="11"/>
  <c r="T115" i="11"/>
  <c r="R115" i="11"/>
  <c r="F115" i="11"/>
  <c r="D115" i="11"/>
  <c r="C115" i="11"/>
  <c r="AG115" i="11" s="1"/>
  <c r="B115" i="11"/>
  <c r="A115" i="11"/>
  <c r="AB115" i="11" s="1"/>
  <c r="AL114" i="11"/>
  <c r="AI114" i="11"/>
  <c r="W114" i="11"/>
  <c r="F114" i="11"/>
  <c r="B114" i="11"/>
  <c r="A114" i="11"/>
  <c r="C114" i="11" s="1"/>
  <c r="AG114" i="11" s="1"/>
  <c r="AL113" i="11"/>
  <c r="AI113" i="11"/>
  <c r="F113" i="11"/>
  <c r="B113" i="11"/>
  <c r="A113" i="11"/>
  <c r="AL112" i="11"/>
  <c r="AI112" i="11"/>
  <c r="F112" i="11"/>
  <c r="B112" i="11"/>
  <c r="A112" i="11"/>
  <c r="AL111" i="11"/>
  <c r="AI111" i="11"/>
  <c r="AB111" i="11"/>
  <c r="W111" i="11"/>
  <c r="R111" i="11"/>
  <c r="F111" i="11"/>
  <c r="D111" i="11"/>
  <c r="C111" i="11"/>
  <c r="AG111" i="11" s="1"/>
  <c r="B111" i="11"/>
  <c r="A111" i="11"/>
  <c r="AH111" i="11" s="1"/>
  <c r="AL110" i="11"/>
  <c r="AI110" i="11"/>
  <c r="AF110" i="11"/>
  <c r="AD110" i="11"/>
  <c r="U110" i="11"/>
  <c r="F110" i="11"/>
  <c r="B110" i="11"/>
  <c r="A110" i="11"/>
  <c r="AH110" i="11" s="1"/>
  <c r="AL109" i="11"/>
  <c r="AI109" i="11"/>
  <c r="AF109" i="11"/>
  <c r="Z109" i="11"/>
  <c r="F109" i="11"/>
  <c r="B109" i="11"/>
  <c r="A109" i="11"/>
  <c r="AL108" i="11"/>
  <c r="AI108" i="11"/>
  <c r="W108" i="11"/>
  <c r="U108" i="11"/>
  <c r="F108" i="11"/>
  <c r="B108" i="11"/>
  <c r="A108" i="11"/>
  <c r="AL107" i="11"/>
  <c r="AI107" i="11"/>
  <c r="AO107" i="11" s="1"/>
  <c r="F107" i="11"/>
  <c r="B107" i="11"/>
  <c r="A107" i="11"/>
  <c r="AL106" i="11"/>
  <c r="AI106" i="11"/>
  <c r="F106" i="11"/>
  <c r="B106" i="11"/>
  <c r="A106" i="11"/>
  <c r="AB106" i="11" s="1"/>
  <c r="AL105" i="11"/>
  <c r="AI105" i="11"/>
  <c r="F105" i="11"/>
  <c r="B105" i="11"/>
  <c r="AO105" i="11" s="1"/>
  <c r="A105" i="11"/>
  <c r="AL104" i="11"/>
  <c r="AI104" i="11"/>
  <c r="F104" i="11"/>
  <c r="B104" i="11"/>
  <c r="A104" i="11"/>
  <c r="AD104" i="11" s="1"/>
  <c r="AL103" i="11"/>
  <c r="AI103" i="11"/>
  <c r="AO103" i="11" s="1"/>
  <c r="F103" i="11"/>
  <c r="B103" i="11"/>
  <c r="A103" i="11"/>
  <c r="AL102" i="11"/>
  <c r="AI102" i="11"/>
  <c r="V102" i="11"/>
  <c r="F102" i="11"/>
  <c r="B102" i="11"/>
  <c r="A102" i="11"/>
  <c r="T102" i="11" s="1"/>
  <c r="AL101" i="11"/>
  <c r="AI101" i="11"/>
  <c r="V101" i="11"/>
  <c r="F101" i="11"/>
  <c r="C101" i="11"/>
  <c r="AG101" i="11" s="1"/>
  <c r="B101" i="11"/>
  <c r="A101" i="11"/>
  <c r="AC101" i="11" s="1"/>
  <c r="AL100" i="11"/>
  <c r="AI100" i="11"/>
  <c r="F100" i="11"/>
  <c r="B100" i="11"/>
  <c r="A100" i="11"/>
  <c r="AL99" i="11"/>
  <c r="AI99" i="11"/>
  <c r="V99" i="11"/>
  <c r="T99" i="11"/>
  <c r="F99" i="11"/>
  <c r="B99" i="11"/>
  <c r="A99" i="11"/>
  <c r="U99" i="11" s="1"/>
  <c r="AL98" i="11"/>
  <c r="AI98" i="11"/>
  <c r="F98" i="11"/>
  <c r="B98" i="11"/>
  <c r="A98" i="11"/>
  <c r="AL97" i="11"/>
  <c r="AI97" i="11"/>
  <c r="AO97" i="11" s="1"/>
  <c r="AC97" i="11"/>
  <c r="S97" i="11"/>
  <c r="F97" i="11"/>
  <c r="D97" i="11"/>
  <c r="B97" i="11"/>
  <c r="A97" i="11"/>
  <c r="AH97" i="11" s="1"/>
  <c r="AL96" i="11"/>
  <c r="AI96" i="11"/>
  <c r="F96" i="11"/>
  <c r="B96" i="11"/>
  <c r="A96" i="11"/>
  <c r="AB96" i="11" s="1"/>
  <c r="AL95" i="11"/>
  <c r="AI95" i="11"/>
  <c r="F95" i="11"/>
  <c r="B95" i="11"/>
  <c r="A95" i="11"/>
  <c r="R95" i="11" s="1"/>
  <c r="AL94" i="11"/>
  <c r="AI94" i="11"/>
  <c r="F94" i="11"/>
  <c r="B94" i="11"/>
  <c r="A94" i="11"/>
  <c r="AL93" i="11"/>
  <c r="AI93" i="11"/>
  <c r="F93" i="11"/>
  <c r="B93" i="11"/>
  <c r="A93" i="11"/>
  <c r="AL92" i="11"/>
  <c r="AI92" i="11"/>
  <c r="F92" i="11"/>
  <c r="B92" i="11"/>
  <c r="A92" i="11"/>
  <c r="AL91" i="11"/>
  <c r="AI91" i="11"/>
  <c r="W91" i="11"/>
  <c r="V91" i="11"/>
  <c r="F91" i="11"/>
  <c r="B91" i="11"/>
  <c r="A91" i="11"/>
  <c r="AF91" i="11" s="1"/>
  <c r="AL90" i="11"/>
  <c r="AI90" i="11"/>
  <c r="F90" i="11"/>
  <c r="B90" i="11"/>
  <c r="A90" i="11"/>
  <c r="AB90" i="11" s="1"/>
  <c r="AL89" i="11"/>
  <c r="AI89" i="11"/>
  <c r="F89" i="11"/>
  <c r="B89" i="11"/>
  <c r="A89" i="11"/>
  <c r="AC89" i="11" s="1"/>
  <c r="AL88" i="11"/>
  <c r="AI88" i="11"/>
  <c r="F88" i="11"/>
  <c r="B88" i="11"/>
  <c r="A88" i="11"/>
  <c r="R88" i="11" s="1"/>
  <c r="AL87" i="11"/>
  <c r="AI87" i="11"/>
  <c r="AO87" i="11" s="1"/>
  <c r="F87" i="11"/>
  <c r="B87" i="11"/>
  <c r="A87" i="11"/>
  <c r="AL86" i="11"/>
  <c r="AI86" i="11"/>
  <c r="F86" i="11"/>
  <c r="B86" i="11"/>
  <c r="A86" i="11"/>
  <c r="S86" i="11" s="1"/>
  <c r="AL85" i="11"/>
  <c r="AI85" i="11"/>
  <c r="AO85" i="11" s="1"/>
  <c r="F85" i="11"/>
  <c r="B85" i="11"/>
  <c r="A85" i="11"/>
  <c r="AL84" i="11"/>
  <c r="AI84" i="11"/>
  <c r="V84" i="11"/>
  <c r="S84" i="11"/>
  <c r="F84" i="11"/>
  <c r="B84" i="11"/>
  <c r="A84" i="11"/>
  <c r="AL83" i="11"/>
  <c r="AI83" i="11"/>
  <c r="F83" i="11"/>
  <c r="B83" i="11"/>
  <c r="A83" i="11"/>
  <c r="AL82" i="11"/>
  <c r="AI82" i="11"/>
  <c r="F82" i="11"/>
  <c r="B82" i="11"/>
  <c r="A82" i="11"/>
  <c r="S82" i="11" s="1"/>
  <c r="AL81" i="11"/>
  <c r="AI81" i="11"/>
  <c r="AO81" i="11" s="1"/>
  <c r="F81" i="11"/>
  <c r="C81" i="11"/>
  <c r="AG81" i="11" s="1"/>
  <c r="B81" i="11"/>
  <c r="A81" i="11"/>
  <c r="D81" i="11" s="1"/>
  <c r="AL80" i="11"/>
  <c r="AI80" i="11"/>
  <c r="Z80" i="11"/>
  <c r="R80" i="11"/>
  <c r="F80" i="11"/>
  <c r="D80" i="11"/>
  <c r="L80" i="11" s="1"/>
  <c r="C80" i="11"/>
  <c r="AG80" i="11" s="1"/>
  <c r="B80" i="11"/>
  <c r="A80" i="11"/>
  <c r="AL79" i="11"/>
  <c r="AI79" i="11"/>
  <c r="AO79" i="11" s="1"/>
  <c r="V79" i="11"/>
  <c r="S79" i="11"/>
  <c r="F79" i="11"/>
  <c r="D79" i="11"/>
  <c r="B79" i="11"/>
  <c r="A79" i="11"/>
  <c r="AB79" i="11" s="1"/>
  <c r="AL78" i="11"/>
  <c r="AI78" i="11"/>
  <c r="F78" i="11"/>
  <c r="B78" i="11"/>
  <c r="A78" i="11"/>
  <c r="AL77" i="11"/>
  <c r="AI77" i="11"/>
  <c r="F77" i="11"/>
  <c r="B77" i="11"/>
  <c r="A77" i="11"/>
  <c r="AL76" i="11"/>
  <c r="AI76" i="11"/>
  <c r="F76" i="11"/>
  <c r="B76" i="11"/>
  <c r="A76" i="11"/>
  <c r="AL75" i="11"/>
  <c r="AI75" i="11"/>
  <c r="F75" i="11"/>
  <c r="B75" i="11"/>
  <c r="A75" i="11"/>
  <c r="D75" i="11" s="1"/>
  <c r="AL74" i="11"/>
  <c r="AI74" i="11"/>
  <c r="F74" i="11"/>
  <c r="B74" i="11"/>
  <c r="A74" i="11"/>
  <c r="V74" i="11" s="1"/>
  <c r="AL73" i="11"/>
  <c r="AI73" i="11"/>
  <c r="AO73" i="11" s="1"/>
  <c r="F73" i="11"/>
  <c r="D73" i="11"/>
  <c r="B73" i="11"/>
  <c r="A73" i="11"/>
  <c r="Y73" i="11" s="1"/>
  <c r="AL72" i="11"/>
  <c r="AI72" i="11"/>
  <c r="F72" i="11"/>
  <c r="B72" i="11"/>
  <c r="A72" i="11"/>
  <c r="AC72" i="11" s="1"/>
  <c r="AL71" i="11"/>
  <c r="AI71" i="11"/>
  <c r="F71" i="11"/>
  <c r="B71" i="11"/>
  <c r="A71" i="11"/>
  <c r="AL70" i="11"/>
  <c r="AI70" i="11"/>
  <c r="AB70" i="11"/>
  <c r="F70" i="11"/>
  <c r="C70" i="11"/>
  <c r="AG70" i="11" s="1"/>
  <c r="B70" i="11"/>
  <c r="A70" i="11"/>
  <c r="AL69" i="11"/>
  <c r="AI69" i="11"/>
  <c r="F69" i="11"/>
  <c r="B69" i="11"/>
  <c r="A69" i="11"/>
  <c r="AL68" i="11"/>
  <c r="AI68" i="11"/>
  <c r="F68" i="11"/>
  <c r="B68" i="11"/>
  <c r="A68" i="11"/>
  <c r="Y68" i="11" s="1"/>
  <c r="AL67" i="11"/>
  <c r="AI67" i="11"/>
  <c r="AO67" i="11" s="1"/>
  <c r="F67" i="11"/>
  <c r="B67" i="11"/>
  <c r="A67" i="11"/>
  <c r="Y67" i="11" s="1"/>
  <c r="AL66" i="11"/>
  <c r="AI66" i="11"/>
  <c r="F66" i="11"/>
  <c r="B66" i="11"/>
  <c r="A66" i="11"/>
  <c r="AD66" i="11" s="1"/>
  <c r="AL65" i="11"/>
  <c r="AI65" i="11"/>
  <c r="AO65" i="11" s="1"/>
  <c r="F65" i="11"/>
  <c r="B65" i="11"/>
  <c r="A65" i="11"/>
  <c r="AL64" i="11"/>
  <c r="AI64" i="11"/>
  <c r="R64" i="11"/>
  <c r="F64" i="11"/>
  <c r="B64" i="11"/>
  <c r="A64" i="11"/>
  <c r="Z64" i="11" s="1"/>
  <c r="AL63" i="11"/>
  <c r="AI63" i="11"/>
  <c r="F63" i="11"/>
  <c r="B63" i="11"/>
  <c r="A63" i="11"/>
  <c r="V63" i="11" s="1"/>
  <c r="AL62" i="11"/>
  <c r="AI62" i="11"/>
  <c r="F62" i="11"/>
  <c r="B62" i="11"/>
  <c r="A62" i="11"/>
  <c r="AL61" i="11"/>
  <c r="AI61" i="11"/>
  <c r="AH61" i="11"/>
  <c r="R61" i="11"/>
  <c r="F61" i="11"/>
  <c r="B61" i="11"/>
  <c r="A61" i="11"/>
  <c r="D61" i="11" s="1"/>
  <c r="AL60" i="11"/>
  <c r="AI60" i="11"/>
  <c r="F60" i="11"/>
  <c r="B60" i="11"/>
  <c r="A60" i="11"/>
  <c r="C60" i="11" s="1"/>
  <c r="AG60" i="11" s="1"/>
  <c r="AL59" i="11"/>
  <c r="AI59" i="11"/>
  <c r="AO59" i="11" s="1"/>
  <c r="F59" i="11"/>
  <c r="B59" i="11"/>
  <c r="A59" i="11"/>
  <c r="AL58" i="11"/>
  <c r="AI58" i="11"/>
  <c r="F58" i="11"/>
  <c r="B58" i="11"/>
  <c r="A58" i="11"/>
  <c r="AH58" i="11" s="1"/>
  <c r="AL57" i="11"/>
  <c r="AI57" i="11"/>
  <c r="AD57" i="11"/>
  <c r="V57" i="11"/>
  <c r="S57" i="11"/>
  <c r="F57" i="11"/>
  <c r="B57" i="11"/>
  <c r="AO57" i="11" s="1"/>
  <c r="A57" i="11"/>
  <c r="Z57" i="11" s="1"/>
  <c r="AL56" i="11"/>
  <c r="AI56" i="11"/>
  <c r="AC56" i="11"/>
  <c r="F56" i="11"/>
  <c r="C56" i="11"/>
  <c r="AG56" i="11" s="1"/>
  <c r="B56" i="11"/>
  <c r="A56" i="11"/>
  <c r="AB56" i="11" s="1"/>
  <c r="AL55" i="11"/>
  <c r="AI55" i="11"/>
  <c r="F55" i="11"/>
  <c r="B55" i="11"/>
  <c r="A55" i="11"/>
  <c r="AL54" i="11"/>
  <c r="AI54" i="11"/>
  <c r="F54" i="11"/>
  <c r="B54" i="11"/>
  <c r="A54" i="11"/>
  <c r="W54" i="11" s="1"/>
  <c r="AL53" i="11"/>
  <c r="AI53" i="11"/>
  <c r="AH53" i="11"/>
  <c r="AF53" i="11"/>
  <c r="AC53" i="11"/>
  <c r="F53" i="11"/>
  <c r="B53" i="11"/>
  <c r="A53" i="11"/>
  <c r="AL52" i="11"/>
  <c r="AI52" i="11"/>
  <c r="F52" i="11"/>
  <c r="B52" i="11"/>
  <c r="A52" i="11"/>
  <c r="AL51" i="11"/>
  <c r="AI51" i="11"/>
  <c r="F51" i="11"/>
  <c r="B51" i="11"/>
  <c r="A51" i="11"/>
  <c r="AF51" i="11" s="1"/>
  <c r="AL50" i="11"/>
  <c r="AI50" i="11"/>
  <c r="F50" i="11"/>
  <c r="B50" i="11"/>
  <c r="AO50" i="11" s="1"/>
  <c r="A50" i="11"/>
  <c r="AL49" i="11"/>
  <c r="AI49" i="11"/>
  <c r="F49" i="11"/>
  <c r="B49" i="11"/>
  <c r="A49" i="11"/>
  <c r="AL48" i="11"/>
  <c r="AI48" i="11"/>
  <c r="F48" i="11"/>
  <c r="B48" i="11"/>
  <c r="A48" i="11"/>
  <c r="S48" i="11" s="1"/>
  <c r="AL47" i="11"/>
  <c r="AI47" i="11"/>
  <c r="F47" i="11"/>
  <c r="B47" i="11"/>
  <c r="A47" i="11"/>
  <c r="AC47" i="11" s="1"/>
  <c r="AL46" i="11"/>
  <c r="AI46" i="11"/>
  <c r="AH46" i="11"/>
  <c r="F46" i="11"/>
  <c r="B46" i="11"/>
  <c r="A46" i="11"/>
  <c r="Z46" i="11" s="1"/>
  <c r="AL45" i="11"/>
  <c r="AI45" i="11"/>
  <c r="AO45" i="11" s="1"/>
  <c r="AH45" i="11"/>
  <c r="AD45" i="11"/>
  <c r="AC45" i="11"/>
  <c r="AB45" i="11"/>
  <c r="Z45" i="11"/>
  <c r="U45" i="11"/>
  <c r="S45" i="11"/>
  <c r="R45" i="11"/>
  <c r="F45" i="11"/>
  <c r="D45" i="11"/>
  <c r="C45" i="11"/>
  <c r="AG45" i="11" s="1"/>
  <c r="B45" i="11"/>
  <c r="A45" i="11"/>
  <c r="Y45" i="11" s="1"/>
  <c r="AL44" i="11"/>
  <c r="AI44" i="11"/>
  <c r="AC44" i="11"/>
  <c r="Y44" i="11"/>
  <c r="R44" i="11"/>
  <c r="F44" i="11"/>
  <c r="C44" i="11"/>
  <c r="AG44" i="11" s="1"/>
  <c r="B44" i="11"/>
  <c r="A44" i="11"/>
  <c r="AH44" i="11" s="1"/>
  <c r="AL43" i="11"/>
  <c r="AI43" i="11"/>
  <c r="Z43" i="11"/>
  <c r="F43" i="11"/>
  <c r="B43" i="11"/>
  <c r="A43" i="11"/>
  <c r="T43" i="11" s="1"/>
  <c r="AL42" i="11"/>
  <c r="AI42" i="11"/>
  <c r="W42" i="11"/>
  <c r="F42" i="11"/>
  <c r="D42" i="11"/>
  <c r="I42" i="11" s="1"/>
  <c r="B42" i="11"/>
  <c r="A42" i="11"/>
  <c r="AH42" i="11" s="1"/>
  <c r="AL41" i="11"/>
  <c r="AI41" i="11"/>
  <c r="F41" i="11"/>
  <c r="B41" i="11"/>
  <c r="A41" i="11"/>
  <c r="AF41" i="11" s="1"/>
  <c r="AL40" i="11"/>
  <c r="AI40" i="11"/>
  <c r="F40" i="11"/>
  <c r="D40" i="11"/>
  <c r="K40" i="11" s="1"/>
  <c r="B40" i="11"/>
  <c r="A40" i="11"/>
  <c r="AB40" i="11" s="1"/>
  <c r="AL39" i="11"/>
  <c r="AI39" i="11"/>
  <c r="F39" i="11"/>
  <c r="B39" i="11"/>
  <c r="A39" i="11"/>
  <c r="AL38" i="11"/>
  <c r="AI38" i="11"/>
  <c r="F38" i="11"/>
  <c r="B38" i="11"/>
  <c r="A38" i="11"/>
  <c r="AL37" i="11"/>
  <c r="AI37" i="11"/>
  <c r="AH37" i="11"/>
  <c r="AD37" i="11"/>
  <c r="W37" i="11"/>
  <c r="S37" i="11"/>
  <c r="R37" i="11"/>
  <c r="F37" i="11"/>
  <c r="B37" i="11"/>
  <c r="A37" i="11"/>
  <c r="Y37" i="11" s="1"/>
  <c r="AL36" i="11"/>
  <c r="AI36" i="11"/>
  <c r="AO36" i="11" s="1"/>
  <c r="F36" i="11"/>
  <c r="B36" i="11"/>
  <c r="A36" i="11"/>
  <c r="AL35" i="11"/>
  <c r="AI35" i="11"/>
  <c r="F35" i="11"/>
  <c r="B35" i="11"/>
  <c r="AO35" i="11" s="1"/>
  <c r="A35" i="11"/>
  <c r="AB35" i="11" s="1"/>
  <c r="AL34" i="11"/>
  <c r="AI34" i="11"/>
  <c r="F34" i="11"/>
  <c r="B34" i="11"/>
  <c r="A34" i="11"/>
  <c r="AL33" i="11"/>
  <c r="AI33" i="11"/>
  <c r="F33" i="11"/>
  <c r="B33" i="11"/>
  <c r="A33" i="11"/>
  <c r="AL32" i="11"/>
  <c r="AI32" i="11"/>
  <c r="F32" i="11"/>
  <c r="B32" i="11"/>
  <c r="A32" i="11"/>
  <c r="V32" i="11" s="1"/>
  <c r="AL31" i="11"/>
  <c r="AI31" i="11"/>
  <c r="F31" i="11"/>
  <c r="B31" i="11"/>
  <c r="A31" i="11"/>
  <c r="AL30" i="11"/>
  <c r="AI30" i="11"/>
  <c r="F30" i="11"/>
  <c r="B30" i="11"/>
  <c r="A30" i="11"/>
  <c r="AC30" i="11" s="1"/>
  <c r="AL29" i="11"/>
  <c r="AI29" i="11"/>
  <c r="F29" i="11"/>
  <c r="B29" i="11"/>
  <c r="A29" i="11"/>
  <c r="AB29" i="11" s="1"/>
  <c r="AL28" i="11"/>
  <c r="AI28" i="11"/>
  <c r="F28" i="11"/>
  <c r="B28" i="11"/>
  <c r="A28" i="11"/>
  <c r="S28" i="11" s="1"/>
  <c r="AL27" i="11"/>
  <c r="AI27" i="11"/>
  <c r="AO27" i="11" s="1"/>
  <c r="F27" i="11"/>
  <c r="B27" i="11"/>
  <c r="A27" i="11"/>
  <c r="AB27" i="11" s="1"/>
  <c r="AL26" i="11"/>
  <c r="AI26" i="11"/>
  <c r="F26" i="11"/>
  <c r="B26" i="11"/>
  <c r="A26" i="11"/>
  <c r="AL25" i="11"/>
  <c r="AI25" i="11"/>
  <c r="W25" i="11"/>
  <c r="F25" i="11"/>
  <c r="B25" i="11"/>
  <c r="A25" i="11"/>
  <c r="AL24" i="11"/>
  <c r="AI24" i="11"/>
  <c r="F24" i="11"/>
  <c r="B24" i="11"/>
  <c r="A24" i="11"/>
  <c r="AF24" i="11" s="1"/>
  <c r="AL23" i="11"/>
  <c r="AI23" i="11"/>
  <c r="F23" i="11"/>
  <c r="B23" i="11"/>
  <c r="A23" i="11"/>
  <c r="AH23" i="11" s="1"/>
  <c r="AL22" i="11"/>
  <c r="AI22" i="11"/>
  <c r="F22" i="11"/>
  <c r="B22" i="11"/>
  <c r="A22" i="11"/>
  <c r="AL21" i="11"/>
  <c r="AI21" i="11"/>
  <c r="AO21" i="11" s="1"/>
  <c r="F21" i="11"/>
  <c r="B21" i="11"/>
  <c r="A21" i="11"/>
  <c r="Y21" i="11" s="1"/>
  <c r="AL20" i="11"/>
  <c r="AI20" i="11"/>
  <c r="AO20" i="11" s="1"/>
  <c r="F20" i="11"/>
  <c r="B20" i="11"/>
  <c r="A20" i="11"/>
  <c r="AL19" i="11"/>
  <c r="AI19" i="11"/>
  <c r="AD19" i="11"/>
  <c r="AC19" i="11"/>
  <c r="V19" i="11"/>
  <c r="F19" i="11"/>
  <c r="D19" i="11"/>
  <c r="B19" i="11"/>
  <c r="AO19" i="11" s="1"/>
  <c r="A19" i="11"/>
  <c r="AL18" i="11"/>
  <c r="AI18" i="11"/>
  <c r="AH18" i="11"/>
  <c r="S18" i="11"/>
  <c r="R18" i="11"/>
  <c r="F18" i="11"/>
  <c r="B18" i="11"/>
  <c r="A18" i="11"/>
  <c r="AD18" i="11" s="1"/>
  <c r="AL17" i="11"/>
  <c r="AI17" i="11"/>
  <c r="W17" i="11"/>
  <c r="V17" i="11"/>
  <c r="F17" i="11"/>
  <c r="D17" i="11"/>
  <c r="J17" i="11" s="1"/>
  <c r="B17" i="11"/>
  <c r="A17" i="11"/>
  <c r="T17" i="11" s="1"/>
  <c r="AL16" i="11"/>
  <c r="AI16" i="11"/>
  <c r="F16" i="11"/>
  <c r="B16" i="11"/>
  <c r="A16" i="11"/>
  <c r="U16" i="11" s="1"/>
  <c r="AL15" i="11"/>
  <c r="AI15" i="11"/>
  <c r="F15" i="11"/>
  <c r="B15" i="11"/>
  <c r="A15" i="11"/>
  <c r="AL14" i="11"/>
  <c r="AI14" i="11"/>
  <c r="AH14" i="11"/>
  <c r="F14" i="11"/>
  <c r="B14" i="11"/>
  <c r="A14" i="11"/>
  <c r="AD14" i="11" s="1"/>
  <c r="AL13" i="11"/>
  <c r="AI13" i="11"/>
  <c r="F13" i="11"/>
  <c r="B13" i="11"/>
  <c r="A13" i="11"/>
  <c r="AB13" i="11" s="1"/>
  <c r="AL12" i="11"/>
  <c r="AI12" i="11"/>
  <c r="F12" i="11"/>
  <c r="B12" i="11"/>
  <c r="A12" i="11"/>
  <c r="C12" i="11" s="1"/>
  <c r="AG12" i="11" s="1"/>
  <c r="AL11" i="11"/>
  <c r="AI11" i="11"/>
  <c r="F11" i="11"/>
  <c r="B11" i="11"/>
  <c r="A11" i="11"/>
  <c r="AD11" i="11" s="1"/>
  <c r="AL10" i="11"/>
  <c r="AI10" i="11"/>
  <c r="F10" i="11"/>
  <c r="B10" i="11"/>
  <c r="A10" i="11"/>
  <c r="U10" i="11" s="1"/>
  <c r="AL9" i="11"/>
  <c r="AI9" i="11"/>
  <c r="F9" i="11"/>
  <c r="B9" i="11"/>
  <c r="A9" i="11"/>
  <c r="T9" i="11" s="1"/>
  <c r="AL8" i="11"/>
  <c r="AI8" i="11"/>
  <c r="F8" i="11"/>
  <c r="B8" i="11"/>
  <c r="A8" i="11"/>
  <c r="AL7" i="11"/>
  <c r="AI7" i="11"/>
  <c r="AO7" i="11" s="1"/>
  <c r="T7" i="11"/>
  <c r="F7" i="11"/>
  <c r="B7" i="11"/>
  <c r="A7" i="11"/>
  <c r="D7" i="11" s="1"/>
  <c r="J7" i="11" s="1"/>
  <c r="AL6" i="11"/>
  <c r="AI6" i="11"/>
  <c r="W6" i="11"/>
  <c r="F6" i="11"/>
  <c r="B6" i="11"/>
  <c r="A6" i="11"/>
  <c r="AH6" i="11" s="1"/>
  <c r="AL5" i="11"/>
  <c r="AI5" i="11"/>
  <c r="F5" i="11"/>
  <c r="B5" i="11"/>
  <c r="A5" i="11"/>
  <c r="AL4" i="11"/>
  <c r="AI4" i="11"/>
  <c r="F4" i="11"/>
  <c r="B4" i="11"/>
  <c r="A4" i="11"/>
  <c r="AL3" i="11"/>
  <c r="AI3" i="11"/>
  <c r="AO3" i="11" s="1"/>
  <c r="F3" i="11"/>
  <c r="B3" i="11"/>
  <c r="A3" i="11"/>
  <c r="S3" i="11" s="1"/>
  <c r="AB326" i="12"/>
  <c r="AA326" i="12"/>
  <c r="AB323" i="12"/>
  <c r="AA323" i="12"/>
  <c r="AB320" i="12"/>
  <c r="AA320" i="12"/>
  <c r="AB319" i="12"/>
  <c r="AA319" i="12"/>
  <c r="AB318" i="12"/>
  <c r="AA318" i="12"/>
  <c r="AB317" i="12"/>
  <c r="AA317" i="12"/>
  <c r="AB316" i="12"/>
  <c r="AA316" i="12"/>
  <c r="AB312" i="12"/>
  <c r="AA312" i="12"/>
  <c r="T133" i="11" s="1"/>
  <c r="AB310" i="12"/>
  <c r="AA310" i="12"/>
  <c r="AB304" i="12"/>
  <c r="AA304" i="12"/>
  <c r="AB300" i="12"/>
  <c r="AA300" i="12"/>
  <c r="AB295" i="12"/>
  <c r="AA295" i="12"/>
  <c r="AB293" i="12"/>
  <c r="AA293" i="12"/>
  <c r="AB291" i="12"/>
  <c r="AA291" i="12"/>
  <c r="AB289" i="12"/>
  <c r="AA289" i="12"/>
  <c r="AB288" i="12"/>
  <c r="AA288" i="12"/>
  <c r="AB287" i="12"/>
  <c r="AA287" i="12"/>
  <c r="AB285" i="12"/>
  <c r="AA285" i="12"/>
  <c r="AB284" i="12"/>
  <c r="AA284" i="12"/>
  <c r="AB282" i="12"/>
  <c r="AA282" i="12"/>
  <c r="AB279" i="12"/>
  <c r="AA279" i="12"/>
  <c r="AB278" i="12"/>
  <c r="AA278" i="12"/>
  <c r="T119" i="11" s="1"/>
  <c r="AB277" i="12"/>
  <c r="AA277" i="12"/>
  <c r="AB276" i="12"/>
  <c r="AA276" i="12"/>
  <c r="AB275" i="12"/>
  <c r="AA275" i="12"/>
  <c r="AB274" i="12"/>
  <c r="AA274" i="12"/>
  <c r="T114" i="11" s="1"/>
  <c r="AB273" i="12"/>
  <c r="AA273" i="12"/>
  <c r="AB272" i="12"/>
  <c r="AA272" i="12"/>
  <c r="AB271" i="12"/>
  <c r="AA271" i="12"/>
  <c r="AB270" i="12"/>
  <c r="AA270" i="12"/>
  <c r="AB267" i="12"/>
  <c r="AA267" i="12"/>
  <c r="AB265" i="12"/>
  <c r="AA265" i="12"/>
  <c r="AB264" i="12"/>
  <c r="AA264" i="12"/>
  <c r="AB263" i="12"/>
  <c r="AA263" i="12"/>
  <c r="AB262" i="12"/>
  <c r="AA262" i="12"/>
  <c r="AB261" i="12"/>
  <c r="AA261" i="12"/>
  <c r="AB260" i="12"/>
  <c r="AA260" i="12"/>
  <c r="AB259" i="12"/>
  <c r="AA259" i="12"/>
  <c r="AB256" i="12"/>
  <c r="U221" i="11" s="1"/>
  <c r="AA256" i="12"/>
  <c r="AB254" i="12"/>
  <c r="AA254" i="12"/>
  <c r="AB253" i="12"/>
  <c r="AA253" i="12"/>
  <c r="AB252" i="12"/>
  <c r="AA252" i="12"/>
  <c r="AB251" i="12"/>
  <c r="AA251" i="12"/>
  <c r="AB250" i="12"/>
  <c r="AA250" i="12"/>
  <c r="AB246" i="12"/>
  <c r="AA246" i="12"/>
  <c r="AB245" i="12"/>
  <c r="AA245" i="12"/>
  <c r="T57" i="11" s="1"/>
  <c r="AB221" i="12"/>
  <c r="AA221" i="12"/>
  <c r="AB214" i="12"/>
  <c r="AA214" i="12"/>
  <c r="AB208" i="12"/>
  <c r="AA208" i="12"/>
  <c r="AB206" i="12"/>
  <c r="AA206" i="12"/>
  <c r="AB205" i="12"/>
  <c r="AA205" i="12"/>
  <c r="T81" i="11" s="1"/>
  <c r="AB191" i="12"/>
  <c r="AA191" i="12"/>
  <c r="AB129" i="12"/>
  <c r="AA129" i="12"/>
  <c r="AB124" i="12"/>
  <c r="AA124" i="12"/>
  <c r="AB120" i="12"/>
  <c r="AA120" i="12"/>
  <c r="AB116" i="12"/>
  <c r="AA116" i="12"/>
  <c r="AB113" i="12"/>
  <c r="AA113" i="12"/>
  <c r="AB112" i="12"/>
  <c r="AA112" i="12"/>
  <c r="AB110" i="12"/>
  <c r="AA110" i="12"/>
  <c r="AB109" i="12"/>
  <c r="AA109" i="12"/>
  <c r="AB107" i="12"/>
  <c r="AA107" i="12"/>
  <c r="AB105" i="12"/>
  <c r="AA105" i="12"/>
  <c r="AB102" i="12"/>
  <c r="AA102" i="12"/>
  <c r="Q91" i="12"/>
  <c r="Q291" i="12"/>
  <c r="Q273" i="12"/>
  <c r="Q256" i="12"/>
  <c r="Q252" i="12"/>
  <c r="Q226" i="12"/>
  <c r="Q176" i="12"/>
  <c r="Q158" i="12"/>
  <c r="Q109" i="12"/>
  <c r="Q105" i="12"/>
  <c r="Q78" i="12"/>
  <c r="Q60" i="12"/>
  <c r="Q41" i="12"/>
  <c r="Q24" i="12"/>
  <c r="Q22" i="12"/>
  <c r="B2" i="11"/>
  <c r="AL2" i="11"/>
  <c r="AI2" i="11"/>
  <c r="F2" i="11"/>
  <c r="A2" i="11"/>
  <c r="E1" i="12"/>
  <c r="F1" i="12" s="1"/>
  <c r="G1" i="12" s="1"/>
  <c r="H1" i="12" s="1"/>
  <c r="I1" i="12" s="1"/>
  <c r="J1" i="12" s="1"/>
  <c r="K1" i="12" s="1"/>
  <c r="L1" i="12" s="1"/>
  <c r="M1" i="12" s="1"/>
  <c r="N1" i="12" s="1"/>
  <c r="O1" i="12" s="1"/>
  <c r="P1" i="12" s="1"/>
  <c r="Q1" i="12" s="1"/>
  <c r="R1" i="12" s="1"/>
  <c r="S1" i="12" s="1"/>
  <c r="T1" i="12" s="1"/>
  <c r="U1" i="12" s="1"/>
  <c r="V1" i="12" s="1"/>
  <c r="W1" i="12" s="1"/>
  <c r="X1" i="12" s="1"/>
  <c r="Y1" i="12" s="1"/>
  <c r="Z1" i="12" s="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D1" i="12"/>
  <c r="C1" i="12"/>
  <c r="T20" i="11" l="1"/>
  <c r="U178" i="11"/>
  <c r="AF178" i="11"/>
  <c r="V178" i="11"/>
  <c r="S178" i="11"/>
  <c r="Y53" i="11"/>
  <c r="W53" i="11"/>
  <c r="T53" i="11"/>
  <c r="R53" i="11"/>
  <c r="AD70" i="11"/>
  <c r="W70" i="11"/>
  <c r="T70" i="11"/>
  <c r="D70" i="11"/>
  <c r="I70" i="11" s="1"/>
  <c r="Y149" i="11"/>
  <c r="U149" i="11"/>
  <c r="S149" i="11"/>
  <c r="R149" i="11"/>
  <c r="D149" i="11"/>
  <c r="AH149" i="11"/>
  <c r="AB149" i="11"/>
  <c r="W26" i="11"/>
  <c r="C26" i="11"/>
  <c r="AG26" i="11" s="1"/>
  <c r="AO10" i="11"/>
  <c r="V25" i="11"/>
  <c r="D25" i="11"/>
  <c r="I25" i="11" s="1"/>
  <c r="U56" i="11"/>
  <c r="R56" i="11"/>
  <c r="AF56" i="11"/>
  <c r="Z116" i="11"/>
  <c r="W116" i="11"/>
  <c r="U116" i="11"/>
  <c r="D116" i="11"/>
  <c r="L116" i="11" s="1"/>
  <c r="U162" i="11"/>
  <c r="AF162" i="11"/>
  <c r="AB162" i="11"/>
  <c r="V162" i="11"/>
  <c r="U183" i="11"/>
  <c r="Y183" i="11"/>
  <c r="R183" i="11"/>
  <c r="AF69" i="11"/>
  <c r="AD69" i="11"/>
  <c r="S69" i="11"/>
  <c r="AC69" i="11"/>
  <c r="V159" i="11"/>
  <c r="W159" i="11"/>
  <c r="S234" i="11"/>
  <c r="AC234" i="11"/>
  <c r="AB59" i="11"/>
  <c r="R59" i="11"/>
  <c r="V34" i="11"/>
  <c r="AH34" i="11"/>
  <c r="W34" i="11"/>
  <c r="U34" i="11"/>
  <c r="AH141" i="11"/>
  <c r="W141" i="11"/>
  <c r="V141" i="11"/>
  <c r="S141" i="11"/>
  <c r="D141" i="11"/>
  <c r="K141" i="11" s="1"/>
  <c r="AF141" i="11"/>
  <c r="R167" i="11"/>
  <c r="AD167" i="11"/>
  <c r="V167" i="11"/>
  <c r="U167" i="11"/>
  <c r="T167" i="11"/>
  <c r="AH177" i="11"/>
  <c r="AD177" i="11"/>
  <c r="U177" i="11"/>
  <c r="T177" i="11"/>
  <c r="AD21" i="11"/>
  <c r="C21" i="11"/>
  <c r="AG21" i="11" s="1"/>
  <c r="Y39" i="11"/>
  <c r="R39" i="11"/>
  <c r="AH49" i="11"/>
  <c r="AC49" i="11"/>
  <c r="AB49" i="11"/>
  <c r="S49" i="11"/>
  <c r="AC48" i="11"/>
  <c r="V48" i="11"/>
  <c r="AH55" i="11"/>
  <c r="Z55" i="11"/>
  <c r="U55" i="11"/>
  <c r="D56" i="11"/>
  <c r="K56" i="11" s="1"/>
  <c r="AB116" i="11"/>
  <c r="R3" i="11"/>
  <c r="AD26" i="11"/>
  <c r="AO15" i="11"/>
  <c r="AH25" i="11"/>
  <c r="AH26" i="11"/>
  <c r="AO29" i="11"/>
  <c r="AD43" i="11"/>
  <c r="R49" i="11"/>
  <c r="T59" i="11"/>
  <c r="W61" i="11"/>
  <c r="AD61" i="11"/>
  <c r="V61" i="11"/>
  <c r="T61" i="11"/>
  <c r="AC62" i="11"/>
  <c r="AH62" i="11"/>
  <c r="AB66" i="11"/>
  <c r="R109" i="11"/>
  <c r="V109" i="11"/>
  <c r="S109" i="11"/>
  <c r="D109" i="11"/>
  <c r="L109" i="11" s="1"/>
  <c r="C109" i="11"/>
  <c r="AG109" i="11" s="1"/>
  <c r="AH109" i="11"/>
  <c r="Y137" i="11"/>
  <c r="U137" i="11"/>
  <c r="S137" i="11"/>
  <c r="R137" i="11"/>
  <c r="D137" i="11"/>
  <c r="K137" i="11" s="1"/>
  <c r="AH137" i="11"/>
  <c r="AB137" i="11"/>
  <c r="Z179" i="11"/>
  <c r="V179" i="11"/>
  <c r="R179" i="11"/>
  <c r="AH192" i="11"/>
  <c r="S192" i="11"/>
  <c r="Z50" i="11"/>
  <c r="W50" i="11"/>
  <c r="AH15" i="11"/>
  <c r="Z15" i="11"/>
  <c r="W11" i="11"/>
  <c r="R11" i="11"/>
  <c r="U26" i="11"/>
  <c r="T8" i="11"/>
  <c r="AF8" i="11"/>
  <c r="AD8" i="11"/>
  <c r="AO11" i="11"/>
  <c r="D21" i="11"/>
  <c r="I21" i="11" s="1"/>
  <c r="AC4" i="11"/>
  <c r="AB4" i="11"/>
  <c r="W4" i="11"/>
  <c r="AB11" i="11"/>
  <c r="T21" i="11"/>
  <c r="AD33" i="11"/>
  <c r="S33" i="11"/>
  <c r="T34" i="11"/>
  <c r="AO38" i="11"/>
  <c r="AF43" i="11"/>
  <c r="V56" i="11"/>
  <c r="AO58" i="11"/>
  <c r="AO72" i="11"/>
  <c r="Y75" i="11"/>
  <c r="Y108" i="11"/>
  <c r="T108" i="11"/>
  <c r="AH108" i="11"/>
  <c r="R108" i="11"/>
  <c r="AF108" i="11"/>
  <c r="AC108" i="11"/>
  <c r="D108" i="11"/>
  <c r="K108" i="11" s="1"/>
  <c r="AB108" i="11"/>
  <c r="C108" i="11"/>
  <c r="AG108" i="11" s="1"/>
  <c r="Z108" i="11"/>
  <c r="AC112" i="11"/>
  <c r="W112" i="11"/>
  <c r="U112" i="11"/>
  <c r="Y163" i="11"/>
  <c r="W163" i="11"/>
  <c r="S163" i="11"/>
  <c r="R163" i="11"/>
  <c r="AH163" i="11"/>
  <c r="D163" i="11"/>
  <c r="AD163" i="11"/>
  <c r="AB163" i="11"/>
  <c r="AH166" i="11"/>
  <c r="AF166" i="11"/>
  <c r="U166" i="11"/>
  <c r="AF173" i="11"/>
  <c r="AD214" i="11"/>
  <c r="W99" i="11"/>
  <c r="Y102" i="11"/>
  <c r="AF114" i="11"/>
  <c r="AD117" i="11"/>
  <c r="AB133" i="11"/>
  <c r="AO134" i="11"/>
  <c r="AC145" i="11"/>
  <c r="AO152" i="11"/>
  <c r="AO163" i="11"/>
  <c r="D173" i="11"/>
  <c r="I173" i="11" s="1"/>
  <c r="V174" i="11"/>
  <c r="AB196" i="11"/>
  <c r="D206" i="11"/>
  <c r="J206" i="11" s="1"/>
  <c r="AB210" i="11"/>
  <c r="D214" i="11"/>
  <c r="I214" i="11" s="1"/>
  <c r="AO225" i="11"/>
  <c r="Y99" i="11"/>
  <c r="AD102" i="11"/>
  <c r="AF117" i="11"/>
  <c r="AB143" i="11"/>
  <c r="AD145" i="11"/>
  <c r="AH174" i="11"/>
  <c r="AO184" i="11"/>
  <c r="AO197" i="11"/>
  <c r="R200" i="11"/>
  <c r="R202" i="11"/>
  <c r="AC220" i="11"/>
  <c r="S224" i="11"/>
  <c r="AO231" i="11"/>
  <c r="AC99" i="11"/>
  <c r="S173" i="11"/>
  <c r="T200" i="11"/>
  <c r="U202" i="11"/>
  <c r="AC206" i="11"/>
  <c r="R214" i="11"/>
  <c r="AO220" i="11"/>
  <c r="AO43" i="11"/>
  <c r="AH99" i="11"/>
  <c r="AD115" i="11"/>
  <c r="D117" i="11"/>
  <c r="J117" i="11" s="1"/>
  <c r="AF133" i="11"/>
  <c r="U140" i="11"/>
  <c r="AO145" i="11"/>
  <c r="V155" i="11"/>
  <c r="T173" i="11"/>
  <c r="D196" i="11"/>
  <c r="J196" i="11" s="1"/>
  <c r="AH196" i="11"/>
  <c r="V199" i="11"/>
  <c r="W200" i="11"/>
  <c r="AH201" i="11"/>
  <c r="AF202" i="11"/>
  <c r="AD206" i="11"/>
  <c r="AF210" i="11"/>
  <c r="S214" i="11"/>
  <c r="T216" i="11"/>
  <c r="U223" i="11"/>
  <c r="AO226" i="11"/>
  <c r="AO236" i="11"/>
  <c r="AO75" i="11"/>
  <c r="AO84" i="11"/>
  <c r="AO12" i="11"/>
  <c r="AO37" i="11"/>
  <c r="W45" i="11"/>
  <c r="AO60" i="11"/>
  <c r="AD89" i="11"/>
  <c r="D99" i="11"/>
  <c r="I99" i="11" s="1"/>
  <c r="AO99" i="11"/>
  <c r="C102" i="11"/>
  <c r="AG102" i="11" s="1"/>
  <c r="R104" i="11"/>
  <c r="AO110" i="11"/>
  <c r="AF115" i="11"/>
  <c r="AO119" i="11"/>
  <c r="AO126" i="11"/>
  <c r="AO128" i="11"/>
  <c r="S132" i="11"/>
  <c r="R133" i="11"/>
  <c r="AH133" i="11"/>
  <c r="AH136" i="11"/>
  <c r="AB139" i="11"/>
  <c r="S147" i="11"/>
  <c r="AB148" i="11"/>
  <c r="W151" i="11"/>
  <c r="Z154" i="11"/>
  <c r="AC171" i="11"/>
  <c r="U173" i="11"/>
  <c r="Z182" i="11"/>
  <c r="W190" i="11"/>
  <c r="U195" i="11"/>
  <c r="AB200" i="11"/>
  <c r="AO202" i="11"/>
  <c r="AO204" i="11"/>
  <c r="AF206" i="11"/>
  <c r="R210" i="11"/>
  <c r="Y214" i="11"/>
  <c r="AF215" i="11"/>
  <c r="AO216" i="11"/>
  <c r="AO219" i="11"/>
  <c r="AF233" i="11"/>
  <c r="D236" i="11"/>
  <c r="L236" i="11" s="1"/>
  <c r="AO64" i="11"/>
  <c r="D102" i="11"/>
  <c r="L102" i="11" s="1"/>
  <c r="AO108" i="11"/>
  <c r="R117" i="11"/>
  <c r="S121" i="11"/>
  <c r="W125" i="11"/>
  <c r="AF132" i="11"/>
  <c r="S133" i="11"/>
  <c r="AO133" i="11"/>
  <c r="AO136" i="11"/>
  <c r="AC139" i="11"/>
  <c r="R145" i="11"/>
  <c r="AO146" i="11"/>
  <c r="AD147" i="11"/>
  <c r="AO148" i="11"/>
  <c r="D150" i="11"/>
  <c r="AB154" i="11"/>
  <c r="AD171" i="11"/>
  <c r="AB173" i="11"/>
  <c r="AB190" i="11"/>
  <c r="R196" i="11"/>
  <c r="AF200" i="11"/>
  <c r="S210" i="11"/>
  <c r="AC214" i="11"/>
  <c r="AH215" i="11"/>
  <c r="S222" i="11"/>
  <c r="AD226" i="11"/>
  <c r="AO69" i="11"/>
  <c r="AF85" i="11"/>
  <c r="D85" i="11"/>
  <c r="J85" i="11" s="1"/>
  <c r="AD85" i="11"/>
  <c r="AF87" i="11"/>
  <c r="AB87" i="11"/>
  <c r="Y87" i="11"/>
  <c r="AC93" i="11"/>
  <c r="U93" i="11"/>
  <c r="AC103" i="11"/>
  <c r="V103" i="11"/>
  <c r="U103" i="11"/>
  <c r="AB122" i="11"/>
  <c r="V122" i="11"/>
  <c r="D122" i="11"/>
  <c r="I122" i="11" s="1"/>
  <c r="Y6" i="11"/>
  <c r="V7" i="11"/>
  <c r="U8" i="11"/>
  <c r="Y9" i="11"/>
  <c r="D11" i="11"/>
  <c r="L11" i="11" s="1"/>
  <c r="AO13" i="11"/>
  <c r="AO14" i="11"/>
  <c r="AB15" i="11"/>
  <c r="T16" i="11"/>
  <c r="Z21" i="11"/>
  <c r="AO22" i="11"/>
  <c r="AO25" i="11"/>
  <c r="V26" i="11"/>
  <c r="S29" i="11"/>
  <c r="T33" i="11"/>
  <c r="C34" i="11"/>
  <c r="AG34" i="11" s="1"/>
  <c r="C37" i="11"/>
  <c r="AG37" i="11" s="1"/>
  <c r="AB37" i="11"/>
  <c r="S39" i="11"/>
  <c r="AO41" i="11"/>
  <c r="S44" i="11"/>
  <c r="V45" i="11"/>
  <c r="AO46" i="11"/>
  <c r="AF49" i="11"/>
  <c r="C53" i="11"/>
  <c r="AG53" i="11" s="1"/>
  <c r="Z53" i="11"/>
  <c r="Z54" i="11"/>
  <c r="C55" i="11"/>
  <c r="AG55" i="11" s="1"/>
  <c r="AH56" i="11"/>
  <c r="Y56" i="11"/>
  <c r="W56" i="11"/>
  <c r="AF57" i="11"/>
  <c r="D62" i="11"/>
  <c r="I62" i="11" s="1"/>
  <c r="Y64" i="11"/>
  <c r="Y74" i="11"/>
  <c r="U75" i="11"/>
  <c r="AO78" i="11"/>
  <c r="AO100" i="11"/>
  <c r="W101" i="11"/>
  <c r="AC106" i="11"/>
  <c r="D110" i="11"/>
  <c r="I110" i="11" s="1"/>
  <c r="Y111" i="11"/>
  <c r="U111" i="11"/>
  <c r="S111" i="11"/>
  <c r="AF111" i="11"/>
  <c r="AD114" i="11"/>
  <c r="V114" i="11"/>
  <c r="S114" i="11"/>
  <c r="U121" i="11"/>
  <c r="R125" i="11"/>
  <c r="AH126" i="11"/>
  <c r="Y126" i="11"/>
  <c r="U126" i="11"/>
  <c r="AO131" i="11"/>
  <c r="U161" i="11"/>
  <c r="AD93" i="11"/>
  <c r="T135" i="11"/>
  <c r="AH135" i="11"/>
  <c r="C135" i="11"/>
  <c r="AG135" i="11" s="1"/>
  <c r="R4" i="11"/>
  <c r="AO5" i="11"/>
  <c r="AO6" i="11"/>
  <c r="W7" i="11"/>
  <c r="V8" i="11"/>
  <c r="C9" i="11"/>
  <c r="AG9" i="11" s="1"/>
  <c r="Z9" i="11"/>
  <c r="AC15" i="11"/>
  <c r="AH16" i="11"/>
  <c r="S17" i="11"/>
  <c r="AC21" i="11"/>
  <c r="S25" i="11"/>
  <c r="Y26" i="11"/>
  <c r="AD29" i="11"/>
  <c r="Y33" i="11"/>
  <c r="D37" i="11"/>
  <c r="K37" i="11" s="1"/>
  <c r="AC37" i="11"/>
  <c r="U39" i="11"/>
  <c r="R42" i="11"/>
  <c r="V44" i="11"/>
  <c r="D53" i="11"/>
  <c r="J53" i="11" s="1"/>
  <c r="AB53" i="11"/>
  <c r="C54" i="11"/>
  <c r="AG54" i="11" s="1"/>
  <c r="AC54" i="11"/>
  <c r="D55" i="11"/>
  <c r="K55" i="11" s="1"/>
  <c r="AO56" i="11"/>
  <c r="R57" i="11"/>
  <c r="AC61" i="11"/>
  <c r="C61" i="11"/>
  <c r="AG61" i="11" s="1"/>
  <c r="Y61" i="11"/>
  <c r="AO63" i="11"/>
  <c r="R69" i="11"/>
  <c r="AC74" i="11"/>
  <c r="V75" i="11"/>
  <c r="D87" i="11"/>
  <c r="K87" i="11" s="1"/>
  <c r="AO90" i="11"/>
  <c r="C93" i="11"/>
  <c r="AG93" i="11" s="1"/>
  <c r="AF97" i="11"/>
  <c r="C97" i="11"/>
  <c r="AG97" i="11" s="1"/>
  <c r="C103" i="11"/>
  <c r="AG103" i="11" s="1"/>
  <c r="T104" i="11"/>
  <c r="D104" i="11"/>
  <c r="K104" i="11" s="1"/>
  <c r="AD106" i="11"/>
  <c r="AO114" i="11"/>
  <c r="V121" i="11"/>
  <c r="U125" i="11"/>
  <c r="V158" i="11"/>
  <c r="D158" i="11"/>
  <c r="J158" i="11" s="1"/>
  <c r="AF161" i="11"/>
  <c r="W9" i="11"/>
  <c r="V60" i="11"/>
  <c r="W60" i="11"/>
  <c r="D9" i="11"/>
  <c r="L9" i="11" s="1"/>
  <c r="AC9" i="11"/>
  <c r="S10" i="11"/>
  <c r="T25" i="11"/>
  <c r="AC26" i="11"/>
  <c r="R27" i="11"/>
  <c r="AO31" i="11"/>
  <c r="Z33" i="11"/>
  <c r="V39" i="11"/>
  <c r="V42" i="11"/>
  <c r="W44" i="11"/>
  <c r="AO48" i="11"/>
  <c r="D54" i="11"/>
  <c r="L54" i="11" s="1"/>
  <c r="AF54" i="11"/>
  <c r="D60" i="11"/>
  <c r="Y66" i="11"/>
  <c r="W66" i="11"/>
  <c r="AD74" i="11"/>
  <c r="T77" i="11"/>
  <c r="R77" i="11"/>
  <c r="R85" i="11"/>
  <c r="D93" i="11"/>
  <c r="J93" i="11" s="1"/>
  <c r="Y101" i="11"/>
  <c r="U101" i="11"/>
  <c r="AD101" i="11"/>
  <c r="D103" i="11"/>
  <c r="I103" i="11" s="1"/>
  <c r="U122" i="11"/>
  <c r="U127" i="11"/>
  <c r="AF135" i="11"/>
  <c r="V157" i="11"/>
  <c r="AC157" i="11"/>
  <c r="Z157" i="11"/>
  <c r="T157" i="11"/>
  <c r="AH175" i="11"/>
  <c r="AC175" i="11"/>
  <c r="V175" i="11"/>
  <c r="U175" i="11"/>
  <c r="R175" i="11"/>
  <c r="AF175" i="11"/>
  <c r="D175" i="11"/>
  <c r="K175" i="11" s="1"/>
  <c r="AH205" i="11"/>
  <c r="V205" i="11"/>
  <c r="AB213" i="11"/>
  <c r="V213" i="11"/>
  <c r="U219" i="11"/>
  <c r="AH219" i="11"/>
  <c r="Y54" i="11"/>
  <c r="U85" i="11"/>
  <c r="S87" i="11"/>
  <c r="R118" i="11"/>
  <c r="S118" i="11"/>
  <c r="C118" i="11"/>
  <c r="AG118" i="11" s="1"/>
  <c r="Y121" i="11"/>
  <c r="AH121" i="11"/>
  <c r="T121" i="11"/>
  <c r="AD121" i="11"/>
  <c r="AB121" i="11"/>
  <c r="D121" i="11"/>
  <c r="I121" i="11" s="1"/>
  <c r="Z121" i="11"/>
  <c r="Z122" i="11"/>
  <c r="V129" i="11"/>
  <c r="W129" i="11"/>
  <c r="AH198" i="11"/>
  <c r="AD198" i="11"/>
  <c r="AB198" i="11"/>
  <c r="T198" i="11"/>
  <c r="S198" i="11"/>
  <c r="R198" i="11"/>
  <c r="T27" i="11"/>
  <c r="AH33" i="11"/>
  <c r="W39" i="11"/>
  <c r="AH54" i="11"/>
  <c r="R9" i="11"/>
  <c r="AH9" i="11"/>
  <c r="Y17" i="11"/>
  <c r="Y25" i="11"/>
  <c r="AO39" i="11"/>
  <c r="Y42" i="11"/>
  <c r="AO51" i="11"/>
  <c r="R54" i="11"/>
  <c r="W85" i="11"/>
  <c r="U87" i="11"/>
  <c r="V93" i="11"/>
  <c r="R103" i="11"/>
  <c r="AF121" i="11"/>
  <c r="AF122" i="11"/>
  <c r="Y125" i="11"/>
  <c r="AH125" i="11"/>
  <c r="S125" i="11"/>
  <c r="AC125" i="11"/>
  <c r="AB125" i="11"/>
  <c r="D125" i="11"/>
  <c r="J125" i="11" s="1"/>
  <c r="Z125" i="11"/>
  <c r="W161" i="11"/>
  <c r="AB161" i="11"/>
  <c r="T161" i="11"/>
  <c r="S161" i="11"/>
  <c r="AF170" i="11"/>
  <c r="AB170" i="11"/>
  <c r="V170" i="11"/>
  <c r="U170" i="11"/>
  <c r="C175" i="11"/>
  <c r="AG175" i="11" s="1"/>
  <c r="AD9" i="11"/>
  <c r="AH10" i="11"/>
  <c r="AH64" i="11"/>
  <c r="S64" i="11"/>
  <c r="AC39" i="11"/>
  <c r="Y60" i="11"/>
  <c r="AF65" i="11"/>
  <c r="AC65" i="11"/>
  <c r="S9" i="11"/>
  <c r="R14" i="11"/>
  <c r="R15" i="11"/>
  <c r="AD17" i="11"/>
  <c r="R20" i="11"/>
  <c r="Z25" i="11"/>
  <c r="C33" i="11"/>
  <c r="AG33" i="11" s="1"/>
  <c r="Y34" i="11"/>
  <c r="U37" i="11"/>
  <c r="C39" i="11"/>
  <c r="AG39" i="11" s="1"/>
  <c r="AD39" i="11"/>
  <c r="AF42" i="11"/>
  <c r="D44" i="11"/>
  <c r="K44" i="11" s="1"/>
  <c r="AF44" i="11"/>
  <c r="R46" i="11"/>
  <c r="AB47" i="11"/>
  <c r="D51" i="11"/>
  <c r="K51" i="11" s="1"/>
  <c r="U53" i="11"/>
  <c r="S54" i="11"/>
  <c r="AB55" i="11"/>
  <c r="AB60" i="11"/>
  <c r="S63" i="11"/>
  <c r="AD63" i="11"/>
  <c r="C64" i="11"/>
  <c r="AG64" i="11" s="1"/>
  <c r="R66" i="11"/>
  <c r="AC73" i="11"/>
  <c r="T73" i="11"/>
  <c r="Y81" i="11"/>
  <c r="AC81" i="11"/>
  <c r="V81" i="11"/>
  <c r="AB82" i="11"/>
  <c r="W82" i="11"/>
  <c r="Y85" i="11"/>
  <c r="AC87" i="11"/>
  <c r="W93" i="11"/>
  <c r="AO96" i="11"/>
  <c r="Y100" i="11"/>
  <c r="W100" i="11"/>
  <c r="D101" i="11"/>
  <c r="I101" i="11" s="1"/>
  <c r="AD103" i="11"/>
  <c r="AO112" i="11"/>
  <c r="V116" i="11"/>
  <c r="S116" i="11"/>
  <c r="Y120" i="11"/>
  <c r="V120" i="11"/>
  <c r="C121" i="11"/>
  <c r="AG121" i="11" s="1"/>
  <c r="AO121" i="11"/>
  <c r="AD125" i="11"/>
  <c r="V128" i="11"/>
  <c r="S128" i="11"/>
  <c r="AO130" i="11"/>
  <c r="W136" i="11"/>
  <c r="V136" i="11"/>
  <c r="D136" i="11"/>
  <c r="I136" i="11" s="1"/>
  <c r="AB158" i="11"/>
  <c r="AO161" i="11"/>
  <c r="V166" i="11"/>
  <c r="S166" i="11"/>
  <c r="D166" i="11"/>
  <c r="L166" i="11" s="1"/>
  <c r="AH8" i="11"/>
  <c r="V6" i="11"/>
  <c r="D8" i="11"/>
  <c r="J8" i="11" s="1"/>
  <c r="S14" i="11"/>
  <c r="Y15" i="11"/>
  <c r="C17" i="11"/>
  <c r="AG17" i="11" s="1"/>
  <c r="AH17" i="11"/>
  <c r="C25" i="11"/>
  <c r="AG25" i="11" s="1"/>
  <c r="AD25" i="11"/>
  <c r="R26" i="11"/>
  <c r="D29" i="11"/>
  <c r="I29" i="11" s="1"/>
  <c r="AC34" i="11"/>
  <c r="V37" i="11"/>
  <c r="AH39" i="11"/>
  <c r="C42" i="11"/>
  <c r="AG42" i="11" s="1"/>
  <c r="AB46" i="11"/>
  <c r="V53" i="11"/>
  <c r="AC57" i="11"/>
  <c r="C57" i="11"/>
  <c r="AG57" i="11" s="1"/>
  <c r="AB57" i="11"/>
  <c r="AH60" i="11"/>
  <c r="Z66" i="11"/>
  <c r="V69" i="11"/>
  <c r="T69" i="11"/>
  <c r="AH69" i="11"/>
  <c r="AO71" i="11"/>
  <c r="C74" i="11"/>
  <c r="AG74" i="11" s="1"/>
  <c r="AC85" i="11"/>
  <c r="AH87" i="11"/>
  <c r="Y93" i="11"/>
  <c r="AB97" i="11"/>
  <c r="AF103" i="11"/>
  <c r="S110" i="11"/>
  <c r="C110" i="11"/>
  <c r="AG110" i="11" s="1"/>
  <c r="U118" i="11"/>
  <c r="C125" i="11"/>
  <c r="AG125" i="11" s="1"/>
  <c r="Z139" i="11"/>
  <c r="V139" i="11"/>
  <c r="AB157" i="11"/>
  <c r="AF158" i="11"/>
  <c r="D161" i="11"/>
  <c r="J161" i="11" s="1"/>
  <c r="W175" i="11"/>
  <c r="U184" i="11"/>
  <c r="AH184" i="11"/>
  <c r="AC184" i="11"/>
  <c r="Y184" i="11"/>
  <c r="T184" i="11"/>
  <c r="D184" i="11"/>
  <c r="K184" i="11" s="1"/>
  <c r="Z197" i="11"/>
  <c r="AB197" i="11"/>
  <c r="D197" i="11"/>
  <c r="L197" i="11" s="1"/>
  <c r="AF198" i="11"/>
  <c r="Z204" i="11"/>
  <c r="AD222" i="11"/>
  <c r="AD223" i="11"/>
  <c r="AD224" i="11"/>
  <c r="AD236" i="11"/>
  <c r="Z183" i="11"/>
  <c r="V202" i="11"/>
  <c r="AB204" i="11"/>
  <c r="W208" i="11"/>
  <c r="V212" i="11"/>
  <c r="T230" i="11"/>
  <c r="T231" i="11"/>
  <c r="V177" i="11"/>
  <c r="AH178" i="11"/>
  <c r="AD183" i="11"/>
  <c r="D185" i="11"/>
  <c r="K185" i="11" s="1"/>
  <c r="Z200" i="11"/>
  <c r="W202" i="11"/>
  <c r="D204" i="11"/>
  <c r="J204" i="11" s="1"/>
  <c r="AD204" i="11"/>
  <c r="Z208" i="11"/>
  <c r="AC212" i="11"/>
  <c r="AO214" i="11"/>
  <c r="Z230" i="11"/>
  <c r="Y231" i="11"/>
  <c r="AO135" i="11"/>
  <c r="V137" i="11"/>
  <c r="Z141" i="11"/>
  <c r="V149" i="11"/>
  <c r="V173" i="11"/>
  <c r="W177" i="11"/>
  <c r="T182" i="11"/>
  <c r="C183" i="11"/>
  <c r="AG183" i="11" s="1"/>
  <c r="AF183" i="11"/>
  <c r="AO190" i="11"/>
  <c r="D193" i="11"/>
  <c r="J193" i="11" s="1"/>
  <c r="AO200" i="11"/>
  <c r="C202" i="11"/>
  <c r="AG202" i="11" s="1"/>
  <c r="Z202" i="11"/>
  <c r="AF204" i="11"/>
  <c r="AB208" i="11"/>
  <c r="AB209" i="11"/>
  <c r="AF212" i="11"/>
  <c r="AC230" i="11"/>
  <c r="AD231" i="11"/>
  <c r="AC70" i="11"/>
  <c r="AO89" i="11"/>
  <c r="AO95" i="11"/>
  <c r="AB99" i="11"/>
  <c r="V108" i="11"/>
  <c r="W109" i="11"/>
  <c r="AB117" i="11"/>
  <c r="AO118" i="11"/>
  <c r="Z119" i="11"/>
  <c r="AO127" i="11"/>
  <c r="AB130" i="11"/>
  <c r="W137" i="11"/>
  <c r="AO141" i="11"/>
  <c r="AB141" i="11"/>
  <c r="AO149" i="11"/>
  <c r="W149" i="11"/>
  <c r="AO156" i="11"/>
  <c r="AO160" i="11"/>
  <c r="U163" i="11"/>
  <c r="AH167" i="11"/>
  <c r="R171" i="11"/>
  <c r="AO173" i="11"/>
  <c r="W173" i="11"/>
  <c r="C177" i="11"/>
  <c r="AG177" i="11" s="1"/>
  <c r="Z177" i="11"/>
  <c r="D178" i="11"/>
  <c r="K178" i="11" s="1"/>
  <c r="U182" i="11"/>
  <c r="D183" i="11"/>
  <c r="K183" i="11" s="1"/>
  <c r="AO183" i="11"/>
  <c r="T185" i="11"/>
  <c r="AD186" i="11"/>
  <c r="AD194" i="11"/>
  <c r="C199" i="11"/>
  <c r="AG199" i="11" s="1"/>
  <c r="D200" i="11"/>
  <c r="L200" i="11" s="1"/>
  <c r="AC200" i="11"/>
  <c r="D202" i="11"/>
  <c r="J202" i="11" s="1"/>
  <c r="AB202" i="11"/>
  <c r="R204" i="11"/>
  <c r="AO208" i="11"/>
  <c r="AD208" i="11"/>
  <c r="V214" i="11"/>
  <c r="D222" i="11"/>
  <c r="J222" i="11" s="1"/>
  <c r="U227" i="11"/>
  <c r="AO229" i="11"/>
  <c r="AH231" i="11"/>
  <c r="AO68" i="11"/>
  <c r="AO70" i="11"/>
  <c r="AO88" i="11"/>
  <c r="Y109" i="11"/>
  <c r="AF119" i="11"/>
  <c r="AO123" i="11"/>
  <c r="C137" i="11"/>
  <c r="AG137" i="11" s="1"/>
  <c r="Z137" i="11"/>
  <c r="C141" i="11"/>
  <c r="AG141" i="11" s="1"/>
  <c r="AD141" i="11"/>
  <c r="AO147" i="11"/>
  <c r="C149" i="11"/>
  <c r="AG149" i="11" s="1"/>
  <c r="Z149" i="11"/>
  <c r="AO150" i="11"/>
  <c r="D154" i="11"/>
  <c r="AO159" i="11"/>
  <c r="AO162" i="11"/>
  <c r="V163" i="11"/>
  <c r="C173" i="11"/>
  <c r="AG173" i="11" s="1"/>
  <c r="Z173" i="11"/>
  <c r="AO176" i="11"/>
  <c r="D177" i="11"/>
  <c r="AC177" i="11"/>
  <c r="AC181" i="11"/>
  <c r="V182" i="11"/>
  <c r="AB185" i="11"/>
  <c r="R192" i="11"/>
  <c r="AB193" i="11"/>
  <c r="AD200" i="11"/>
  <c r="AC202" i="11"/>
  <c r="S204" i="11"/>
  <c r="D208" i="11"/>
  <c r="J208" i="11" s="1"/>
  <c r="AF208" i="11"/>
  <c r="D212" i="11"/>
  <c r="L212" i="11" s="1"/>
  <c r="W214" i="11"/>
  <c r="W227" i="11"/>
  <c r="AC228" i="11"/>
  <c r="U235" i="11"/>
  <c r="T236" i="11"/>
  <c r="AO111" i="11"/>
  <c r="AC137" i="11"/>
  <c r="D144" i="11"/>
  <c r="L144" i="11" s="1"/>
  <c r="AC149" i="11"/>
  <c r="AO153" i="11"/>
  <c r="V154" i="11"/>
  <c r="C163" i="11"/>
  <c r="AG163" i="11" s="1"/>
  <c r="Z163" i="11"/>
  <c r="AO164" i="11"/>
  <c r="D169" i="11"/>
  <c r="J169" i="11" s="1"/>
  <c r="AO170" i="11"/>
  <c r="AO172" i="11"/>
  <c r="AD173" i="11"/>
  <c r="R177" i="11"/>
  <c r="AO182" i="11"/>
  <c r="T183" i="11"/>
  <c r="AO185" i="11"/>
  <c r="AC188" i="11"/>
  <c r="W196" i="11"/>
  <c r="AH199" i="11"/>
  <c r="S200" i="11"/>
  <c r="T202" i="11"/>
  <c r="AH202" i="11"/>
  <c r="W204" i="11"/>
  <c r="AO205" i="11"/>
  <c r="C214" i="11"/>
  <c r="AG214" i="11" s="1"/>
  <c r="W221" i="11"/>
  <c r="W223" i="11"/>
  <c r="AO230" i="11"/>
  <c r="AO235" i="11"/>
  <c r="Z236" i="11"/>
  <c r="J99" i="11"/>
  <c r="I11" i="11"/>
  <c r="L56" i="11"/>
  <c r="S2" i="11"/>
  <c r="AF2" i="11"/>
  <c r="R31" i="11"/>
  <c r="AH31" i="11"/>
  <c r="AB31" i="11"/>
  <c r="AF36" i="11"/>
  <c r="AC36" i="11"/>
  <c r="U71" i="11"/>
  <c r="S71" i="11"/>
  <c r="AC71" i="11"/>
  <c r="AF38" i="11"/>
  <c r="C38" i="11"/>
  <c r="AG38" i="11" s="1"/>
  <c r="T10" i="11"/>
  <c r="Y23" i="11"/>
  <c r="AO26" i="11"/>
  <c r="W27" i="11"/>
  <c r="Z29" i="11"/>
  <c r="T35" i="11"/>
  <c r="Y47" i="11"/>
  <c r="U47" i="11"/>
  <c r="D47" i="11"/>
  <c r="I47" i="11" s="1"/>
  <c r="Z47" i="11"/>
  <c r="W47" i="11"/>
  <c r="C47" i="11"/>
  <c r="AG47" i="11" s="1"/>
  <c r="V47" i="11"/>
  <c r="AH47" i="11"/>
  <c r="S47" i="11"/>
  <c r="AF47" i="11"/>
  <c r="R47" i="11"/>
  <c r="AD47" i="11"/>
  <c r="AB78" i="11"/>
  <c r="S78" i="11"/>
  <c r="Y41" i="11"/>
  <c r="AD41" i="11"/>
  <c r="S41" i="11"/>
  <c r="AC41" i="11"/>
  <c r="R41" i="11"/>
  <c r="Z41" i="11"/>
  <c r="W41" i="11"/>
  <c r="D41" i="11"/>
  <c r="L41" i="11" s="1"/>
  <c r="AH41" i="11"/>
  <c r="V41" i="11"/>
  <c r="C41" i="11"/>
  <c r="AG41" i="11" s="1"/>
  <c r="J51" i="11"/>
  <c r="I51" i="11"/>
  <c r="Y52" i="11"/>
  <c r="D52" i="11"/>
  <c r="K52" i="11" s="1"/>
  <c r="S52" i="11"/>
  <c r="U52" i="11"/>
  <c r="R52" i="11"/>
  <c r="AF52" i="11"/>
  <c r="AC52" i="11"/>
  <c r="C52" i="11"/>
  <c r="AG52" i="11" s="1"/>
  <c r="AB52" i="11"/>
  <c r="AD2" i="11"/>
  <c r="AO4" i="11"/>
  <c r="Y7" i="11"/>
  <c r="Z7" i="11"/>
  <c r="AO8" i="11"/>
  <c r="AO16" i="11"/>
  <c r="T18" i="11"/>
  <c r="R19" i="11"/>
  <c r="C19" i="11"/>
  <c r="AG19" i="11" s="1"/>
  <c r="AB19" i="11"/>
  <c r="W19" i="11"/>
  <c r="C2" i="11"/>
  <c r="AG2" i="11" s="1"/>
  <c r="AH7" i="11"/>
  <c r="AC11" i="11"/>
  <c r="T12" i="11"/>
  <c r="W18" i="11"/>
  <c r="Z23" i="11"/>
  <c r="U24" i="11"/>
  <c r="AO28" i="11"/>
  <c r="AB30" i="11"/>
  <c r="W31" i="11"/>
  <c r="AO32" i="11"/>
  <c r="W35" i="11"/>
  <c r="R36" i="11"/>
  <c r="U40" i="11"/>
  <c r="Y43" i="11"/>
  <c r="AC43" i="11"/>
  <c r="R43" i="11"/>
  <c r="AB43" i="11"/>
  <c r="W43" i="11"/>
  <c r="D43" i="11"/>
  <c r="K43" i="11" s="1"/>
  <c r="AH43" i="11"/>
  <c r="V43" i="11"/>
  <c r="C43" i="11"/>
  <c r="AG43" i="11" s="1"/>
  <c r="U43" i="11"/>
  <c r="U48" i="11"/>
  <c r="D48" i="11"/>
  <c r="AF48" i="11"/>
  <c r="R48" i="11"/>
  <c r="AH48" i="11"/>
  <c r="AB48" i="11"/>
  <c r="Y48" i="11"/>
  <c r="W48" i="11"/>
  <c r="C48" i="11"/>
  <c r="AG48" i="11" s="1"/>
  <c r="R51" i="11"/>
  <c r="AH2" i="11"/>
  <c r="Y18" i="11"/>
  <c r="W38" i="11"/>
  <c r="V40" i="11"/>
  <c r="V51" i="11"/>
  <c r="AH22" i="11"/>
  <c r="R22" i="11"/>
  <c r="V10" i="11"/>
  <c r="C10" i="11"/>
  <c r="AG10" i="11" s="1"/>
  <c r="AF10" i="11"/>
  <c r="R10" i="11"/>
  <c r="W10" i="11"/>
  <c r="Z13" i="11"/>
  <c r="AD20" i="11"/>
  <c r="AF20" i="11"/>
  <c r="AC22" i="11"/>
  <c r="AC23" i="11"/>
  <c r="AO24" i="11"/>
  <c r="V27" i="11"/>
  <c r="AD27" i="11"/>
  <c r="D27" i="11"/>
  <c r="L27" i="11" s="1"/>
  <c r="AC27" i="11"/>
  <c r="AC10" i="11"/>
  <c r="AC29" i="11"/>
  <c r="C29" i="11"/>
  <c r="AG29" i="11" s="1"/>
  <c r="Y29" i="11"/>
  <c r="T29" i="11"/>
  <c r="AD30" i="11"/>
  <c r="Z31" i="11"/>
  <c r="Y40" i="11"/>
  <c r="T41" i="11"/>
  <c r="Z51" i="11"/>
  <c r="V52" i="11"/>
  <c r="AD13" i="11"/>
  <c r="D13" i="11"/>
  <c r="L13" i="11" s="1"/>
  <c r="Y13" i="11"/>
  <c r="AC18" i="11"/>
  <c r="V18" i="11"/>
  <c r="C18" i="11"/>
  <c r="AG18" i="11" s="1"/>
  <c r="U18" i="11"/>
  <c r="Y31" i="11"/>
  <c r="I7" i="11"/>
  <c r="S8" i="11"/>
  <c r="W8" i="11"/>
  <c r="C8" i="11"/>
  <c r="AG8" i="11" s="1"/>
  <c r="Y8" i="11"/>
  <c r="D10" i="11"/>
  <c r="L10" i="11" s="1"/>
  <c r="AD10" i="11"/>
  <c r="AC13" i="11"/>
  <c r="D18" i="11"/>
  <c r="K18" i="11" s="1"/>
  <c r="AF18" i="11"/>
  <c r="AO23" i="11"/>
  <c r="C27" i="11"/>
  <c r="AG27" i="11" s="1"/>
  <c r="AO33" i="11"/>
  <c r="U41" i="11"/>
  <c r="S43" i="11"/>
  <c r="T47" i="11"/>
  <c r="W52" i="11"/>
  <c r="Z76" i="11"/>
  <c r="AB76" i="11"/>
  <c r="V76" i="11"/>
  <c r="D76" i="11"/>
  <c r="K76" i="11" s="1"/>
  <c r="AD76" i="11"/>
  <c r="W76" i="11"/>
  <c r="C76" i="11"/>
  <c r="AG76" i="11" s="1"/>
  <c r="L17" i="11"/>
  <c r="I17" i="11"/>
  <c r="AB23" i="11"/>
  <c r="W23" i="11"/>
  <c r="R23" i="11"/>
  <c r="R35" i="11"/>
  <c r="V35" i="11"/>
  <c r="D35" i="11"/>
  <c r="L35" i="11" s="1"/>
  <c r="C35" i="11"/>
  <c r="AG35" i="11" s="1"/>
  <c r="AD35" i="11"/>
  <c r="W40" i="11"/>
  <c r="C40" i="11"/>
  <c r="AG40" i="11" s="1"/>
  <c r="AH40" i="11"/>
  <c r="S40" i="11"/>
  <c r="AF40" i="11"/>
  <c r="R40" i="11"/>
  <c r="AC40" i="11"/>
  <c r="AO40" i="11"/>
  <c r="AB41" i="11"/>
  <c r="Y51" i="11"/>
  <c r="U51" i="11"/>
  <c r="W51" i="11"/>
  <c r="T51" i="11"/>
  <c r="C51" i="11"/>
  <c r="AG51" i="11" s="1"/>
  <c r="AH51" i="11"/>
  <c r="S51" i="11"/>
  <c r="AD51" i="11"/>
  <c r="AC51" i="11"/>
  <c r="AB51" i="11"/>
  <c r="AH52" i="11"/>
  <c r="W83" i="11"/>
  <c r="R83" i="11"/>
  <c r="AO83" i="11"/>
  <c r="AB105" i="11"/>
  <c r="D105" i="11"/>
  <c r="K105" i="11" s="1"/>
  <c r="T105" i="11"/>
  <c r="AD105" i="11"/>
  <c r="AC105" i="11"/>
  <c r="C105" i="11"/>
  <c r="AG105" i="11" s="1"/>
  <c r="U113" i="11"/>
  <c r="W113" i="11"/>
  <c r="AH113" i="11"/>
  <c r="AF113" i="11"/>
  <c r="D113" i="11"/>
  <c r="J113" i="11" s="1"/>
  <c r="V96" i="11"/>
  <c r="C96" i="11"/>
  <c r="AG96" i="11" s="1"/>
  <c r="S96" i="11"/>
  <c r="AH96" i="11"/>
  <c r="AC96" i="11"/>
  <c r="R98" i="11"/>
  <c r="S98" i="11"/>
  <c r="W107" i="11"/>
  <c r="Y107" i="11"/>
  <c r="AH107" i="11"/>
  <c r="Y49" i="11"/>
  <c r="W49" i="11"/>
  <c r="V49" i="11"/>
  <c r="D49" i="11"/>
  <c r="I49" i="11" s="1"/>
  <c r="T49" i="11"/>
  <c r="AD55" i="11"/>
  <c r="AD68" i="11"/>
  <c r="W68" i="11"/>
  <c r="T68" i="11"/>
  <c r="Y84" i="11"/>
  <c r="C84" i="11"/>
  <c r="AG84" i="11" s="1"/>
  <c r="Z84" i="11"/>
  <c r="T84" i="11"/>
  <c r="AB84" i="11"/>
  <c r="Y131" i="11"/>
  <c r="W131" i="11"/>
  <c r="AD131" i="11"/>
  <c r="R131" i="11"/>
  <c r="AC131" i="11"/>
  <c r="AB131" i="11"/>
  <c r="AH131" i="11"/>
  <c r="D131" i="11"/>
  <c r="I131" i="11" s="1"/>
  <c r="AF131" i="11"/>
  <c r="C131" i="11"/>
  <c r="AG131" i="11" s="1"/>
  <c r="Z131" i="11"/>
  <c r="U131" i="11"/>
  <c r="T131" i="11"/>
  <c r="S131" i="11"/>
  <c r="C72" i="11"/>
  <c r="AG72" i="11" s="1"/>
  <c r="U77" i="11"/>
  <c r="C77" i="11"/>
  <c r="AG77" i="11" s="1"/>
  <c r="V77" i="11"/>
  <c r="AH77" i="11"/>
  <c r="S77" i="11"/>
  <c r="W77" i="11"/>
  <c r="U6" i="11"/>
  <c r="V9" i="11"/>
  <c r="V16" i="11"/>
  <c r="Z17" i="11"/>
  <c r="AO18" i="11"/>
  <c r="AB21" i="11"/>
  <c r="S26" i="11"/>
  <c r="AF26" i="11"/>
  <c r="AO30" i="11"/>
  <c r="V33" i="11"/>
  <c r="R34" i="11"/>
  <c r="AD34" i="11"/>
  <c r="Z37" i="11"/>
  <c r="Z39" i="11"/>
  <c r="Z42" i="11"/>
  <c r="AB44" i="11"/>
  <c r="T45" i="11"/>
  <c r="AF45" i="11"/>
  <c r="AO49" i="11"/>
  <c r="U49" i="11"/>
  <c r="AO53" i="11"/>
  <c r="AF55" i="11"/>
  <c r="AH59" i="11"/>
  <c r="AF59" i="11"/>
  <c r="AD60" i="11"/>
  <c r="Y62" i="11"/>
  <c r="AO66" i="11"/>
  <c r="R74" i="11"/>
  <c r="AB74" i="11"/>
  <c r="W74" i="11"/>
  <c r="AH74" i="11"/>
  <c r="Y77" i="11"/>
  <c r="Y82" i="11"/>
  <c r="AB91" i="11"/>
  <c r="AO92" i="11"/>
  <c r="D96" i="11"/>
  <c r="L104" i="11"/>
  <c r="AB112" i="11"/>
  <c r="S113" i="11"/>
  <c r="T26" i="11"/>
  <c r="W33" i="11"/>
  <c r="S34" i="11"/>
  <c r="AF34" i="11"/>
  <c r="AB39" i="11"/>
  <c r="C46" i="11"/>
  <c r="AG46" i="11" s="1"/>
  <c r="C49" i="11"/>
  <c r="AG49" i="11" s="1"/>
  <c r="Z49" i="11"/>
  <c r="AO54" i="11"/>
  <c r="S55" i="11"/>
  <c r="C68" i="11"/>
  <c r="AG68" i="11" s="1"/>
  <c r="S72" i="11"/>
  <c r="D77" i="11"/>
  <c r="L77" i="11" s="1"/>
  <c r="AC77" i="11"/>
  <c r="T83" i="11"/>
  <c r="D84" i="11"/>
  <c r="K84" i="11" s="1"/>
  <c r="AH84" i="11"/>
  <c r="I85" i="11"/>
  <c r="AC91" i="11"/>
  <c r="I93" i="11"/>
  <c r="W98" i="11"/>
  <c r="S105" i="11"/>
  <c r="R107" i="11"/>
  <c r="R110" i="11"/>
  <c r="V113" i="11"/>
  <c r="AO61" i="11"/>
  <c r="D68" i="11"/>
  <c r="L68" i="11" s="1"/>
  <c r="T72" i="11"/>
  <c r="AD77" i="11"/>
  <c r="V82" i="11"/>
  <c r="AC82" i="11"/>
  <c r="Z82" i="11"/>
  <c r="AH82" i="11"/>
  <c r="Y83" i="11"/>
  <c r="S95" i="11"/>
  <c r="Y98" i="11"/>
  <c r="W105" i="11"/>
  <c r="V107" i="11"/>
  <c r="Y112" i="11"/>
  <c r="V112" i="11"/>
  <c r="C112" i="11"/>
  <c r="AG112" i="11" s="1"/>
  <c r="Z112" i="11"/>
  <c r="D112" i="11"/>
  <c r="L112" i="11" s="1"/>
  <c r="AH112" i="11"/>
  <c r="T112" i="11"/>
  <c r="AF112" i="11"/>
  <c r="S112" i="11"/>
  <c r="AD112" i="11"/>
  <c r="R112" i="11"/>
  <c r="Y113" i="11"/>
  <c r="V131" i="11"/>
  <c r="AO42" i="11"/>
  <c r="AO47" i="11"/>
  <c r="Y55" i="11"/>
  <c r="AC55" i="11"/>
  <c r="R55" i="11"/>
  <c r="T55" i="11"/>
  <c r="V55" i="11"/>
  <c r="AO62" i="11"/>
  <c r="AB72" i="11"/>
  <c r="AF77" i="11"/>
  <c r="AC83" i="11"/>
  <c r="R91" i="11"/>
  <c r="AH91" i="11"/>
  <c r="D91" i="11"/>
  <c r="L91" i="11" s="1"/>
  <c r="AB95" i="11"/>
  <c r="T96" i="11"/>
  <c r="AH98" i="11"/>
  <c r="Y105" i="11"/>
  <c r="AB107" i="11"/>
  <c r="AB113" i="11"/>
  <c r="J60" i="11"/>
  <c r="I60" i="11"/>
  <c r="AO17" i="11"/>
  <c r="D26" i="11"/>
  <c r="L26" i="11" s="1"/>
  <c r="D33" i="11"/>
  <c r="L33" i="11" s="1"/>
  <c r="D34" i="11"/>
  <c r="I34" i="11" s="1"/>
  <c r="AO34" i="11"/>
  <c r="T37" i="11"/>
  <c r="AF37" i="11"/>
  <c r="D39" i="11"/>
  <c r="T39" i="11"/>
  <c r="AF39" i="11"/>
  <c r="S42" i="11"/>
  <c r="U44" i="11"/>
  <c r="AD49" i="11"/>
  <c r="AO55" i="11"/>
  <c r="W55" i="11"/>
  <c r="AD62" i="11"/>
  <c r="AB62" i="11"/>
  <c r="V68" i="11"/>
  <c r="R75" i="11"/>
  <c r="AF75" i="11"/>
  <c r="W75" i="11"/>
  <c r="AO76" i="11"/>
  <c r="V80" i="11"/>
  <c r="AD80" i="11"/>
  <c r="Y80" i="11"/>
  <c r="C82" i="11"/>
  <c r="AG82" i="11" s="1"/>
  <c r="AF83" i="11"/>
  <c r="AO86" i="11"/>
  <c r="S94" i="11"/>
  <c r="Z96" i="11"/>
  <c r="Z102" i="11"/>
  <c r="W102" i="11"/>
  <c r="S102" i="11"/>
  <c r="R102" i="11"/>
  <c r="AH102" i="11"/>
  <c r="AC102" i="11"/>
  <c r="AC107" i="11"/>
  <c r="Y110" i="11"/>
  <c r="W110" i="11"/>
  <c r="T110" i="11"/>
  <c r="AC110" i="11"/>
  <c r="AB110" i="11"/>
  <c r="Z110" i="11"/>
  <c r="V110" i="11"/>
  <c r="U123" i="11"/>
  <c r="AB126" i="11"/>
  <c r="D127" i="11"/>
  <c r="J127" i="11" s="1"/>
  <c r="AH127" i="11"/>
  <c r="D129" i="11"/>
  <c r="K129" i="11" s="1"/>
  <c r="S135" i="11"/>
  <c r="Y147" i="11"/>
  <c r="W147" i="11"/>
  <c r="AH147" i="11"/>
  <c r="T147" i="11"/>
  <c r="C147" i="11"/>
  <c r="AG147" i="11" s="1"/>
  <c r="AC147" i="11"/>
  <c r="AB147" i="11"/>
  <c r="Z147" i="11"/>
  <c r="V147" i="11"/>
  <c r="U147" i="11"/>
  <c r="D147" i="11"/>
  <c r="AH152" i="11"/>
  <c r="Z152" i="11"/>
  <c r="Y152" i="11"/>
  <c r="AB152" i="11"/>
  <c r="V153" i="11"/>
  <c r="Y159" i="11"/>
  <c r="AB159" i="11"/>
  <c r="AF159" i="11"/>
  <c r="S159" i="11"/>
  <c r="AD159" i="11"/>
  <c r="R159" i="11"/>
  <c r="Z159" i="11"/>
  <c r="C159" i="11"/>
  <c r="AG159" i="11" s="1"/>
  <c r="U159" i="11"/>
  <c r="T159" i="11"/>
  <c r="AH159" i="11"/>
  <c r="AC159" i="11"/>
  <c r="D159" i="11"/>
  <c r="J159" i="11" s="1"/>
  <c r="AH66" i="11"/>
  <c r="W69" i="11"/>
  <c r="D69" i="11"/>
  <c r="L69" i="11" s="1"/>
  <c r="U69" i="11"/>
  <c r="AH85" i="11"/>
  <c r="T85" i="11"/>
  <c r="S85" i="11"/>
  <c r="T87" i="11"/>
  <c r="R89" i="11"/>
  <c r="V89" i="11"/>
  <c r="R90" i="11"/>
  <c r="Z90" i="11"/>
  <c r="R93" i="11"/>
  <c r="AF93" i="11"/>
  <c r="AO98" i="11"/>
  <c r="R101" i="11"/>
  <c r="AF101" i="11"/>
  <c r="S106" i="11"/>
  <c r="D114" i="11"/>
  <c r="I114" i="11" s="1"/>
  <c r="Z114" i="11"/>
  <c r="Y117" i="11"/>
  <c r="Z117" i="11"/>
  <c r="T117" i="11"/>
  <c r="D118" i="11"/>
  <c r="I118" i="11" s="1"/>
  <c r="AB118" i="11"/>
  <c r="AB119" i="11"/>
  <c r="AB120" i="11"/>
  <c r="U120" i="11"/>
  <c r="AF120" i="11"/>
  <c r="C123" i="11"/>
  <c r="AG123" i="11" s="1"/>
  <c r="Z123" i="11"/>
  <c r="Y151" i="11"/>
  <c r="Z151" i="11"/>
  <c r="U151" i="11"/>
  <c r="C151" i="11"/>
  <c r="AG151" i="11" s="1"/>
  <c r="AH151" i="11"/>
  <c r="T151" i="11"/>
  <c r="AB151" i="11"/>
  <c r="D151" i="11"/>
  <c r="L151" i="11" s="1"/>
  <c r="S151" i="11"/>
  <c r="R151" i="11"/>
  <c r="AF151" i="11"/>
  <c r="AD151" i="11"/>
  <c r="AC151" i="11"/>
  <c r="S93" i="11"/>
  <c r="AH93" i="11"/>
  <c r="S101" i="11"/>
  <c r="AH101" i="11"/>
  <c r="Z104" i="11"/>
  <c r="C104" i="11"/>
  <c r="AG104" i="11" s="1"/>
  <c r="V104" i="11"/>
  <c r="W106" i="11"/>
  <c r="AC114" i="11"/>
  <c r="AH115" i="11"/>
  <c r="S115" i="11"/>
  <c r="V115" i="11"/>
  <c r="U117" i="11"/>
  <c r="AH117" i="11"/>
  <c r="AH118" i="11"/>
  <c r="AC119" i="11"/>
  <c r="AB123" i="11"/>
  <c r="AO124" i="11"/>
  <c r="W126" i="11"/>
  <c r="S127" i="11"/>
  <c r="U129" i="11"/>
  <c r="W130" i="11"/>
  <c r="U130" i="11"/>
  <c r="V132" i="11"/>
  <c r="D132" i="11"/>
  <c r="J132" i="11" s="1"/>
  <c r="Y135" i="11"/>
  <c r="V135" i="11"/>
  <c r="AB135" i="11"/>
  <c r="Z135" i="11"/>
  <c r="W135" i="11"/>
  <c r="U135" i="11"/>
  <c r="D135" i="11"/>
  <c r="L135" i="11" s="1"/>
  <c r="AC135" i="11"/>
  <c r="AF140" i="11"/>
  <c r="S140" i="11"/>
  <c r="AH140" i="11"/>
  <c r="D140" i="11"/>
  <c r="L140" i="11" s="1"/>
  <c r="W142" i="11"/>
  <c r="AB142" i="11"/>
  <c r="Y142" i="11"/>
  <c r="AO52" i="11"/>
  <c r="Y57" i="11"/>
  <c r="W57" i="11"/>
  <c r="D57" i="11"/>
  <c r="K57" i="11" s="1"/>
  <c r="U57" i="11"/>
  <c r="AH57" i="11"/>
  <c r="AF61" i="11"/>
  <c r="S61" i="11"/>
  <c r="U61" i="11"/>
  <c r="C69" i="11"/>
  <c r="AG69" i="11" s="1"/>
  <c r="Y69" i="11"/>
  <c r="AO80" i="11"/>
  <c r="AO82" i="11"/>
  <c r="C85" i="11"/>
  <c r="AG85" i="11" s="1"/>
  <c r="V85" i="11"/>
  <c r="C87" i="11"/>
  <c r="AG87" i="11" s="1"/>
  <c r="V87" i="11"/>
  <c r="T93" i="11"/>
  <c r="AO93" i="11"/>
  <c r="T101" i="11"/>
  <c r="AO101" i="11"/>
  <c r="AO104" i="11"/>
  <c r="AC104" i="11"/>
  <c r="AC111" i="11"/>
  <c r="V111" i="11"/>
  <c r="R114" i="11"/>
  <c r="AO115" i="11"/>
  <c r="W115" i="11"/>
  <c r="AH116" i="11"/>
  <c r="Y116" i="11"/>
  <c r="C117" i="11"/>
  <c r="AG117" i="11" s="1"/>
  <c r="V117" i="11"/>
  <c r="R119" i="11"/>
  <c r="D120" i="11"/>
  <c r="I120" i="11" s="1"/>
  <c r="AC123" i="11"/>
  <c r="AD135" i="11"/>
  <c r="J157" i="11"/>
  <c r="I157" i="11"/>
  <c r="Y127" i="11"/>
  <c r="AC127" i="11"/>
  <c r="AD127" i="11"/>
  <c r="R127" i="11"/>
  <c r="AB127" i="11"/>
  <c r="Z127" i="11"/>
  <c r="V127" i="11"/>
  <c r="Y129" i="11"/>
  <c r="AC129" i="11"/>
  <c r="R129" i="11"/>
  <c r="AH129" i="11"/>
  <c r="T129" i="11"/>
  <c r="AF129" i="11"/>
  <c r="S129" i="11"/>
  <c r="AD129" i="11"/>
  <c r="Z129" i="11"/>
  <c r="W134" i="11"/>
  <c r="AB134" i="11"/>
  <c r="Y134" i="11"/>
  <c r="U134" i="11"/>
  <c r="Y153" i="11"/>
  <c r="AB153" i="11"/>
  <c r="AC153" i="11"/>
  <c r="Z153" i="11"/>
  <c r="D153" i="11"/>
  <c r="K153" i="11" s="1"/>
  <c r="AD153" i="11"/>
  <c r="C153" i="11"/>
  <c r="AG153" i="11" s="1"/>
  <c r="U153" i="11"/>
  <c r="T153" i="11"/>
  <c r="S153" i="11"/>
  <c r="AH153" i="11"/>
  <c r="R153" i="11"/>
  <c r="AF153" i="11"/>
  <c r="C106" i="11"/>
  <c r="AG106" i="11" s="1"/>
  <c r="Y114" i="11"/>
  <c r="AB114" i="11"/>
  <c r="U114" i="11"/>
  <c r="AH114" i="11"/>
  <c r="AO116" i="11"/>
  <c r="AF118" i="11"/>
  <c r="V118" i="11"/>
  <c r="Y119" i="11"/>
  <c r="W119" i="11"/>
  <c r="D119" i="11"/>
  <c r="J119" i="11" s="1"/>
  <c r="U119" i="11"/>
  <c r="S123" i="11"/>
  <c r="W127" i="11"/>
  <c r="AO129" i="11"/>
  <c r="AB129" i="11"/>
  <c r="Y123" i="11"/>
  <c r="W123" i="11"/>
  <c r="V123" i="11"/>
  <c r="D123" i="11"/>
  <c r="J123" i="11" s="1"/>
  <c r="T123" i="11"/>
  <c r="C127" i="11"/>
  <c r="AG127" i="11" s="1"/>
  <c r="AF127" i="11"/>
  <c r="C129" i="11"/>
  <c r="AG129" i="11" s="1"/>
  <c r="R135" i="11"/>
  <c r="W140" i="11"/>
  <c r="Y143" i="11"/>
  <c r="AC143" i="11"/>
  <c r="R143" i="11"/>
  <c r="AF143" i="11"/>
  <c r="S143" i="11"/>
  <c r="Z143" i="11"/>
  <c r="W143" i="11"/>
  <c r="V143" i="11"/>
  <c r="U143" i="11"/>
  <c r="D143" i="11"/>
  <c r="AH143" i="11"/>
  <c r="T143" i="11"/>
  <c r="C143" i="11"/>
  <c r="AG143" i="11" s="1"/>
  <c r="AO137" i="11"/>
  <c r="Y145" i="11"/>
  <c r="Z145" i="11"/>
  <c r="T145" i="11"/>
  <c r="AH145" i="11"/>
  <c r="AB146" i="11"/>
  <c r="V150" i="11"/>
  <c r="Z155" i="11"/>
  <c r="AC165" i="11"/>
  <c r="Y172" i="11"/>
  <c r="AC179" i="11"/>
  <c r="Z180" i="11"/>
  <c r="D188" i="11"/>
  <c r="K188" i="11" s="1"/>
  <c r="C191" i="11"/>
  <c r="AG191" i="11" s="1"/>
  <c r="AC192" i="11"/>
  <c r="AH128" i="11"/>
  <c r="AO132" i="11"/>
  <c r="Y139" i="11"/>
  <c r="AF139" i="11"/>
  <c r="T139" i="11"/>
  <c r="D139" i="11"/>
  <c r="R139" i="11"/>
  <c r="AD139" i="11"/>
  <c r="S144" i="11"/>
  <c r="U145" i="11"/>
  <c r="AF146" i="11"/>
  <c r="Z150" i="11"/>
  <c r="C155" i="11"/>
  <c r="AG155" i="11" s="1"/>
  <c r="AC155" i="11"/>
  <c r="AD165" i="11"/>
  <c r="R169" i="11"/>
  <c r="C179" i="11"/>
  <c r="AG179" i="11" s="1"/>
  <c r="AD179" i="11"/>
  <c r="AO180" i="11"/>
  <c r="Y182" i="11"/>
  <c r="AH182" i="11"/>
  <c r="D182" i="11"/>
  <c r="L182" i="11" s="1"/>
  <c r="AD192" i="11"/>
  <c r="S53" i="11"/>
  <c r="AD53" i="11"/>
  <c r="V54" i="11"/>
  <c r="S56" i="11"/>
  <c r="V70" i="11"/>
  <c r="AO77" i="11"/>
  <c r="AD81" i="11"/>
  <c r="AO91" i="11"/>
  <c r="AB103" i="11"/>
  <c r="S108" i="11"/>
  <c r="AD108" i="11"/>
  <c r="AO109" i="11"/>
  <c r="R121" i="11"/>
  <c r="AC121" i="11"/>
  <c r="T125" i="11"/>
  <c r="AF125" i="11"/>
  <c r="Y133" i="11"/>
  <c r="W133" i="11"/>
  <c r="D133" i="11"/>
  <c r="K133" i="11" s="1"/>
  <c r="U133" i="11"/>
  <c r="W138" i="11"/>
  <c r="Y138" i="11"/>
  <c r="AO139" i="11"/>
  <c r="S139" i="11"/>
  <c r="AH139" i="11"/>
  <c r="T141" i="11"/>
  <c r="U144" i="11"/>
  <c r="C145" i="11"/>
  <c r="AG145" i="11" s="1"/>
  <c r="V145" i="11"/>
  <c r="D155" i="11"/>
  <c r="J155" i="11" s="1"/>
  <c r="AD155" i="11"/>
  <c r="S158" i="11"/>
  <c r="AH158" i="11"/>
  <c r="S162" i="11"/>
  <c r="D162" i="11"/>
  <c r="K162" i="11" s="1"/>
  <c r="AH162" i="11"/>
  <c r="AF165" i="11"/>
  <c r="Y167" i="11"/>
  <c r="W167" i="11"/>
  <c r="D167" i="11"/>
  <c r="K167" i="11" s="1"/>
  <c r="AF167" i="11"/>
  <c r="S167" i="11"/>
  <c r="AC167" i="11"/>
  <c r="AB167" i="11"/>
  <c r="C167" i="11"/>
  <c r="AG167" i="11" s="1"/>
  <c r="Z167" i="11"/>
  <c r="T169" i="11"/>
  <c r="AO171" i="11"/>
  <c r="AO177" i="11"/>
  <c r="AF179" i="11"/>
  <c r="V188" i="11"/>
  <c r="AO189" i="11"/>
  <c r="S201" i="11"/>
  <c r="V201" i="11"/>
  <c r="AF201" i="11"/>
  <c r="AB201" i="11"/>
  <c r="Z201" i="11"/>
  <c r="AO122" i="11"/>
  <c r="D128" i="11"/>
  <c r="K128" i="11" s="1"/>
  <c r="S136" i="11"/>
  <c r="AF136" i="11"/>
  <c r="AO138" i="11"/>
  <c r="C139" i="11"/>
  <c r="AG139" i="11" s="1"/>
  <c r="U139" i="11"/>
  <c r="Y141" i="11"/>
  <c r="AC141" i="11"/>
  <c r="R141" i="11"/>
  <c r="U141" i="11"/>
  <c r="D145" i="11"/>
  <c r="K145" i="11" s="1"/>
  <c r="W145" i="11"/>
  <c r="AO155" i="11"/>
  <c r="Y157" i="11"/>
  <c r="AH157" i="11"/>
  <c r="U157" i="11"/>
  <c r="C157" i="11"/>
  <c r="AG157" i="11" s="1"/>
  <c r="AF157" i="11"/>
  <c r="S157" i="11"/>
  <c r="AD157" i="11"/>
  <c r="R157" i="11"/>
  <c r="W157" i="11"/>
  <c r="AO158" i="11"/>
  <c r="Y161" i="11"/>
  <c r="V161" i="11"/>
  <c r="C161" i="11"/>
  <c r="AG161" i="11" s="1"/>
  <c r="AD161" i="11"/>
  <c r="R161" i="11"/>
  <c r="AC161" i="11"/>
  <c r="Z161" i="11"/>
  <c r="R165" i="11"/>
  <c r="AO167" i="11"/>
  <c r="AH170" i="11"/>
  <c r="D170" i="11"/>
  <c r="L170" i="11" s="1"/>
  <c r="W176" i="11"/>
  <c r="W188" i="11"/>
  <c r="Z191" i="11"/>
  <c r="S194" i="11"/>
  <c r="AO201" i="11"/>
  <c r="AF144" i="11"/>
  <c r="W144" i="11"/>
  <c r="C150" i="11"/>
  <c r="AG150" i="11" s="1"/>
  <c r="U150" i="11"/>
  <c r="S150" i="11"/>
  <c r="R155" i="11"/>
  <c r="AO157" i="11"/>
  <c r="S165" i="11"/>
  <c r="Y169" i="11"/>
  <c r="AD169" i="11"/>
  <c r="S169" i="11"/>
  <c r="AC169" i="11"/>
  <c r="AF169" i="11"/>
  <c r="AB169" i="11"/>
  <c r="V169" i="11"/>
  <c r="K177" i="11"/>
  <c r="J177" i="11"/>
  <c r="I177" i="11"/>
  <c r="T194" i="11"/>
  <c r="Y165" i="11"/>
  <c r="AH165" i="11"/>
  <c r="U165" i="11"/>
  <c r="D165" i="11"/>
  <c r="K165" i="11" s="1"/>
  <c r="Z165" i="11"/>
  <c r="W165" i="11"/>
  <c r="T165" i="11"/>
  <c r="Y188" i="11"/>
  <c r="AH188" i="11"/>
  <c r="U188" i="11"/>
  <c r="AF188" i="11"/>
  <c r="S188" i="11"/>
  <c r="T188" i="11"/>
  <c r="R188" i="11"/>
  <c r="AD188" i="11"/>
  <c r="AB188" i="11"/>
  <c r="AB191" i="11"/>
  <c r="AC191" i="11"/>
  <c r="Y191" i="11"/>
  <c r="V191" i="11"/>
  <c r="S191" i="11"/>
  <c r="Z203" i="11"/>
  <c r="V203" i="11"/>
  <c r="R146" i="11"/>
  <c r="Y155" i="11"/>
  <c r="AB155" i="11"/>
  <c r="AH155" i="11"/>
  <c r="T155" i="11"/>
  <c r="AF155" i="11"/>
  <c r="S155" i="11"/>
  <c r="W155" i="11"/>
  <c r="V164" i="11"/>
  <c r="Z164" i="11"/>
  <c r="AB164" i="11"/>
  <c r="C165" i="11"/>
  <c r="AG165" i="11" s="1"/>
  <c r="AB165" i="11"/>
  <c r="K169" i="11"/>
  <c r="K173" i="11"/>
  <c r="J173" i="11"/>
  <c r="Y179" i="11"/>
  <c r="W179" i="11"/>
  <c r="D179" i="11"/>
  <c r="K179" i="11" s="1"/>
  <c r="AH179" i="11"/>
  <c r="T179" i="11"/>
  <c r="U179" i="11"/>
  <c r="S179" i="11"/>
  <c r="AB179" i="11"/>
  <c r="C188" i="11"/>
  <c r="AG188" i="11" s="1"/>
  <c r="Y192" i="11"/>
  <c r="AF192" i="11"/>
  <c r="T192" i="11"/>
  <c r="D192" i="11"/>
  <c r="AB192" i="11"/>
  <c r="W192" i="11"/>
  <c r="V192" i="11"/>
  <c r="C192" i="11"/>
  <c r="AG192" i="11" s="1"/>
  <c r="U192" i="11"/>
  <c r="Z192" i="11"/>
  <c r="Y194" i="11"/>
  <c r="Z194" i="11"/>
  <c r="W194" i="11"/>
  <c r="D194" i="11"/>
  <c r="I194" i="11" s="1"/>
  <c r="AF194" i="11"/>
  <c r="R194" i="11"/>
  <c r="AC194" i="11"/>
  <c r="AB194" i="11"/>
  <c r="C194" i="11"/>
  <c r="AG194" i="11" s="1"/>
  <c r="V194" i="11"/>
  <c r="AH194" i="11"/>
  <c r="Y218" i="11"/>
  <c r="T218" i="11"/>
  <c r="S218" i="11"/>
  <c r="AO211" i="11"/>
  <c r="AO192" i="11"/>
  <c r="AO194" i="11"/>
  <c r="Y198" i="11"/>
  <c r="U198" i="11"/>
  <c r="C198" i="11"/>
  <c r="AG198" i="11" s="1"/>
  <c r="AC198" i="11"/>
  <c r="V198" i="11"/>
  <c r="R206" i="11"/>
  <c r="AH213" i="11"/>
  <c r="U213" i="11"/>
  <c r="Y215" i="11"/>
  <c r="U215" i="11"/>
  <c r="T215" i="11"/>
  <c r="AD218" i="11"/>
  <c r="S175" i="11"/>
  <c r="Y190" i="11"/>
  <c r="AD190" i="11"/>
  <c r="S190" i="11"/>
  <c r="AH190" i="11"/>
  <c r="T190" i="11"/>
  <c r="V190" i="11"/>
  <c r="Z195" i="11"/>
  <c r="AH195" i="11"/>
  <c r="V197" i="11"/>
  <c r="AO198" i="11"/>
  <c r="W198" i="11"/>
  <c r="S206" i="11"/>
  <c r="Y208" i="11"/>
  <c r="V208" i="11"/>
  <c r="AH208" i="11"/>
  <c r="T208" i="11"/>
  <c r="C208" i="11"/>
  <c r="AG208" i="11" s="1"/>
  <c r="AC208" i="11"/>
  <c r="U208" i="11"/>
  <c r="Y212" i="11"/>
  <c r="AD212" i="11"/>
  <c r="S212" i="11"/>
  <c r="W212" i="11"/>
  <c r="C212" i="11"/>
  <c r="AG212" i="11" s="1"/>
  <c r="AH212" i="11"/>
  <c r="T212" i="11"/>
  <c r="Z212" i="11"/>
  <c r="AO213" i="11"/>
  <c r="T137" i="11"/>
  <c r="AF137" i="11"/>
  <c r="AO140" i="11"/>
  <c r="AO142" i="11"/>
  <c r="AO143" i="11"/>
  <c r="AO154" i="11"/>
  <c r="AB166" i="11"/>
  <c r="Y171" i="11"/>
  <c r="AB171" i="11"/>
  <c r="AH171" i="11"/>
  <c r="T171" i="11"/>
  <c r="V171" i="11"/>
  <c r="Y175" i="11"/>
  <c r="Z175" i="11"/>
  <c r="AB175" i="11"/>
  <c r="T175" i="11"/>
  <c r="AO175" i="11"/>
  <c r="AO181" i="11"/>
  <c r="V183" i="11"/>
  <c r="AC183" i="11"/>
  <c r="AH183" i="11"/>
  <c r="S183" i="11"/>
  <c r="W183" i="11"/>
  <c r="V184" i="11"/>
  <c r="AD184" i="11"/>
  <c r="W184" i="11"/>
  <c r="AH185" i="11"/>
  <c r="Z185" i="11"/>
  <c r="C185" i="11"/>
  <c r="AG185" i="11" s="1"/>
  <c r="W185" i="11"/>
  <c r="AF193" i="11"/>
  <c r="Z193" i="11"/>
  <c r="V193" i="11"/>
  <c r="AO195" i="11"/>
  <c r="Y196" i="11"/>
  <c r="Z196" i="11"/>
  <c r="AC196" i="11"/>
  <c r="U196" i="11"/>
  <c r="W197" i="11"/>
  <c r="D198" i="11"/>
  <c r="K198" i="11" s="1"/>
  <c r="Z198" i="11"/>
  <c r="V207" i="11"/>
  <c r="AB207" i="11"/>
  <c r="V209" i="11"/>
  <c r="U209" i="11"/>
  <c r="AO212" i="11"/>
  <c r="AB212" i="11"/>
  <c r="U205" i="11"/>
  <c r="AB205" i="11"/>
  <c r="Y206" i="11"/>
  <c r="AH206" i="11"/>
  <c r="U206" i="11"/>
  <c r="C206" i="11"/>
  <c r="AG206" i="11" s="1"/>
  <c r="AB206" i="11"/>
  <c r="V206" i="11"/>
  <c r="W206" i="11"/>
  <c r="D220" i="11"/>
  <c r="L220" i="11" s="1"/>
  <c r="T220" i="11"/>
  <c r="S220" i="11"/>
  <c r="AF197" i="11"/>
  <c r="Z206" i="11"/>
  <c r="T149" i="11"/>
  <c r="AF149" i="11"/>
  <c r="AF154" i="11"/>
  <c r="T163" i="11"/>
  <c r="AF163" i="11"/>
  <c r="AF174" i="11"/>
  <c r="AB174" i="11"/>
  <c r="Y177" i="11"/>
  <c r="AB177" i="11"/>
  <c r="S177" i="11"/>
  <c r="AF177" i="11"/>
  <c r="AO199" i="11"/>
  <c r="Y200" i="11"/>
  <c r="V200" i="11"/>
  <c r="C200" i="11"/>
  <c r="AG200" i="11" s="1"/>
  <c r="U200" i="11"/>
  <c r="AO206" i="11"/>
  <c r="AO209" i="11"/>
  <c r="Y210" i="11"/>
  <c r="V210" i="11"/>
  <c r="D210" i="11"/>
  <c r="J210" i="11" s="1"/>
  <c r="T210" i="11"/>
  <c r="AH210" i="11"/>
  <c r="Y222" i="11"/>
  <c r="T222" i="11"/>
  <c r="AO227" i="11"/>
  <c r="AB234" i="11"/>
  <c r="Z234" i="11"/>
  <c r="T234" i="11"/>
  <c r="L234" i="11"/>
  <c r="AD234" i="11"/>
  <c r="D216" i="11"/>
  <c r="J216" i="11" s="1"/>
  <c r="AD216" i="11"/>
  <c r="Y224" i="11"/>
  <c r="T224" i="11"/>
  <c r="Y226" i="11"/>
  <c r="T226" i="11"/>
  <c r="AD227" i="11"/>
  <c r="Y204" i="11"/>
  <c r="AH204" i="11"/>
  <c r="U204" i="11"/>
  <c r="C204" i="11"/>
  <c r="AG204" i="11" s="1"/>
  <c r="T204" i="11"/>
  <c r="AO207" i="11"/>
  <c r="D224" i="11"/>
  <c r="L224" i="11" s="1"/>
  <c r="L226" i="11"/>
  <c r="AF235" i="11"/>
  <c r="AO215" i="11"/>
  <c r="AO217" i="11"/>
  <c r="AO222" i="11"/>
  <c r="AF223" i="11"/>
  <c r="AD230" i="11"/>
  <c r="AO223" i="11"/>
  <c r="U231" i="11"/>
  <c r="AC236" i="11"/>
  <c r="U237" i="11"/>
  <c r="AO169" i="11"/>
  <c r="R173" i="11"/>
  <c r="AC173" i="11"/>
  <c r="AO174" i="11"/>
  <c r="AB178" i="11"/>
  <c r="AO188" i="11"/>
  <c r="AO191" i="11"/>
  <c r="S202" i="11"/>
  <c r="AD202" i="11"/>
  <c r="AO203" i="11"/>
  <c r="T214" i="11"/>
  <c r="S228" i="11"/>
  <c r="AO233" i="11"/>
  <c r="AO237" i="11"/>
  <c r="Z5" i="11"/>
  <c r="K19" i="11"/>
  <c r="J19" i="11"/>
  <c r="L19" i="11"/>
  <c r="U12" i="11"/>
  <c r="Z4" i="11"/>
  <c r="AH4" i="11"/>
  <c r="V4" i="11"/>
  <c r="U4" i="11"/>
  <c r="T4" i="11"/>
  <c r="AD4" i="11"/>
  <c r="AF4" i="11"/>
  <c r="D4" i="11"/>
  <c r="S4" i="11"/>
  <c r="C4" i="11"/>
  <c r="AG4" i="11" s="1"/>
  <c r="Y4" i="11"/>
  <c r="AB5" i="11"/>
  <c r="I19" i="11"/>
  <c r="Z14" i="11"/>
  <c r="U14" i="11"/>
  <c r="AF14" i="11"/>
  <c r="T14" i="11"/>
  <c r="D14" i="11"/>
  <c r="AC14" i="11"/>
  <c r="AB14" i="11"/>
  <c r="Y14" i="11"/>
  <c r="W14" i="11"/>
  <c r="C14" i="11"/>
  <c r="AG14" i="11" s="1"/>
  <c r="V14" i="11"/>
  <c r="Z22" i="11"/>
  <c r="U22" i="11"/>
  <c r="AF22" i="11"/>
  <c r="T22" i="11"/>
  <c r="D22" i="11"/>
  <c r="AD22" i="11"/>
  <c r="AB22" i="11"/>
  <c r="Y22" i="11"/>
  <c r="W22" i="11"/>
  <c r="V22" i="11"/>
  <c r="C22" i="11"/>
  <c r="AG22" i="11" s="1"/>
  <c r="S22" i="11"/>
  <c r="Z16" i="11"/>
  <c r="AD16" i="11"/>
  <c r="S16" i="11"/>
  <c r="C16" i="11"/>
  <c r="AG16" i="11" s="1"/>
  <c r="AC16" i="11"/>
  <c r="R16" i="11"/>
  <c r="AF16" i="11"/>
  <c r="AB16" i="11"/>
  <c r="Y16" i="11"/>
  <c r="W16" i="11"/>
  <c r="AF5" i="11"/>
  <c r="U5" i="11"/>
  <c r="AH5" i="11"/>
  <c r="V5" i="11"/>
  <c r="T5" i="11"/>
  <c r="D5" i="11"/>
  <c r="C5" i="11"/>
  <c r="AG5" i="11" s="1"/>
  <c r="AD5" i="11"/>
  <c r="S5" i="11"/>
  <c r="AC5" i="11"/>
  <c r="R5" i="11"/>
  <c r="Y5" i="11"/>
  <c r="AF3" i="11"/>
  <c r="U3" i="11"/>
  <c r="Y3" i="11"/>
  <c r="W3" i="11"/>
  <c r="AH3" i="11"/>
  <c r="V3" i="11"/>
  <c r="T3" i="11"/>
  <c r="D3" i="11"/>
  <c r="Z3" i="11"/>
  <c r="C3" i="11"/>
  <c r="AG3" i="11" s="1"/>
  <c r="AC3" i="11"/>
  <c r="AD3" i="11"/>
  <c r="Z12" i="11"/>
  <c r="W12" i="11"/>
  <c r="AH12" i="11"/>
  <c r="V12" i="11"/>
  <c r="AF12" i="11"/>
  <c r="R12" i="11"/>
  <c r="AD12" i="11"/>
  <c r="AC12" i="11"/>
  <c r="AB12" i="11"/>
  <c r="Y12" i="11"/>
  <c r="D12" i="11"/>
  <c r="AB3" i="11"/>
  <c r="W5" i="11"/>
  <c r="L7" i="11"/>
  <c r="K7" i="11"/>
  <c r="AO9" i="11"/>
  <c r="S12" i="11"/>
  <c r="D16" i="11"/>
  <c r="Z28" i="11"/>
  <c r="W28" i="11"/>
  <c r="AH28" i="11"/>
  <c r="V28" i="11"/>
  <c r="AF28" i="11"/>
  <c r="R28" i="11"/>
  <c r="AD28" i="11"/>
  <c r="AC28" i="11"/>
  <c r="AB28" i="11"/>
  <c r="Y28" i="11"/>
  <c r="D28" i="11"/>
  <c r="U28" i="11"/>
  <c r="C28" i="11"/>
  <c r="AG28" i="11" s="1"/>
  <c r="T28" i="11"/>
  <c r="K17" i="11"/>
  <c r="C20" i="11"/>
  <c r="AG20" i="11" s="1"/>
  <c r="U20" i="11"/>
  <c r="D24" i="11"/>
  <c r="V24" i="11"/>
  <c r="Z30" i="11"/>
  <c r="U30" i="11"/>
  <c r="AF30" i="11"/>
  <c r="D30" i="11"/>
  <c r="T30" i="11"/>
  <c r="R30" i="11"/>
  <c r="AH30" i="11"/>
  <c r="U32" i="11"/>
  <c r="AD36" i="11"/>
  <c r="Z36" i="11"/>
  <c r="W36" i="11"/>
  <c r="V36" i="11"/>
  <c r="S36" i="11"/>
  <c r="AH36" i="11"/>
  <c r="Y38" i="11"/>
  <c r="AD46" i="11"/>
  <c r="T46" i="11"/>
  <c r="U46" i="11"/>
  <c r="Y46" i="11"/>
  <c r="W46" i="11"/>
  <c r="V46" i="11"/>
  <c r="AC46" i="11"/>
  <c r="S46" i="11"/>
  <c r="Z6" i="11"/>
  <c r="AB6" i="11"/>
  <c r="R6" i="11"/>
  <c r="AF7" i="11"/>
  <c r="U7" i="11"/>
  <c r="AB7" i="11"/>
  <c r="D20" i="11"/>
  <c r="Y20" i="11"/>
  <c r="W24" i="11"/>
  <c r="K29" i="11"/>
  <c r="S30" i="11"/>
  <c r="AC31" i="11"/>
  <c r="D32" i="11"/>
  <c r="AC35" i="11"/>
  <c r="T36" i="11"/>
  <c r="Z38" i="11"/>
  <c r="I40" i="11"/>
  <c r="AC6" i="11"/>
  <c r="AF11" i="11"/>
  <c r="U11" i="11"/>
  <c r="Z11" i="11"/>
  <c r="Y11" i="11"/>
  <c r="S11" i="11"/>
  <c r="AH11" i="11"/>
  <c r="AF13" i="11"/>
  <c r="U13" i="11"/>
  <c r="W13" i="11"/>
  <c r="AH13" i="11"/>
  <c r="V13" i="11"/>
  <c r="R13" i="11"/>
  <c r="C6" i="11"/>
  <c r="AG6" i="11" s="1"/>
  <c r="S6" i="11"/>
  <c r="AD6" i="11"/>
  <c r="R7" i="11"/>
  <c r="AC7" i="11"/>
  <c r="Z8" i="11"/>
  <c r="AB8" i="11"/>
  <c r="T11" i="11"/>
  <c r="S13" i="11"/>
  <c r="AF15" i="11"/>
  <c r="U15" i="11"/>
  <c r="T15" i="11"/>
  <c r="D15" i="11"/>
  <c r="AD15" i="11"/>
  <c r="S15" i="11"/>
  <c r="C15" i="11"/>
  <c r="AG15" i="11" s="1"/>
  <c r="V15" i="11"/>
  <c r="Y24" i="11"/>
  <c r="C30" i="11"/>
  <c r="AG30" i="11" s="1"/>
  <c r="V30" i="11"/>
  <c r="C36" i="11"/>
  <c r="AG36" i="11" s="1"/>
  <c r="U36" i="11"/>
  <c r="AB38" i="11"/>
  <c r="J40" i="11"/>
  <c r="Z67" i="11"/>
  <c r="AD67" i="11"/>
  <c r="S67" i="11"/>
  <c r="C67" i="11"/>
  <c r="AG67" i="11" s="1"/>
  <c r="W67" i="11"/>
  <c r="U67" i="11"/>
  <c r="AC67" i="11"/>
  <c r="AB67" i="11"/>
  <c r="V67" i="11"/>
  <c r="T67" i="11"/>
  <c r="R67" i="11"/>
  <c r="AH67" i="11"/>
  <c r="D67" i="11"/>
  <c r="AF67" i="11"/>
  <c r="Z32" i="11"/>
  <c r="AD32" i="11"/>
  <c r="S32" i="11"/>
  <c r="C32" i="11"/>
  <c r="AG32" i="11" s="1"/>
  <c r="AC32" i="11"/>
  <c r="R32" i="11"/>
  <c r="T32" i="11"/>
  <c r="AH32" i="11"/>
  <c r="AF19" i="11"/>
  <c r="U19" i="11"/>
  <c r="Z19" i="11"/>
  <c r="Y19" i="11"/>
  <c r="S19" i="11"/>
  <c r="AH19" i="11"/>
  <c r="AB20" i="11"/>
  <c r="AF21" i="11"/>
  <c r="U21" i="11"/>
  <c r="W21" i="11"/>
  <c r="AH21" i="11"/>
  <c r="V21" i="11"/>
  <c r="R21" i="11"/>
  <c r="W32" i="11"/>
  <c r="D6" i="11"/>
  <c r="T6" i="11"/>
  <c r="AF6" i="11"/>
  <c r="C7" i="11"/>
  <c r="AG7" i="11" s="1"/>
  <c r="S7" i="11"/>
  <c r="AD7" i="11"/>
  <c r="R8" i="11"/>
  <c r="AC8" i="11"/>
  <c r="AF9" i="11"/>
  <c r="U9" i="11"/>
  <c r="AB9" i="11"/>
  <c r="C11" i="11"/>
  <c r="AG11" i="11" s="1"/>
  <c r="V11" i="11"/>
  <c r="C13" i="11"/>
  <c r="AG13" i="11" s="1"/>
  <c r="T13" i="11"/>
  <c r="W15" i="11"/>
  <c r="T19" i="11"/>
  <c r="AC20" i="11"/>
  <c r="S21" i="11"/>
  <c r="AF23" i="11"/>
  <c r="U23" i="11"/>
  <c r="T23" i="11"/>
  <c r="D23" i="11"/>
  <c r="AD23" i="11"/>
  <c r="S23" i="11"/>
  <c r="C23" i="11"/>
  <c r="AG23" i="11" s="1"/>
  <c r="V23" i="11"/>
  <c r="AB24" i="11"/>
  <c r="AF27" i="11"/>
  <c r="U27" i="11"/>
  <c r="Z27" i="11"/>
  <c r="Y27" i="11"/>
  <c r="S27" i="11"/>
  <c r="AH27" i="11"/>
  <c r="AF29" i="11"/>
  <c r="U29" i="11"/>
  <c r="W29" i="11"/>
  <c r="AH29" i="11"/>
  <c r="V29" i="11"/>
  <c r="R29" i="11"/>
  <c r="W30" i="11"/>
  <c r="Y32" i="11"/>
  <c r="D36" i="11"/>
  <c r="Y36" i="11"/>
  <c r="L37" i="11"/>
  <c r="AC38" i="11"/>
  <c r="L40" i="11"/>
  <c r="D46" i="11"/>
  <c r="AF46" i="11"/>
  <c r="K47" i="11"/>
  <c r="AF58" i="11"/>
  <c r="U58" i="11"/>
  <c r="T58" i="11"/>
  <c r="V58" i="11"/>
  <c r="Z58" i="11"/>
  <c r="AD58" i="11"/>
  <c r="AC58" i="11"/>
  <c r="AB58" i="11"/>
  <c r="Y58" i="11"/>
  <c r="W58" i="11"/>
  <c r="D58" i="11"/>
  <c r="S58" i="11"/>
  <c r="C58" i="11"/>
  <c r="AG58" i="11" s="1"/>
  <c r="R58" i="11"/>
  <c r="K11" i="11"/>
  <c r="J11" i="11"/>
  <c r="Y30" i="11"/>
  <c r="AF31" i="11"/>
  <c r="U31" i="11"/>
  <c r="T31" i="11"/>
  <c r="D31" i="11"/>
  <c r="AD31" i="11"/>
  <c r="S31" i="11"/>
  <c r="C31" i="11"/>
  <c r="AG31" i="11" s="1"/>
  <c r="V31" i="11"/>
  <c r="AB32" i="11"/>
  <c r="AF35" i="11"/>
  <c r="U35" i="11"/>
  <c r="Z35" i="11"/>
  <c r="Y35" i="11"/>
  <c r="S35" i="11"/>
  <c r="AH35" i="11"/>
  <c r="AB36" i="11"/>
  <c r="K45" i="11"/>
  <c r="I45" i="11"/>
  <c r="L45" i="11"/>
  <c r="J45" i="11"/>
  <c r="L79" i="11"/>
  <c r="I79" i="11"/>
  <c r="K79" i="11"/>
  <c r="J79" i="11"/>
  <c r="AF32" i="11"/>
  <c r="AD38" i="11"/>
  <c r="T38" i="11"/>
  <c r="U38" i="11"/>
  <c r="V38" i="11"/>
  <c r="AH38" i="11"/>
  <c r="S38" i="11"/>
  <c r="D38" i="11"/>
  <c r="Z20" i="11"/>
  <c r="W20" i="11"/>
  <c r="AH20" i="11"/>
  <c r="V20" i="11"/>
  <c r="S20" i="11"/>
  <c r="Z24" i="11"/>
  <c r="AD24" i="11"/>
  <c r="S24" i="11"/>
  <c r="C24" i="11"/>
  <c r="AG24" i="11" s="1"/>
  <c r="AC24" i="11"/>
  <c r="R24" i="11"/>
  <c r="T24" i="11"/>
  <c r="AH24" i="11"/>
  <c r="R38" i="11"/>
  <c r="L42" i="11"/>
  <c r="K42" i="11"/>
  <c r="J42" i="11"/>
  <c r="AO44" i="11"/>
  <c r="AD50" i="11"/>
  <c r="T50" i="11"/>
  <c r="U50" i="11"/>
  <c r="V50" i="11"/>
  <c r="AH50" i="11"/>
  <c r="S50" i="11"/>
  <c r="D50" i="11"/>
  <c r="AF50" i="11"/>
  <c r="R50" i="11"/>
  <c r="C50" i="11"/>
  <c r="AG50" i="11" s="1"/>
  <c r="AC50" i="11"/>
  <c r="Y50" i="11"/>
  <c r="AB50" i="11"/>
  <c r="D63" i="11"/>
  <c r="AB63" i="11"/>
  <c r="AF64" i="11"/>
  <c r="U64" i="11"/>
  <c r="W64" i="11"/>
  <c r="V64" i="11"/>
  <c r="D64" i="11"/>
  <c r="AB64" i="11"/>
  <c r="T64" i="11"/>
  <c r="AD65" i="11"/>
  <c r="AF72" i="11"/>
  <c r="U72" i="11"/>
  <c r="W72" i="11"/>
  <c r="V72" i="11"/>
  <c r="D72" i="11"/>
  <c r="Z72" i="11"/>
  <c r="R72" i="11"/>
  <c r="AD72" i="11"/>
  <c r="Y72" i="11"/>
  <c r="Z73" i="11"/>
  <c r="U73" i="11"/>
  <c r="V73" i="11"/>
  <c r="AB73" i="11"/>
  <c r="AH73" i="11"/>
  <c r="S73" i="11"/>
  <c r="C73" i="11"/>
  <c r="AG73" i="11" s="1"/>
  <c r="AF73" i="11"/>
  <c r="R73" i="11"/>
  <c r="W73" i="11"/>
  <c r="AC63" i="11"/>
  <c r="Z71" i="11"/>
  <c r="W71" i="11"/>
  <c r="T71" i="11"/>
  <c r="C71" i="11"/>
  <c r="AG71" i="11" s="1"/>
  <c r="AF71" i="11"/>
  <c r="R71" i="11"/>
  <c r="Y71" i="11"/>
  <c r="V71" i="11"/>
  <c r="D71" i="11"/>
  <c r="AB71" i="11"/>
  <c r="L61" i="11"/>
  <c r="K61" i="11"/>
  <c r="J61" i="11"/>
  <c r="Z65" i="11"/>
  <c r="U65" i="11"/>
  <c r="V65" i="11"/>
  <c r="AB65" i="11"/>
  <c r="R65" i="11"/>
  <c r="AH65" i="11"/>
  <c r="L73" i="11"/>
  <c r="I73" i="11"/>
  <c r="L75" i="11"/>
  <c r="K75" i="11"/>
  <c r="I75" i="11"/>
  <c r="AF78" i="11"/>
  <c r="U78" i="11"/>
  <c r="Z78" i="11"/>
  <c r="W78" i="11"/>
  <c r="AD78" i="11"/>
  <c r="AC78" i="11"/>
  <c r="Y78" i="11"/>
  <c r="V78" i="11"/>
  <c r="D78" i="11"/>
  <c r="T78" i="11"/>
  <c r="C78" i="11"/>
  <c r="AG78" i="11" s="1"/>
  <c r="AH78" i="11"/>
  <c r="L81" i="11"/>
  <c r="J81" i="11"/>
  <c r="K81" i="11"/>
  <c r="I81" i="11"/>
  <c r="I54" i="11"/>
  <c r="I55" i="11"/>
  <c r="Z59" i="11"/>
  <c r="AD59" i="11"/>
  <c r="S59" i="11"/>
  <c r="C59" i="11"/>
  <c r="AG59" i="11" s="1"/>
  <c r="W59" i="11"/>
  <c r="AC59" i="11"/>
  <c r="U59" i="11"/>
  <c r="K60" i="11"/>
  <c r="AF62" i="11"/>
  <c r="U62" i="11"/>
  <c r="Z62" i="11"/>
  <c r="S62" i="11"/>
  <c r="W62" i="11"/>
  <c r="R62" i="11"/>
  <c r="AF63" i="11"/>
  <c r="AC64" i="11"/>
  <c r="S65" i="11"/>
  <c r="AD71" i="11"/>
  <c r="AH72" i="11"/>
  <c r="AD73" i="11"/>
  <c r="I80" i="11"/>
  <c r="K80" i="11"/>
  <c r="J80" i="11"/>
  <c r="AF92" i="11"/>
  <c r="U92" i="11"/>
  <c r="AC92" i="11"/>
  <c r="R92" i="11"/>
  <c r="AB92" i="11"/>
  <c r="V92" i="11"/>
  <c r="D92" i="11"/>
  <c r="S92" i="11"/>
  <c r="AH92" i="11"/>
  <c r="AD92" i="11"/>
  <c r="Z92" i="11"/>
  <c r="Y92" i="11"/>
  <c r="C92" i="11"/>
  <c r="AG92" i="11" s="1"/>
  <c r="W92" i="11"/>
  <c r="Z10" i="11"/>
  <c r="Y10" i="11"/>
  <c r="AF17" i="11"/>
  <c r="U17" i="11"/>
  <c r="AB17" i="11"/>
  <c r="AF25" i="11"/>
  <c r="U25" i="11"/>
  <c r="AB25" i="11"/>
  <c r="AF33" i="11"/>
  <c r="U33" i="11"/>
  <c r="J54" i="11"/>
  <c r="J55" i="11"/>
  <c r="V59" i="11"/>
  <c r="L60" i="11"/>
  <c r="T62" i="11"/>
  <c r="R63" i="11"/>
  <c r="AH63" i="11"/>
  <c r="AD64" i="11"/>
  <c r="C65" i="11"/>
  <c r="AG65" i="11" s="1"/>
  <c r="T65" i="11"/>
  <c r="AH71" i="11"/>
  <c r="AB33" i="11"/>
  <c r="AD42" i="11"/>
  <c r="T42" i="11"/>
  <c r="U42" i="11"/>
  <c r="AB42" i="11"/>
  <c r="AB10" i="11"/>
  <c r="R17" i="11"/>
  <c r="AC17" i="11"/>
  <c r="Z18" i="11"/>
  <c r="AB18" i="11"/>
  <c r="R25" i="11"/>
  <c r="AC25" i="11"/>
  <c r="Z26" i="11"/>
  <c r="AB26" i="11"/>
  <c r="R33" i="11"/>
  <c r="AC33" i="11"/>
  <c r="Z34" i="11"/>
  <c r="AB34" i="11"/>
  <c r="AC42" i="11"/>
  <c r="AD54" i="11"/>
  <c r="T54" i="11"/>
  <c r="U54" i="11"/>
  <c r="K54" i="11"/>
  <c r="AB54" i="11"/>
  <c r="L55" i="11"/>
  <c r="I56" i="11"/>
  <c r="D59" i="11"/>
  <c r="Y59" i="11"/>
  <c r="AF60" i="11"/>
  <c r="U60" i="11"/>
  <c r="AC60" i="11"/>
  <c r="R60" i="11"/>
  <c r="Z60" i="11"/>
  <c r="S60" i="11"/>
  <c r="T60" i="11"/>
  <c r="I61" i="11"/>
  <c r="C62" i="11"/>
  <c r="AG62" i="11" s="1"/>
  <c r="V62" i="11"/>
  <c r="D65" i="11"/>
  <c r="W65" i="11"/>
  <c r="J73" i="11"/>
  <c r="J75" i="11"/>
  <c r="Z79" i="11"/>
  <c r="W79" i="11"/>
  <c r="Y79" i="11"/>
  <c r="U79" i="11"/>
  <c r="C79" i="11"/>
  <c r="AG79" i="11" s="1"/>
  <c r="AH79" i="11"/>
  <c r="T79" i="11"/>
  <c r="AF79" i="11"/>
  <c r="R79" i="11"/>
  <c r="AD79" i="11"/>
  <c r="AC79" i="11"/>
  <c r="J56" i="11"/>
  <c r="Z63" i="11"/>
  <c r="W63" i="11"/>
  <c r="T63" i="11"/>
  <c r="C63" i="11"/>
  <c r="AG63" i="11" s="1"/>
  <c r="Y63" i="11"/>
  <c r="U63" i="11"/>
  <c r="Y65" i="11"/>
  <c r="K73" i="11"/>
  <c r="R78" i="11"/>
  <c r="T92" i="11"/>
  <c r="AF86" i="11"/>
  <c r="U86" i="11"/>
  <c r="Z86" i="11"/>
  <c r="AC86" i="11"/>
  <c r="V86" i="11"/>
  <c r="D86" i="11"/>
  <c r="T86" i="11"/>
  <c r="AF88" i="11"/>
  <c r="U88" i="11"/>
  <c r="W88" i="11"/>
  <c r="S88" i="11"/>
  <c r="Z88" i="11"/>
  <c r="T88" i="11"/>
  <c r="AF94" i="11"/>
  <c r="U94" i="11"/>
  <c r="Z94" i="11"/>
  <c r="AH94" i="11"/>
  <c r="T94" i="11"/>
  <c r="C94" i="11"/>
  <c r="AG94" i="11" s="1"/>
  <c r="AB94" i="11"/>
  <c r="V94" i="11"/>
  <c r="AF66" i="11"/>
  <c r="U66" i="11"/>
  <c r="T66" i="11"/>
  <c r="D66" i="11"/>
  <c r="V66" i="11"/>
  <c r="C66" i="11"/>
  <c r="AG66" i="11" s="1"/>
  <c r="S66" i="11"/>
  <c r="AF68" i="11"/>
  <c r="U68" i="11"/>
  <c r="AC68" i="11"/>
  <c r="R68" i="11"/>
  <c r="Z68" i="11"/>
  <c r="S68" i="11"/>
  <c r="AH68" i="11"/>
  <c r="Z75" i="11"/>
  <c r="AD75" i="11"/>
  <c r="S75" i="11"/>
  <c r="C75" i="11"/>
  <c r="AG75" i="11" s="1"/>
  <c r="AC75" i="11"/>
  <c r="T75" i="11"/>
  <c r="AH75" i="11"/>
  <c r="Y76" i="11"/>
  <c r="AF80" i="11"/>
  <c r="U80" i="11"/>
  <c r="W80" i="11"/>
  <c r="AB80" i="11"/>
  <c r="S80" i="11"/>
  <c r="AH80" i="11"/>
  <c r="W81" i="11"/>
  <c r="W86" i="11"/>
  <c r="V88" i="11"/>
  <c r="AH89" i="11"/>
  <c r="AD90" i="11"/>
  <c r="W94" i="11"/>
  <c r="Z95" i="11"/>
  <c r="W95" i="11"/>
  <c r="AH95" i="11"/>
  <c r="U95" i="11"/>
  <c r="D95" i="11"/>
  <c r="AC95" i="11"/>
  <c r="T95" i="11"/>
  <c r="L97" i="11"/>
  <c r="I97" i="11"/>
  <c r="AF70" i="11"/>
  <c r="U70" i="11"/>
  <c r="Z70" i="11"/>
  <c r="S70" i="11"/>
  <c r="R70" i="11"/>
  <c r="AH70" i="11"/>
  <c r="T80" i="11"/>
  <c r="C86" i="11"/>
  <c r="AG86" i="11" s="1"/>
  <c r="Y86" i="11"/>
  <c r="C88" i="11"/>
  <c r="AG88" i="11" s="1"/>
  <c r="Y88" i="11"/>
  <c r="AH90" i="11"/>
  <c r="D94" i="11"/>
  <c r="Y94" i="11"/>
  <c r="V95" i="11"/>
  <c r="AO106" i="11"/>
  <c r="AB86" i="11"/>
  <c r="D88" i="11"/>
  <c r="AB88" i="11"/>
  <c r="Z89" i="11"/>
  <c r="U89" i="11"/>
  <c r="AF89" i="11"/>
  <c r="S89" i="11"/>
  <c r="C89" i="11"/>
  <c r="AG89" i="11" s="1"/>
  <c r="Y89" i="11"/>
  <c r="T89" i="11"/>
  <c r="AC94" i="11"/>
  <c r="C95" i="11"/>
  <c r="AG95" i="11" s="1"/>
  <c r="Y95" i="11"/>
  <c r="J97" i="11"/>
  <c r="AD86" i="11"/>
  <c r="AC88" i="11"/>
  <c r="AF90" i="11"/>
  <c r="U90" i="11"/>
  <c r="T90" i="11"/>
  <c r="D90" i="11"/>
  <c r="W90" i="11"/>
  <c r="AC90" i="11"/>
  <c r="S90" i="11"/>
  <c r="AD94" i="11"/>
  <c r="K97" i="11"/>
  <c r="AF76" i="11"/>
  <c r="U76" i="11"/>
  <c r="AC76" i="11"/>
  <c r="R76" i="11"/>
  <c r="S76" i="11"/>
  <c r="AH76" i="11"/>
  <c r="Z81" i="11"/>
  <c r="U81" i="11"/>
  <c r="AB81" i="11"/>
  <c r="R81" i="11"/>
  <c r="AF81" i="11"/>
  <c r="L85" i="11"/>
  <c r="K85" i="11"/>
  <c r="AD88" i="11"/>
  <c r="D89" i="11"/>
  <c r="W89" i="11"/>
  <c r="V90" i="11"/>
  <c r="L93" i="11"/>
  <c r="K93" i="11"/>
  <c r="AD95" i="11"/>
  <c r="L99" i="11"/>
  <c r="K99" i="11"/>
  <c r="AF100" i="11"/>
  <c r="U100" i="11"/>
  <c r="AC100" i="11"/>
  <c r="R100" i="11"/>
  <c r="AH100" i="11"/>
  <c r="T100" i="11"/>
  <c r="C100" i="11"/>
  <c r="AG100" i="11" s="1"/>
  <c r="S100" i="11"/>
  <c r="Z100" i="11"/>
  <c r="V100" i="11"/>
  <c r="D100" i="11"/>
  <c r="AB100" i="11"/>
  <c r="AD40" i="11"/>
  <c r="T40" i="11"/>
  <c r="Z40" i="11"/>
  <c r="AD44" i="11"/>
  <c r="T44" i="11"/>
  <c r="Z44" i="11"/>
  <c r="AD48" i="11"/>
  <c r="T48" i="11"/>
  <c r="Z48" i="11"/>
  <c r="AD52" i="11"/>
  <c r="T52" i="11"/>
  <c r="Z52" i="11"/>
  <c r="AD56" i="11"/>
  <c r="T56" i="11"/>
  <c r="Z56" i="11"/>
  <c r="AC66" i="11"/>
  <c r="AB68" i="11"/>
  <c r="Y70" i="11"/>
  <c r="AF74" i="11"/>
  <c r="U74" i="11"/>
  <c r="T74" i="11"/>
  <c r="D74" i="11"/>
  <c r="Z74" i="11"/>
  <c r="S74" i="11"/>
  <c r="AO74" i="11"/>
  <c r="AB75" i="11"/>
  <c r="T76" i="11"/>
  <c r="AC80" i="11"/>
  <c r="S81" i="11"/>
  <c r="AH81" i="11"/>
  <c r="Z83" i="11"/>
  <c r="AD83" i="11"/>
  <c r="S83" i="11"/>
  <c r="C83" i="11"/>
  <c r="AG83" i="11" s="1"/>
  <c r="AH83" i="11"/>
  <c r="U83" i="11"/>
  <c r="D83" i="11"/>
  <c r="AB83" i="11"/>
  <c r="V83" i="11"/>
  <c r="R86" i="11"/>
  <c r="AH86" i="11"/>
  <c r="L87" i="11"/>
  <c r="I87" i="11"/>
  <c r="AH88" i="11"/>
  <c r="AB89" i="11"/>
  <c r="C90" i="11"/>
  <c r="AG90" i="11" s="1"/>
  <c r="Y90" i="11"/>
  <c r="Z91" i="11"/>
  <c r="AD91" i="11"/>
  <c r="S91" i="11"/>
  <c r="C91" i="11"/>
  <c r="AG91" i="11" s="1"/>
  <c r="Y91" i="11"/>
  <c r="T91" i="11"/>
  <c r="U91" i="11"/>
  <c r="R94" i="11"/>
  <c r="AO94" i="11"/>
  <c r="AF95" i="11"/>
  <c r="Z97" i="11"/>
  <c r="U97" i="11"/>
  <c r="W97" i="11"/>
  <c r="V97" i="11"/>
  <c r="AD97" i="11"/>
  <c r="R97" i="11"/>
  <c r="Y97" i="11"/>
  <c r="T97" i="11"/>
  <c r="AF98" i="11"/>
  <c r="U98" i="11"/>
  <c r="T98" i="11"/>
  <c r="D98" i="11"/>
  <c r="AB98" i="11"/>
  <c r="Z98" i="11"/>
  <c r="V98" i="11"/>
  <c r="C98" i="11"/>
  <c r="AG98" i="11" s="1"/>
  <c r="AC98" i="11"/>
  <c r="AD98" i="11"/>
  <c r="AD100" i="11"/>
  <c r="K111" i="11"/>
  <c r="L111" i="11"/>
  <c r="J111" i="11"/>
  <c r="I111" i="11"/>
  <c r="AF84" i="11"/>
  <c r="U84" i="11"/>
  <c r="AC84" i="11"/>
  <c r="R84" i="11"/>
  <c r="AD84" i="11"/>
  <c r="AF96" i="11"/>
  <c r="U96" i="11"/>
  <c r="W96" i="11"/>
  <c r="R96" i="11"/>
  <c r="AD96" i="11"/>
  <c r="AO102" i="11"/>
  <c r="AF104" i="11"/>
  <c r="U104" i="11"/>
  <c r="Y104" i="11"/>
  <c r="W104" i="11"/>
  <c r="S104" i="11"/>
  <c r="AH104" i="11"/>
  <c r="AF106" i="11"/>
  <c r="U106" i="11"/>
  <c r="AH106" i="11"/>
  <c r="V106" i="11"/>
  <c r="T106" i="11"/>
  <c r="D106" i="11"/>
  <c r="R106" i="11"/>
  <c r="I108" i="11"/>
  <c r="Z103" i="11"/>
  <c r="Y103" i="11"/>
  <c r="W103" i="11"/>
  <c r="S103" i="11"/>
  <c r="J104" i="11"/>
  <c r="I104" i="11"/>
  <c r="Y106" i="11"/>
  <c r="AF82" i="11"/>
  <c r="U82" i="11"/>
  <c r="T82" i="11"/>
  <c r="D82" i="11"/>
  <c r="R82" i="11"/>
  <c r="AD82" i="11"/>
  <c r="W84" i="11"/>
  <c r="Z87" i="11"/>
  <c r="W87" i="11"/>
  <c r="R87" i="11"/>
  <c r="AD87" i="11"/>
  <c r="Y96" i="11"/>
  <c r="Z99" i="11"/>
  <c r="AD99" i="11"/>
  <c r="S99" i="11"/>
  <c r="C99" i="11"/>
  <c r="AG99" i="11" s="1"/>
  <c r="R99" i="11"/>
  <c r="AF99" i="11"/>
  <c r="L101" i="11"/>
  <c r="K101" i="11"/>
  <c r="T103" i="11"/>
  <c r="AH103" i="11"/>
  <c r="AB104" i="11"/>
  <c r="Z105" i="11"/>
  <c r="AH105" i="11"/>
  <c r="V105" i="11"/>
  <c r="U105" i="11"/>
  <c r="R105" i="11"/>
  <c r="AF105" i="11"/>
  <c r="Z106" i="11"/>
  <c r="AD107" i="11"/>
  <c r="Z107" i="11"/>
  <c r="T107" i="11"/>
  <c r="D107" i="11"/>
  <c r="AF107" i="11"/>
  <c r="S107" i="11"/>
  <c r="C107" i="11"/>
  <c r="AG107" i="11" s="1"/>
  <c r="U107" i="11"/>
  <c r="Z61" i="11"/>
  <c r="AB61" i="11"/>
  <c r="Z69" i="11"/>
  <c r="AB69" i="11"/>
  <c r="Z77" i="11"/>
  <c r="AB77" i="11"/>
  <c r="Z85" i="11"/>
  <c r="AB85" i="11"/>
  <c r="Z93" i="11"/>
  <c r="AB93" i="11"/>
  <c r="Z101" i="11"/>
  <c r="AB101" i="11"/>
  <c r="AD109" i="11"/>
  <c r="T109" i="11"/>
  <c r="U109" i="11"/>
  <c r="AB109" i="11"/>
  <c r="AF102" i="11"/>
  <c r="U102" i="11"/>
  <c r="AB102" i="11"/>
  <c r="AC109" i="11"/>
  <c r="AO113" i="11"/>
  <c r="K115" i="11"/>
  <c r="L115" i="11"/>
  <c r="J115" i="11"/>
  <c r="I115" i="11"/>
  <c r="AD122" i="11"/>
  <c r="T122" i="11"/>
  <c r="AC122" i="11"/>
  <c r="R122" i="11"/>
  <c r="C122" i="11"/>
  <c r="AG122" i="11" s="1"/>
  <c r="W122" i="11"/>
  <c r="S122" i="11"/>
  <c r="AH122" i="11"/>
  <c r="Y124" i="11"/>
  <c r="I125" i="11"/>
  <c r="C113" i="11"/>
  <c r="AG113" i="11" s="1"/>
  <c r="R113" i="11"/>
  <c r="AC113" i="11"/>
  <c r="Z124" i="11"/>
  <c r="AB124" i="11"/>
  <c r="AD111" i="11"/>
  <c r="T111" i="11"/>
  <c r="Z111" i="11"/>
  <c r="Y115" i="11"/>
  <c r="U115" i="11"/>
  <c r="AC115" i="11"/>
  <c r="AD116" i="11"/>
  <c r="T116" i="11"/>
  <c r="AC116" i="11"/>
  <c r="R116" i="11"/>
  <c r="C116" i="11"/>
  <c r="AG116" i="11" s="1"/>
  <c r="AF116" i="11"/>
  <c r="AD118" i="11"/>
  <c r="T118" i="11"/>
  <c r="W118" i="11"/>
  <c r="AC118" i="11"/>
  <c r="AD120" i="11"/>
  <c r="T120" i="11"/>
  <c r="W120" i="11"/>
  <c r="AC120" i="11"/>
  <c r="R120" i="11"/>
  <c r="C120" i="11"/>
  <c r="AG120" i="11" s="1"/>
  <c r="S120" i="11"/>
  <c r="AH120" i="11"/>
  <c r="Y122" i="11"/>
  <c r="AD124" i="11"/>
  <c r="T124" i="11"/>
  <c r="W124" i="11"/>
  <c r="AC124" i="11"/>
  <c r="R124" i="11"/>
  <c r="C124" i="11"/>
  <c r="AG124" i="11" s="1"/>
  <c r="S124" i="11"/>
  <c r="AH124" i="11"/>
  <c r="U124" i="11"/>
  <c r="AD113" i="11"/>
  <c r="T113" i="11"/>
  <c r="Z113" i="11"/>
  <c r="D124" i="11"/>
  <c r="V124" i="11"/>
  <c r="C128" i="11"/>
  <c r="AG128" i="11" s="1"/>
  <c r="R128" i="11"/>
  <c r="AC128" i="11"/>
  <c r="C132" i="11"/>
  <c r="AG132" i="11" s="1"/>
  <c r="R132" i="11"/>
  <c r="AC132" i="11"/>
  <c r="C136" i="11"/>
  <c r="AG136" i="11" s="1"/>
  <c r="R136" i="11"/>
  <c r="AC136" i="11"/>
  <c r="L137" i="11"/>
  <c r="C140" i="11"/>
  <c r="AG140" i="11" s="1"/>
  <c r="R140" i="11"/>
  <c r="AC140" i="11"/>
  <c r="L141" i="11"/>
  <c r="C144" i="11"/>
  <c r="AG144" i="11" s="1"/>
  <c r="R144" i="11"/>
  <c r="AC144" i="11"/>
  <c r="AD150" i="11"/>
  <c r="T150" i="11"/>
  <c r="Y150" i="11"/>
  <c r="W150" i="11"/>
  <c r="R150" i="11"/>
  <c r="U156" i="11"/>
  <c r="Y168" i="11"/>
  <c r="L174" i="11"/>
  <c r="K174" i="11"/>
  <c r="J174" i="11"/>
  <c r="I174" i="11"/>
  <c r="J154" i="11"/>
  <c r="I154" i="11"/>
  <c r="AD156" i="11"/>
  <c r="T156" i="11"/>
  <c r="W156" i="11"/>
  <c r="AF156" i="11"/>
  <c r="S156" i="11"/>
  <c r="D156" i="11"/>
  <c r="AC156" i="11"/>
  <c r="R156" i="11"/>
  <c r="C156" i="11"/>
  <c r="AG156" i="11" s="1"/>
  <c r="V156" i="11"/>
  <c r="AD160" i="11"/>
  <c r="T160" i="11"/>
  <c r="W160" i="11"/>
  <c r="U160" i="11"/>
  <c r="AF160" i="11"/>
  <c r="S160" i="11"/>
  <c r="D160" i="11"/>
  <c r="AC160" i="11"/>
  <c r="R160" i="11"/>
  <c r="C160" i="11"/>
  <c r="AG160" i="11" s="1"/>
  <c r="Y160" i="11"/>
  <c r="AD126" i="11"/>
  <c r="T126" i="11"/>
  <c r="Z126" i="11"/>
  <c r="U128" i="11"/>
  <c r="AD130" i="11"/>
  <c r="T130" i="11"/>
  <c r="Z130" i="11"/>
  <c r="U132" i="11"/>
  <c r="AD134" i="11"/>
  <c r="T134" i="11"/>
  <c r="Z134" i="11"/>
  <c r="AD138" i="11"/>
  <c r="T138" i="11"/>
  <c r="Z138" i="11"/>
  <c r="AD142" i="11"/>
  <c r="T142" i="11"/>
  <c r="Z142" i="11"/>
  <c r="AD146" i="11"/>
  <c r="T146" i="11"/>
  <c r="W146" i="11"/>
  <c r="AC146" i="11"/>
  <c r="Y156" i="11"/>
  <c r="Z160" i="11"/>
  <c r="AH164" i="11"/>
  <c r="AD148" i="11"/>
  <c r="T148" i="11"/>
  <c r="AF148" i="11"/>
  <c r="S148" i="11"/>
  <c r="AC148" i="11"/>
  <c r="R148" i="11"/>
  <c r="C148" i="11"/>
  <c r="AG148" i="11" s="1"/>
  <c r="AH148" i="11"/>
  <c r="K149" i="11"/>
  <c r="L149" i="11"/>
  <c r="J150" i="11"/>
  <c r="I150" i="11"/>
  <c r="Z156" i="11"/>
  <c r="AB160" i="11"/>
  <c r="K163" i="11"/>
  <c r="L163" i="11"/>
  <c r="I163" i="11"/>
  <c r="AD168" i="11"/>
  <c r="T168" i="11"/>
  <c r="W168" i="11"/>
  <c r="AH168" i="11"/>
  <c r="V168" i="11"/>
  <c r="U168" i="11"/>
  <c r="AF168" i="11"/>
  <c r="S168" i="11"/>
  <c r="D168" i="11"/>
  <c r="AC168" i="11"/>
  <c r="R168" i="11"/>
  <c r="C168" i="11"/>
  <c r="AG168" i="11" s="1"/>
  <c r="AB168" i="11"/>
  <c r="C126" i="11"/>
  <c r="AG126" i="11" s="1"/>
  <c r="R126" i="11"/>
  <c r="AC126" i="11"/>
  <c r="W128" i="11"/>
  <c r="C130" i="11"/>
  <c r="AG130" i="11" s="1"/>
  <c r="R130" i="11"/>
  <c r="AC130" i="11"/>
  <c r="W132" i="11"/>
  <c r="C134" i="11"/>
  <c r="AG134" i="11" s="1"/>
  <c r="R134" i="11"/>
  <c r="AC134" i="11"/>
  <c r="C138" i="11"/>
  <c r="AG138" i="11" s="1"/>
  <c r="R138" i="11"/>
  <c r="AC138" i="11"/>
  <c r="C142" i="11"/>
  <c r="AG142" i="11" s="1"/>
  <c r="R142" i="11"/>
  <c r="AC142" i="11"/>
  <c r="C146" i="11"/>
  <c r="AG146" i="11" s="1"/>
  <c r="S146" i="11"/>
  <c r="U148" i="11"/>
  <c r="K154" i="11"/>
  <c r="AB156" i="11"/>
  <c r="AH160" i="11"/>
  <c r="D126" i="11"/>
  <c r="S126" i="11"/>
  <c r="AF126" i="11"/>
  <c r="Y128" i="11"/>
  <c r="D130" i="11"/>
  <c r="S130" i="11"/>
  <c r="AF130" i="11"/>
  <c r="Y132" i="11"/>
  <c r="D134" i="11"/>
  <c r="S134" i="11"/>
  <c r="AF134" i="11"/>
  <c r="Y136" i="11"/>
  <c r="D138" i="11"/>
  <c r="S138" i="11"/>
  <c r="AF138" i="11"/>
  <c r="Y140" i="11"/>
  <c r="D142" i="11"/>
  <c r="S142" i="11"/>
  <c r="AF142" i="11"/>
  <c r="Y144" i="11"/>
  <c r="D146" i="11"/>
  <c r="U146" i="11"/>
  <c r="AH146" i="11"/>
  <c r="D148" i="11"/>
  <c r="V148" i="11"/>
  <c r="AB150" i="11"/>
  <c r="U152" i="11"/>
  <c r="L154" i="11"/>
  <c r="AH154" i="11"/>
  <c r="AD128" i="11"/>
  <c r="T128" i="11"/>
  <c r="Z128" i="11"/>
  <c r="AD132" i="11"/>
  <c r="T132" i="11"/>
  <c r="Z132" i="11"/>
  <c r="AD136" i="11"/>
  <c r="T136" i="11"/>
  <c r="Z136" i="11"/>
  <c r="I137" i="11"/>
  <c r="U138" i="11"/>
  <c r="AD140" i="11"/>
  <c r="T140" i="11"/>
  <c r="Z140" i="11"/>
  <c r="I141" i="11"/>
  <c r="U142" i="11"/>
  <c r="AD144" i="11"/>
  <c r="T144" i="11"/>
  <c r="Z144" i="11"/>
  <c r="V146" i="11"/>
  <c r="W148" i="11"/>
  <c r="I149" i="11"/>
  <c r="K150" i="11"/>
  <c r="AC150" i="11"/>
  <c r="AD152" i="11"/>
  <c r="T152" i="11"/>
  <c r="W152" i="11"/>
  <c r="AF152" i="11"/>
  <c r="S152" i="11"/>
  <c r="D152" i="11"/>
  <c r="AC152" i="11"/>
  <c r="R152" i="11"/>
  <c r="C152" i="11"/>
  <c r="AG152" i="11" s="1"/>
  <c r="V152" i="11"/>
  <c r="AH156" i="11"/>
  <c r="K157" i="11"/>
  <c r="L157" i="11"/>
  <c r="J163" i="11"/>
  <c r="AB128" i="11"/>
  <c r="AB132" i="11"/>
  <c r="V134" i="11"/>
  <c r="AH134" i="11"/>
  <c r="AB136" i="11"/>
  <c r="V138" i="11"/>
  <c r="AH138" i="11"/>
  <c r="AB140" i="11"/>
  <c r="J141" i="11"/>
  <c r="V142" i="11"/>
  <c r="AH142" i="11"/>
  <c r="AB144" i="11"/>
  <c r="Y146" i="11"/>
  <c r="Y148" i="11"/>
  <c r="J149" i="11"/>
  <c r="L150" i="11"/>
  <c r="AF150" i="11"/>
  <c r="AD154" i="11"/>
  <c r="T154" i="11"/>
  <c r="AC154" i="11"/>
  <c r="R154" i="11"/>
  <c r="C154" i="11"/>
  <c r="AG154" i="11" s="1"/>
  <c r="Y154" i="11"/>
  <c r="W154" i="11"/>
  <c r="U154" i="11"/>
  <c r="AD164" i="11"/>
  <c r="T164" i="11"/>
  <c r="W164" i="11"/>
  <c r="U164" i="11"/>
  <c r="AF164" i="11"/>
  <c r="S164" i="11"/>
  <c r="D164" i="11"/>
  <c r="AC164" i="11"/>
  <c r="R164" i="11"/>
  <c r="C164" i="11"/>
  <c r="AG164" i="11" s="1"/>
  <c r="Y164" i="11"/>
  <c r="AB172" i="11"/>
  <c r="AB176" i="11"/>
  <c r="AD180" i="11"/>
  <c r="T181" i="11"/>
  <c r="AH181" i="11"/>
  <c r="T186" i="11"/>
  <c r="C187" i="11"/>
  <c r="AG187" i="11" s="1"/>
  <c r="S187" i="11"/>
  <c r="AH187" i="11"/>
  <c r="D189" i="11"/>
  <c r="U189" i="11"/>
  <c r="W158" i="11"/>
  <c r="W162" i="11"/>
  <c r="W166" i="11"/>
  <c r="W170" i="11"/>
  <c r="C172" i="11"/>
  <c r="AG172" i="11" s="1"/>
  <c r="R172" i="11"/>
  <c r="AC172" i="11"/>
  <c r="L173" i="11"/>
  <c r="W174" i="11"/>
  <c r="C176" i="11"/>
  <c r="AG176" i="11" s="1"/>
  <c r="R176" i="11"/>
  <c r="AC176" i="11"/>
  <c r="L177" i="11"/>
  <c r="W178" i="11"/>
  <c r="C180" i="11"/>
  <c r="AG180" i="11" s="1"/>
  <c r="S180" i="11"/>
  <c r="AF180" i="11"/>
  <c r="D181" i="11"/>
  <c r="U181" i="11"/>
  <c r="W182" i="11"/>
  <c r="V185" i="11"/>
  <c r="Y185" i="11"/>
  <c r="R185" i="11"/>
  <c r="AD185" i="11"/>
  <c r="D186" i="11"/>
  <c r="U186" i="11"/>
  <c r="AH186" i="11"/>
  <c r="D187" i="11"/>
  <c r="U187" i="11"/>
  <c r="W189" i="11"/>
  <c r="J201" i="11"/>
  <c r="I201" i="11"/>
  <c r="K201" i="11"/>
  <c r="Y158" i="11"/>
  <c r="Y162" i="11"/>
  <c r="Y166" i="11"/>
  <c r="Y170" i="11"/>
  <c r="D172" i="11"/>
  <c r="S172" i="11"/>
  <c r="AF172" i="11"/>
  <c r="Y174" i="11"/>
  <c r="D176" i="11"/>
  <c r="S176" i="11"/>
  <c r="AF176" i="11"/>
  <c r="Y178" i="11"/>
  <c r="D180" i="11"/>
  <c r="T180" i="11"/>
  <c r="AH180" i="11"/>
  <c r="W181" i="11"/>
  <c r="J183" i="11"/>
  <c r="AB184" i="11"/>
  <c r="R184" i="11"/>
  <c r="C184" i="11"/>
  <c r="AG184" i="11" s="1"/>
  <c r="Z184" i="11"/>
  <c r="S184" i="11"/>
  <c r="AF184" i="11"/>
  <c r="S185" i="11"/>
  <c r="AF185" i="11"/>
  <c r="V186" i="11"/>
  <c r="Y187" i="11"/>
  <c r="Y189" i="11"/>
  <c r="I190" i="11"/>
  <c r="AD193" i="11"/>
  <c r="T193" i="11"/>
  <c r="AC193" i="11"/>
  <c r="R193" i="11"/>
  <c r="C193" i="11"/>
  <c r="AG193" i="11" s="1"/>
  <c r="Y193" i="11"/>
  <c r="W193" i="11"/>
  <c r="S193" i="11"/>
  <c r="AO193" i="11"/>
  <c r="R195" i="11"/>
  <c r="AD158" i="11"/>
  <c r="T158" i="11"/>
  <c r="Z158" i="11"/>
  <c r="AD162" i="11"/>
  <c r="T162" i="11"/>
  <c r="Z162" i="11"/>
  <c r="AD166" i="11"/>
  <c r="T166" i="11"/>
  <c r="Z166" i="11"/>
  <c r="AD170" i="11"/>
  <c r="T170" i="11"/>
  <c r="Z170" i="11"/>
  <c r="I171" i="11"/>
  <c r="U172" i="11"/>
  <c r="AD174" i="11"/>
  <c r="T174" i="11"/>
  <c r="Z174" i="11"/>
  <c r="U176" i="11"/>
  <c r="AD178" i="11"/>
  <c r="T178" i="11"/>
  <c r="Z178" i="11"/>
  <c r="V180" i="11"/>
  <c r="Y181" i="11"/>
  <c r="Y186" i="11"/>
  <c r="Z187" i="11"/>
  <c r="Z189" i="11"/>
  <c r="AD211" i="11"/>
  <c r="T211" i="11"/>
  <c r="Y211" i="11"/>
  <c r="W211" i="11"/>
  <c r="U211" i="11"/>
  <c r="AF211" i="11"/>
  <c r="S211" i="11"/>
  <c r="D211" i="11"/>
  <c r="AC211" i="11"/>
  <c r="R211" i="11"/>
  <c r="C211" i="11"/>
  <c r="AG211" i="11" s="1"/>
  <c r="Z211" i="11"/>
  <c r="V211" i="11"/>
  <c r="AH211" i="11"/>
  <c r="J171" i="11"/>
  <c r="V172" i="11"/>
  <c r="AH172" i="11"/>
  <c r="V176" i="11"/>
  <c r="AH176" i="11"/>
  <c r="W180" i="11"/>
  <c r="Z181" i="11"/>
  <c r="I185" i="11"/>
  <c r="J185" i="11"/>
  <c r="Z186" i="11"/>
  <c r="AB187" i="11"/>
  <c r="AB189" i="11"/>
  <c r="AD195" i="11"/>
  <c r="T195" i="11"/>
  <c r="W195" i="11"/>
  <c r="AF195" i="11"/>
  <c r="S195" i="11"/>
  <c r="D195" i="11"/>
  <c r="AC195" i="11"/>
  <c r="AB195" i="11"/>
  <c r="V195" i="11"/>
  <c r="AD199" i="11"/>
  <c r="T199" i="11"/>
  <c r="W199" i="11"/>
  <c r="AF199" i="11"/>
  <c r="S199" i="11"/>
  <c r="D199" i="11"/>
  <c r="Z199" i="11"/>
  <c r="Y199" i="11"/>
  <c r="U199" i="11"/>
  <c r="AB199" i="11"/>
  <c r="L201" i="11"/>
  <c r="AD203" i="11"/>
  <c r="T203" i="11"/>
  <c r="W203" i="11"/>
  <c r="AF203" i="11"/>
  <c r="S203" i="11"/>
  <c r="D203" i="11"/>
  <c r="AC203" i="11"/>
  <c r="R203" i="11"/>
  <c r="C203" i="11"/>
  <c r="AG203" i="11" s="1"/>
  <c r="U203" i="11"/>
  <c r="AH203" i="11"/>
  <c r="AB203" i="11"/>
  <c r="Y203" i="11"/>
  <c r="C158" i="11"/>
  <c r="AG158" i="11" s="1"/>
  <c r="R158" i="11"/>
  <c r="AC158" i="11"/>
  <c r="C162" i="11"/>
  <c r="AG162" i="11" s="1"/>
  <c r="R162" i="11"/>
  <c r="AC162" i="11"/>
  <c r="C166" i="11"/>
  <c r="AG166" i="11" s="1"/>
  <c r="R166" i="11"/>
  <c r="AC166" i="11"/>
  <c r="C170" i="11"/>
  <c r="AG170" i="11" s="1"/>
  <c r="R170" i="11"/>
  <c r="AC170" i="11"/>
  <c r="L171" i="11"/>
  <c r="C174" i="11"/>
  <c r="AG174" i="11" s="1"/>
  <c r="R174" i="11"/>
  <c r="AC174" i="11"/>
  <c r="C178" i="11"/>
  <c r="AG178" i="11" s="1"/>
  <c r="R178" i="11"/>
  <c r="AC178" i="11"/>
  <c r="AB182" i="11"/>
  <c r="R182" i="11"/>
  <c r="C182" i="11"/>
  <c r="AG182" i="11" s="1"/>
  <c r="AD182" i="11"/>
  <c r="S182" i="11"/>
  <c r="AF182" i="11"/>
  <c r="AD191" i="11"/>
  <c r="T191" i="11"/>
  <c r="W191" i="11"/>
  <c r="AH191" i="11"/>
  <c r="U191" i="11"/>
  <c r="D191" i="11"/>
  <c r="R191" i="11"/>
  <c r="AC199" i="11"/>
  <c r="AD187" i="11"/>
  <c r="T187" i="11"/>
  <c r="W187" i="11"/>
  <c r="V187" i="11"/>
  <c r="AF187" i="11"/>
  <c r="AD189" i="11"/>
  <c r="T189" i="11"/>
  <c r="AC189" i="11"/>
  <c r="R189" i="11"/>
  <c r="C189" i="11"/>
  <c r="AG189" i="11" s="1"/>
  <c r="V189" i="11"/>
  <c r="AB211" i="11"/>
  <c r="AD172" i="11"/>
  <c r="T172" i="11"/>
  <c r="Z172" i="11"/>
  <c r="AD176" i="11"/>
  <c r="T176" i="11"/>
  <c r="Z176" i="11"/>
  <c r="AB180" i="11"/>
  <c r="R180" i="11"/>
  <c r="U180" i="11"/>
  <c r="AC180" i="11"/>
  <c r="V181" i="11"/>
  <c r="AD181" i="11"/>
  <c r="S181" i="11"/>
  <c r="C181" i="11"/>
  <c r="AG181" i="11" s="1"/>
  <c r="R181" i="11"/>
  <c r="AF181" i="11"/>
  <c r="I183" i="11"/>
  <c r="L183" i="11"/>
  <c r="AB186" i="11"/>
  <c r="R186" i="11"/>
  <c r="C186" i="11"/>
  <c r="AG186" i="11" s="1"/>
  <c r="W186" i="11"/>
  <c r="S186" i="11"/>
  <c r="AF186" i="11"/>
  <c r="R187" i="11"/>
  <c r="S189" i="11"/>
  <c r="AH189" i="11"/>
  <c r="K190" i="11"/>
  <c r="L190" i="11"/>
  <c r="AD205" i="11"/>
  <c r="T205" i="11"/>
  <c r="AF205" i="11"/>
  <c r="S205" i="11"/>
  <c r="D205" i="11"/>
  <c r="AC205" i="11"/>
  <c r="R205" i="11"/>
  <c r="C205" i="11"/>
  <c r="AG205" i="11" s="1"/>
  <c r="Y205" i="11"/>
  <c r="W205" i="11"/>
  <c r="Z205" i="11"/>
  <c r="K208" i="11"/>
  <c r="L208" i="11"/>
  <c r="K202" i="11"/>
  <c r="L202" i="11"/>
  <c r="L206" i="11"/>
  <c r="AD197" i="11"/>
  <c r="T197" i="11"/>
  <c r="AC197" i="11"/>
  <c r="R197" i="11"/>
  <c r="C197" i="11"/>
  <c r="AG197" i="11" s="1"/>
  <c r="Y197" i="11"/>
  <c r="S197" i="11"/>
  <c r="AH197" i="11"/>
  <c r="U207" i="11"/>
  <c r="AO218" i="11"/>
  <c r="AB183" i="11"/>
  <c r="U197" i="11"/>
  <c r="AD201" i="11"/>
  <c r="T201" i="11"/>
  <c r="AC201" i="11"/>
  <c r="R201" i="11"/>
  <c r="C201" i="11"/>
  <c r="AG201" i="11" s="1"/>
  <c r="Y201" i="11"/>
  <c r="W201" i="11"/>
  <c r="U201" i="11"/>
  <c r="I202" i="11"/>
  <c r="I206" i="11"/>
  <c r="AD207" i="11"/>
  <c r="T207" i="11"/>
  <c r="Y207" i="11"/>
  <c r="W207" i="11"/>
  <c r="AF207" i="11"/>
  <c r="S207" i="11"/>
  <c r="D207" i="11"/>
  <c r="AC207" i="11"/>
  <c r="R207" i="11"/>
  <c r="C207" i="11"/>
  <c r="AG207" i="11" s="1"/>
  <c r="Z207" i="11"/>
  <c r="V217" i="11"/>
  <c r="AC217" i="11"/>
  <c r="S217" i="11"/>
  <c r="D217" i="11"/>
  <c r="AB217" i="11"/>
  <c r="R217" i="11"/>
  <c r="C217" i="11"/>
  <c r="AG217" i="11" s="1"/>
  <c r="Z217" i="11"/>
  <c r="Y217" i="11"/>
  <c r="W217" i="11"/>
  <c r="V225" i="11"/>
  <c r="AC225" i="11"/>
  <c r="S225" i="11"/>
  <c r="AB225" i="11"/>
  <c r="R225" i="11"/>
  <c r="C225" i="11"/>
  <c r="AG225" i="11" s="1"/>
  <c r="Z225" i="11"/>
  <c r="Y225" i="11"/>
  <c r="J226" i="11"/>
  <c r="W209" i="11"/>
  <c r="W213" i="11"/>
  <c r="AB216" i="11"/>
  <c r="R216" i="11"/>
  <c r="C216" i="11"/>
  <c r="AG216" i="11" s="1"/>
  <c r="AH216" i="11"/>
  <c r="W216" i="11"/>
  <c r="V216" i="11"/>
  <c r="AF216" i="11"/>
  <c r="U216" i="11"/>
  <c r="Z216" i="11"/>
  <c r="Y216" i="11"/>
  <c r="AD217" i="11"/>
  <c r="V221" i="11"/>
  <c r="AC221" i="11"/>
  <c r="S221" i="11"/>
  <c r="D221" i="11"/>
  <c r="AB221" i="11"/>
  <c r="R221" i="11"/>
  <c r="C221" i="11"/>
  <c r="AG221" i="11" s="1"/>
  <c r="Z221" i="11"/>
  <c r="AF221" i="11"/>
  <c r="Y221" i="11"/>
  <c r="AD225" i="11"/>
  <c r="V229" i="11"/>
  <c r="AC229" i="11"/>
  <c r="S229" i="11"/>
  <c r="D229" i="11"/>
  <c r="AB229" i="11"/>
  <c r="R229" i="11"/>
  <c r="C229" i="11"/>
  <c r="AG229" i="11" s="1"/>
  <c r="Z229" i="11"/>
  <c r="U229" i="11"/>
  <c r="Y229" i="11"/>
  <c r="J230" i="11"/>
  <c r="I230" i="11"/>
  <c r="Y209" i="11"/>
  <c r="Y213" i="11"/>
  <c r="AC216" i="11"/>
  <c r="AF217" i="11"/>
  <c r="T219" i="11"/>
  <c r="R220" i="11"/>
  <c r="C220" i="11"/>
  <c r="AG220" i="11" s="1"/>
  <c r="AH220" i="11"/>
  <c r="W220" i="11"/>
  <c r="V220" i="11"/>
  <c r="AF220" i="11"/>
  <c r="U220" i="11"/>
  <c r="AD220" i="11"/>
  <c r="Y220" i="11"/>
  <c r="AD221" i="11"/>
  <c r="AB224" i="11"/>
  <c r="R224" i="11"/>
  <c r="C224" i="11"/>
  <c r="AG224" i="11" s="1"/>
  <c r="AH224" i="11"/>
  <c r="W224" i="11"/>
  <c r="V224" i="11"/>
  <c r="AF224" i="11"/>
  <c r="U224" i="11"/>
  <c r="Z224" i="11"/>
  <c r="AF225" i="11"/>
  <c r="AD229" i="11"/>
  <c r="AD209" i="11"/>
  <c r="T209" i="11"/>
  <c r="Z209" i="11"/>
  <c r="AD213" i="11"/>
  <c r="T213" i="11"/>
  <c r="Z213" i="11"/>
  <c r="AH217" i="11"/>
  <c r="AH225" i="11"/>
  <c r="AB228" i="11"/>
  <c r="R228" i="11"/>
  <c r="C228" i="11"/>
  <c r="AG228" i="11" s="1"/>
  <c r="AH228" i="11"/>
  <c r="W228" i="11"/>
  <c r="V228" i="11"/>
  <c r="AF228" i="11"/>
  <c r="U228" i="11"/>
  <c r="T228" i="11"/>
  <c r="Z228" i="11"/>
  <c r="AF229" i="11"/>
  <c r="K230" i="11"/>
  <c r="AB232" i="11"/>
  <c r="R232" i="11"/>
  <c r="C232" i="11"/>
  <c r="AG232" i="11" s="1"/>
  <c r="Y232" i="11"/>
  <c r="AH232" i="11"/>
  <c r="W232" i="11"/>
  <c r="V232" i="11"/>
  <c r="AF232" i="11"/>
  <c r="U232" i="11"/>
  <c r="S232" i="11"/>
  <c r="AD232" i="11"/>
  <c r="AC232" i="11"/>
  <c r="V233" i="11"/>
  <c r="AD233" i="11"/>
  <c r="T233" i="11"/>
  <c r="AC233" i="11"/>
  <c r="S233" i="11"/>
  <c r="D233" i="11"/>
  <c r="AB233" i="11"/>
  <c r="R233" i="11"/>
  <c r="C233" i="11"/>
  <c r="AG233" i="11" s="1"/>
  <c r="Z233" i="11"/>
  <c r="W233" i="11"/>
  <c r="U233" i="11"/>
  <c r="AH233" i="11"/>
  <c r="V219" i="11"/>
  <c r="AC219" i="11"/>
  <c r="S219" i="11"/>
  <c r="D219" i="11"/>
  <c r="AB219" i="11"/>
  <c r="R219" i="11"/>
  <c r="C219" i="11"/>
  <c r="AG219" i="11" s="1"/>
  <c r="Z219" i="11"/>
  <c r="AD219" i="11"/>
  <c r="W219" i="11"/>
  <c r="AH229" i="11"/>
  <c r="L230" i="11"/>
  <c r="C209" i="11"/>
  <c r="AG209" i="11" s="1"/>
  <c r="R209" i="11"/>
  <c r="AC209" i="11"/>
  <c r="C213" i="11"/>
  <c r="AG213" i="11" s="1"/>
  <c r="R213" i="11"/>
  <c r="AC213" i="11"/>
  <c r="Y219" i="11"/>
  <c r="V223" i="11"/>
  <c r="AC223" i="11"/>
  <c r="S223" i="11"/>
  <c r="D223" i="11"/>
  <c r="AB223" i="11"/>
  <c r="R223" i="11"/>
  <c r="C223" i="11"/>
  <c r="AG223" i="11" s="1"/>
  <c r="Z223" i="11"/>
  <c r="AH223" i="11"/>
  <c r="Y223" i="11"/>
  <c r="T225" i="11"/>
  <c r="V227" i="11"/>
  <c r="AC227" i="11"/>
  <c r="S227" i="11"/>
  <c r="AB227" i="11"/>
  <c r="R227" i="11"/>
  <c r="C227" i="11"/>
  <c r="AG227" i="11" s="1"/>
  <c r="Z227" i="11"/>
  <c r="T227" i="11"/>
  <c r="Y227" i="11"/>
  <c r="AD228" i="11"/>
  <c r="D209" i="11"/>
  <c r="S209" i="11"/>
  <c r="AF209" i="11"/>
  <c r="D213" i="11"/>
  <c r="S213" i="11"/>
  <c r="AF213" i="11"/>
  <c r="T217" i="11"/>
  <c r="AB218" i="11"/>
  <c r="R218" i="11"/>
  <c r="C218" i="11"/>
  <c r="AG218" i="11" s="1"/>
  <c r="AH218" i="11"/>
  <c r="W218" i="11"/>
  <c r="V218" i="11"/>
  <c r="AF218" i="11"/>
  <c r="U218" i="11"/>
  <c r="AC218" i="11"/>
  <c r="D218" i="11"/>
  <c r="Z218" i="11"/>
  <c r="AF219" i="11"/>
  <c r="T221" i="11"/>
  <c r="AB222" i="11"/>
  <c r="R222" i="11"/>
  <c r="C222" i="11"/>
  <c r="AG222" i="11" s="1"/>
  <c r="AH222" i="11"/>
  <c r="W222" i="11"/>
  <c r="V222" i="11"/>
  <c r="AF222" i="11"/>
  <c r="U222" i="11"/>
  <c r="Z222" i="11"/>
  <c r="U225" i="11"/>
  <c r="AB226" i="11"/>
  <c r="R226" i="11"/>
  <c r="C226" i="11"/>
  <c r="AG226" i="11" s="1"/>
  <c r="AH226" i="11"/>
  <c r="W226" i="11"/>
  <c r="V226" i="11"/>
  <c r="AF226" i="11"/>
  <c r="U226" i="11"/>
  <c r="S226" i="11"/>
  <c r="Z226" i="11"/>
  <c r="AO228" i="11"/>
  <c r="T232" i="11"/>
  <c r="AH214" i="11"/>
  <c r="AF214" i="11"/>
  <c r="U214" i="11"/>
  <c r="Z214" i="11"/>
  <c r="V215" i="11"/>
  <c r="AC215" i="11"/>
  <c r="S215" i="11"/>
  <c r="D215" i="11"/>
  <c r="AB215" i="11"/>
  <c r="R215" i="11"/>
  <c r="C215" i="11"/>
  <c r="AG215" i="11" s="1"/>
  <c r="Z215" i="11"/>
  <c r="W215" i="11"/>
  <c r="AB230" i="11"/>
  <c r="R230" i="11"/>
  <c r="C230" i="11"/>
  <c r="AG230" i="11" s="1"/>
  <c r="AH230" i="11"/>
  <c r="W230" i="11"/>
  <c r="V230" i="11"/>
  <c r="AF230" i="11"/>
  <c r="U230" i="11"/>
  <c r="Y230" i="11"/>
  <c r="V231" i="11"/>
  <c r="AC231" i="11"/>
  <c r="S231" i="11"/>
  <c r="AB231" i="11"/>
  <c r="R231" i="11"/>
  <c r="C231" i="11"/>
  <c r="AG231" i="11" s="1"/>
  <c r="Z231" i="11"/>
  <c r="W231" i="11"/>
  <c r="K236" i="11"/>
  <c r="J236" i="11"/>
  <c r="I236" i="11"/>
  <c r="V235" i="11"/>
  <c r="AD235" i="11"/>
  <c r="T235" i="11"/>
  <c r="AC235" i="11"/>
  <c r="S235" i="11"/>
  <c r="D235" i="11"/>
  <c r="AB235" i="11"/>
  <c r="R235" i="11"/>
  <c r="C235" i="11"/>
  <c r="AG235" i="11" s="1"/>
  <c r="Z235" i="11"/>
  <c r="Y235" i="11"/>
  <c r="AH235" i="11"/>
  <c r="V237" i="11"/>
  <c r="AD237" i="11"/>
  <c r="T237" i="11"/>
  <c r="AC237" i="11"/>
  <c r="S237" i="11"/>
  <c r="D237" i="11"/>
  <c r="AB237" i="11"/>
  <c r="R237" i="11"/>
  <c r="C237" i="11"/>
  <c r="AG237" i="11" s="1"/>
  <c r="Z237" i="11"/>
  <c r="Y237" i="11"/>
  <c r="AF237" i="11"/>
  <c r="AH237" i="11"/>
  <c r="U234" i="11"/>
  <c r="AF234" i="11"/>
  <c r="U236" i="11"/>
  <c r="AF236" i="11"/>
  <c r="V234" i="11"/>
  <c r="V236" i="11"/>
  <c r="W234" i="11"/>
  <c r="AH234" i="11"/>
  <c r="W236" i="11"/>
  <c r="AH236" i="11"/>
  <c r="Y234" i="11"/>
  <c r="Y236" i="11"/>
  <c r="C234" i="11"/>
  <c r="AG234" i="11" s="1"/>
  <c r="R234" i="11"/>
  <c r="C236" i="11"/>
  <c r="AG236" i="11" s="1"/>
  <c r="R236" i="11"/>
  <c r="Y2" i="11"/>
  <c r="AB2" i="11"/>
  <c r="AC2" i="11"/>
  <c r="D2" i="11"/>
  <c r="L2" i="11" s="1"/>
  <c r="V2" i="11"/>
  <c r="W2" i="11"/>
  <c r="Z2" i="11"/>
  <c r="R2" i="11"/>
  <c r="T2" i="11"/>
  <c r="U2" i="11"/>
  <c r="X317" i="10"/>
  <c r="W317" i="10"/>
  <c r="X312" i="10"/>
  <c r="W312" i="10"/>
  <c r="X295" i="10"/>
  <c r="W295" i="10"/>
  <c r="X293" i="10"/>
  <c r="W293" i="10"/>
  <c r="X291" i="10"/>
  <c r="W291" i="10"/>
  <c r="X289" i="10"/>
  <c r="W289" i="10"/>
  <c r="X288" i="10"/>
  <c r="W288" i="10"/>
  <c r="X287" i="10"/>
  <c r="W287" i="10"/>
  <c r="X285" i="10"/>
  <c r="W285" i="10"/>
  <c r="X284" i="10"/>
  <c r="W284" i="10"/>
  <c r="X282" i="10"/>
  <c r="W282" i="10"/>
  <c r="X279" i="10"/>
  <c r="W279" i="10"/>
  <c r="X278" i="10"/>
  <c r="W278" i="10"/>
  <c r="X277" i="10"/>
  <c r="W277" i="10"/>
  <c r="X276" i="10"/>
  <c r="W276" i="10"/>
  <c r="X275" i="10"/>
  <c r="W275" i="10"/>
  <c r="X274" i="10"/>
  <c r="W274" i="10"/>
  <c r="X273" i="10"/>
  <c r="W273" i="10"/>
  <c r="X272" i="10"/>
  <c r="W272" i="10"/>
  <c r="X271" i="10"/>
  <c r="W271" i="10"/>
  <c r="X270" i="10"/>
  <c r="W270" i="10"/>
  <c r="X267" i="10"/>
  <c r="W267" i="10"/>
  <c r="X265" i="10"/>
  <c r="W265" i="10"/>
  <c r="X264" i="10"/>
  <c r="W264" i="10"/>
  <c r="X263" i="10"/>
  <c r="W263" i="10"/>
  <c r="X262" i="10"/>
  <c r="W262" i="10"/>
  <c r="X261" i="10"/>
  <c r="W261" i="10"/>
  <c r="X259" i="10"/>
  <c r="W259" i="10"/>
  <c r="X256" i="10"/>
  <c r="W256" i="10"/>
  <c r="X254" i="10"/>
  <c r="W254" i="10"/>
  <c r="X253" i="10"/>
  <c r="W253" i="10"/>
  <c r="X252" i="10"/>
  <c r="W252" i="10"/>
  <c r="X251" i="10"/>
  <c r="W251" i="10"/>
  <c r="X250" i="10"/>
  <c r="W250" i="10"/>
  <c r="X246" i="10"/>
  <c r="W246" i="10"/>
  <c r="X245" i="10"/>
  <c r="W245" i="10"/>
  <c r="X183" i="10"/>
  <c r="W183" i="10"/>
  <c r="X102" i="10"/>
  <c r="W102" i="10"/>
  <c r="X66" i="10"/>
  <c r="W66" i="10"/>
  <c r="F1" i="10"/>
  <c r="G1" i="10" s="1"/>
  <c r="H1" i="10" s="1"/>
  <c r="I1" i="10" s="1"/>
  <c r="J1" i="10" s="1"/>
  <c r="K1" i="10" s="1"/>
  <c r="L1" i="10" s="1"/>
  <c r="M1" i="10" s="1"/>
  <c r="N1" i="10" s="1"/>
  <c r="O1" i="10" s="1"/>
  <c r="P1" i="10" s="1"/>
  <c r="Q1" i="10" s="1"/>
  <c r="R1" i="10" s="1"/>
  <c r="S1" i="10" s="1"/>
  <c r="T1" i="10" s="1"/>
  <c r="U1" i="10" s="1"/>
  <c r="V1" i="10" s="1"/>
  <c r="W1" i="10" s="1"/>
  <c r="X1" i="10" s="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E1" i="10"/>
  <c r="D1" i="10"/>
  <c r="J232" i="9"/>
  <c r="K232" i="9" s="1"/>
  <c r="L232" i="9" s="1"/>
  <c r="J231" i="9"/>
  <c r="K231" i="9" s="1"/>
  <c r="L231" i="9" s="1"/>
  <c r="J230" i="9"/>
  <c r="K230" i="9" s="1"/>
  <c r="L230" i="9" s="1"/>
  <c r="D223" i="9"/>
  <c r="D222" i="9"/>
  <c r="J220" i="9"/>
  <c r="K220" i="9" s="1"/>
  <c r="L220" i="9" s="1"/>
  <c r="D207" i="9"/>
  <c r="J182" i="9"/>
  <c r="K182" i="9" s="1"/>
  <c r="L182" i="9" s="1"/>
  <c r="J181" i="9"/>
  <c r="K181" i="9" s="1"/>
  <c r="L181" i="9" s="1"/>
  <c r="D180" i="9"/>
  <c r="J135" i="9"/>
  <c r="K135" i="9" s="1"/>
  <c r="L135" i="9" s="1"/>
  <c r="J134" i="9"/>
  <c r="K134" i="9" s="1"/>
  <c r="L134" i="9" s="1"/>
  <c r="J133" i="9"/>
  <c r="K133" i="9" s="1"/>
  <c r="L133" i="9" s="1"/>
  <c r="J132" i="9"/>
  <c r="K132" i="9" s="1"/>
  <c r="L132" i="9" s="1"/>
  <c r="J131" i="9"/>
  <c r="K131" i="9" s="1"/>
  <c r="L131" i="9" s="1"/>
  <c r="D130" i="9"/>
  <c r="D128" i="9"/>
  <c r="J125" i="9"/>
  <c r="K125" i="9" s="1"/>
  <c r="L125" i="9" s="1"/>
  <c r="J124" i="9"/>
  <c r="K124" i="9" s="1"/>
  <c r="L124" i="9" s="1"/>
  <c r="D122" i="9"/>
  <c r="D121" i="9"/>
  <c r="J120" i="9"/>
  <c r="K120" i="9" s="1"/>
  <c r="L120" i="9" s="1"/>
  <c r="J119" i="9"/>
  <c r="K119" i="9" s="1"/>
  <c r="L119" i="9" s="1"/>
  <c r="J118" i="9"/>
  <c r="K118" i="9" s="1"/>
  <c r="L118" i="9" s="1"/>
  <c r="J117" i="9"/>
  <c r="K117" i="9" s="1"/>
  <c r="L117" i="9" s="1"/>
  <c r="D114" i="9"/>
  <c r="J111" i="9"/>
  <c r="K111" i="9" s="1"/>
  <c r="L111" i="9" s="1"/>
  <c r="J110" i="9"/>
  <c r="K110" i="9" s="1"/>
  <c r="L110" i="9" s="1"/>
  <c r="D98" i="9"/>
  <c r="J93" i="9"/>
  <c r="K93" i="9" s="1"/>
  <c r="L93" i="9" s="1"/>
  <c r="J92" i="9"/>
  <c r="K92" i="9" s="1"/>
  <c r="L92" i="9" s="1"/>
  <c r="J91" i="9"/>
  <c r="K91" i="9" s="1"/>
  <c r="L91" i="9" s="1"/>
  <c r="D90" i="9"/>
  <c r="D89" i="9"/>
  <c r="D88" i="9"/>
  <c r="D87" i="9"/>
  <c r="D86" i="9"/>
  <c r="J84" i="9"/>
  <c r="K84" i="9" s="1"/>
  <c r="L84" i="9" s="1"/>
  <c r="D82" i="9"/>
  <c r="J80" i="9"/>
  <c r="K80" i="9" s="1"/>
  <c r="L80" i="9" s="1"/>
  <c r="J79" i="9"/>
  <c r="K79" i="9" s="1"/>
  <c r="L79" i="9" s="1"/>
  <c r="J78" i="9"/>
  <c r="K78" i="9" s="1"/>
  <c r="L78" i="9" s="1"/>
  <c r="J76" i="9"/>
  <c r="K76" i="9" s="1"/>
  <c r="L76" i="9" s="1"/>
  <c r="D74" i="9"/>
  <c r="D72" i="9"/>
  <c r="D71" i="9"/>
  <c r="D66" i="9"/>
  <c r="D65" i="9"/>
  <c r="D57" i="9"/>
  <c r="J47" i="9"/>
  <c r="K47" i="9" s="1"/>
  <c r="L47" i="9" s="1"/>
  <c r="J45" i="9"/>
  <c r="K45" i="9" s="1"/>
  <c r="L45" i="9" s="1"/>
  <c r="D42" i="9"/>
  <c r="D38" i="9"/>
  <c r="J5" i="9"/>
  <c r="K5" i="9" s="1"/>
  <c r="L5" i="9" s="1"/>
  <c r="J35" i="9"/>
  <c r="K35" i="9" s="1"/>
  <c r="L35" i="9" s="1"/>
  <c r="D33" i="9"/>
  <c r="J31" i="9"/>
  <c r="K31" i="9" s="1"/>
  <c r="L31" i="9" s="1"/>
  <c r="D28" i="9"/>
  <c r="J14" i="9"/>
  <c r="K14" i="9" s="1"/>
  <c r="L14" i="9" s="1"/>
  <c r="J4" i="9"/>
  <c r="K4" i="9" s="1"/>
  <c r="L4" i="9" s="1"/>
  <c r="J3" i="9"/>
  <c r="K3" i="9" s="1"/>
  <c r="L3" i="9" s="1"/>
  <c r="D2" i="9"/>
  <c r="J148" i="9"/>
  <c r="K148" i="9" s="1"/>
  <c r="L148" i="9" s="1"/>
  <c r="J127" i="9"/>
  <c r="K127" i="9" s="1"/>
  <c r="L127" i="9" s="1"/>
  <c r="J60" i="9"/>
  <c r="K60" i="9" s="1"/>
  <c r="L60" i="9" s="1"/>
  <c r="J55" i="9"/>
  <c r="K55" i="9" s="1"/>
  <c r="L55" i="9" s="1"/>
  <c r="D148" i="9"/>
  <c r="D68" i="9"/>
  <c r="D60" i="9"/>
  <c r="D52" i="9"/>
  <c r="D36" i="9"/>
  <c r="J237" i="9"/>
  <c r="K237" i="9" s="1"/>
  <c r="L237" i="9" s="1"/>
  <c r="J236" i="9"/>
  <c r="K236" i="9" s="1"/>
  <c r="L236" i="9" s="1"/>
  <c r="J235" i="9"/>
  <c r="K235" i="9" s="1"/>
  <c r="L235" i="9" s="1"/>
  <c r="D234" i="9"/>
  <c r="D233" i="9"/>
  <c r="J229" i="9"/>
  <c r="K229" i="9" s="1"/>
  <c r="L229" i="9" s="1"/>
  <c r="J228" i="9"/>
  <c r="K228" i="9" s="1"/>
  <c r="L228" i="9" s="1"/>
  <c r="J227" i="9"/>
  <c r="K227" i="9" s="1"/>
  <c r="L227" i="9" s="1"/>
  <c r="D226" i="9"/>
  <c r="D225" i="9"/>
  <c r="D224" i="9"/>
  <c r="J221" i="9"/>
  <c r="K221" i="9" s="1"/>
  <c r="L221" i="9" s="1"/>
  <c r="J219" i="9"/>
  <c r="K219" i="9" s="1"/>
  <c r="L219" i="9" s="1"/>
  <c r="D218" i="9"/>
  <c r="D217" i="9"/>
  <c r="J216" i="9"/>
  <c r="K216" i="9" s="1"/>
  <c r="L216" i="9" s="1"/>
  <c r="J215" i="9"/>
  <c r="K215" i="9" s="1"/>
  <c r="L215" i="9" s="1"/>
  <c r="J214" i="9"/>
  <c r="K214" i="9" s="1"/>
  <c r="L214" i="9" s="1"/>
  <c r="J213" i="9"/>
  <c r="K213" i="9" s="1"/>
  <c r="L213" i="9" s="1"/>
  <c r="J212" i="9"/>
  <c r="K212" i="9" s="1"/>
  <c r="L212" i="9" s="1"/>
  <c r="J211" i="9"/>
  <c r="K211" i="9" s="1"/>
  <c r="L211" i="9" s="1"/>
  <c r="D210" i="9"/>
  <c r="D209" i="9"/>
  <c r="D208" i="9"/>
  <c r="D206" i="9"/>
  <c r="J205" i="9"/>
  <c r="K205" i="9" s="1"/>
  <c r="L205" i="9" s="1"/>
  <c r="J204" i="9"/>
  <c r="K204" i="9" s="1"/>
  <c r="L204" i="9" s="1"/>
  <c r="J203" i="9"/>
  <c r="K203" i="9" s="1"/>
  <c r="L203" i="9" s="1"/>
  <c r="D202" i="9"/>
  <c r="D201" i="9"/>
  <c r="J200" i="9"/>
  <c r="K200" i="9" s="1"/>
  <c r="L200" i="9" s="1"/>
  <c r="J199" i="9"/>
  <c r="K199" i="9" s="1"/>
  <c r="L199" i="9" s="1"/>
  <c r="J198" i="9"/>
  <c r="K198" i="9" s="1"/>
  <c r="L198" i="9" s="1"/>
  <c r="J197" i="9"/>
  <c r="K197" i="9" s="1"/>
  <c r="L197" i="9" s="1"/>
  <c r="D196" i="9"/>
  <c r="J195" i="9"/>
  <c r="K195" i="9" s="1"/>
  <c r="L195" i="9" s="1"/>
  <c r="D194" i="9"/>
  <c r="D193" i="9"/>
  <c r="D192" i="9"/>
  <c r="D191" i="9"/>
  <c r="D190" i="9"/>
  <c r="J189" i="9"/>
  <c r="K189" i="9" s="1"/>
  <c r="L189" i="9" s="1"/>
  <c r="J188" i="9"/>
  <c r="K188" i="9" s="1"/>
  <c r="L188" i="9" s="1"/>
  <c r="J187" i="9"/>
  <c r="K187" i="9" s="1"/>
  <c r="L187" i="9" s="1"/>
  <c r="D186" i="9"/>
  <c r="D185" i="9"/>
  <c r="J184" i="9"/>
  <c r="K184" i="9" s="1"/>
  <c r="L184" i="9" s="1"/>
  <c r="J183" i="9"/>
  <c r="K183" i="9" s="1"/>
  <c r="L183" i="9" s="1"/>
  <c r="J179" i="9"/>
  <c r="K179" i="9" s="1"/>
  <c r="L179" i="9" s="1"/>
  <c r="D178" i="9"/>
  <c r="D177" i="9"/>
  <c r="D176" i="9"/>
  <c r="D175" i="9"/>
  <c r="D174" i="9"/>
  <c r="J173" i="9"/>
  <c r="K173" i="9" s="1"/>
  <c r="L173" i="9" s="1"/>
  <c r="J172" i="9"/>
  <c r="K172" i="9" s="1"/>
  <c r="L172" i="9" s="1"/>
  <c r="J171" i="9"/>
  <c r="K171" i="9" s="1"/>
  <c r="L171" i="9" s="1"/>
  <c r="D170" i="9"/>
  <c r="D169" i="9"/>
  <c r="J168" i="9"/>
  <c r="K168" i="9" s="1"/>
  <c r="L168" i="9" s="1"/>
  <c r="J167" i="9"/>
  <c r="K167" i="9" s="1"/>
  <c r="L167" i="9" s="1"/>
  <c r="J166" i="9"/>
  <c r="K166" i="9" s="1"/>
  <c r="L166" i="9" s="1"/>
  <c r="J165" i="9"/>
  <c r="K165" i="9" s="1"/>
  <c r="L165" i="9" s="1"/>
  <c r="D164" i="9"/>
  <c r="J163" i="9"/>
  <c r="K163" i="9" s="1"/>
  <c r="L163" i="9" s="1"/>
  <c r="D162" i="9"/>
  <c r="D161" i="9"/>
  <c r="D160" i="9"/>
  <c r="D159" i="9"/>
  <c r="D158" i="9"/>
  <c r="J157" i="9"/>
  <c r="K157" i="9" s="1"/>
  <c r="L157" i="9" s="1"/>
  <c r="J156" i="9"/>
  <c r="K156" i="9" s="1"/>
  <c r="L156" i="9" s="1"/>
  <c r="J155" i="9"/>
  <c r="K155" i="9" s="1"/>
  <c r="L155" i="9" s="1"/>
  <c r="D154" i="9"/>
  <c r="D153" i="9"/>
  <c r="J152" i="9"/>
  <c r="K152" i="9" s="1"/>
  <c r="L152" i="9" s="1"/>
  <c r="J151" i="9"/>
  <c r="K151" i="9" s="1"/>
  <c r="L151" i="9" s="1"/>
  <c r="J150" i="9"/>
  <c r="K150" i="9" s="1"/>
  <c r="L150" i="9" s="1"/>
  <c r="J149" i="9"/>
  <c r="K149" i="9" s="1"/>
  <c r="L149" i="9" s="1"/>
  <c r="J147" i="9"/>
  <c r="K147" i="9" s="1"/>
  <c r="L147" i="9" s="1"/>
  <c r="D146" i="9"/>
  <c r="D145" i="9"/>
  <c r="D144" i="9"/>
  <c r="D143" i="9"/>
  <c r="D142" i="9"/>
  <c r="J141" i="9"/>
  <c r="K141" i="9" s="1"/>
  <c r="L141" i="9" s="1"/>
  <c r="J140" i="9"/>
  <c r="K140" i="9" s="1"/>
  <c r="L140" i="9" s="1"/>
  <c r="J139" i="9"/>
  <c r="K139" i="9" s="1"/>
  <c r="L139" i="9" s="1"/>
  <c r="D138" i="9"/>
  <c r="D137" i="9"/>
  <c r="J136" i="9"/>
  <c r="K136" i="9" s="1"/>
  <c r="L136" i="9" s="1"/>
  <c r="D129" i="9"/>
  <c r="D127" i="9"/>
  <c r="D126" i="9"/>
  <c r="J123" i="9"/>
  <c r="K123" i="9" s="1"/>
  <c r="L123" i="9" s="1"/>
  <c r="D116" i="9"/>
  <c r="J115" i="9"/>
  <c r="K115" i="9" s="1"/>
  <c r="L115" i="9" s="1"/>
  <c r="D113" i="9"/>
  <c r="D112" i="9"/>
  <c r="J109" i="9"/>
  <c r="K109" i="9" s="1"/>
  <c r="L109" i="9" s="1"/>
  <c r="J108" i="9"/>
  <c r="K108" i="9" s="1"/>
  <c r="L108" i="9" s="1"/>
  <c r="J107" i="9"/>
  <c r="K107" i="9" s="1"/>
  <c r="L107" i="9" s="1"/>
  <c r="D106" i="9"/>
  <c r="D105" i="9"/>
  <c r="D104" i="9"/>
  <c r="D103" i="9"/>
  <c r="D102" i="9"/>
  <c r="J101" i="9"/>
  <c r="K101" i="9" s="1"/>
  <c r="L101" i="9" s="1"/>
  <c r="J100" i="9"/>
  <c r="K100" i="9" s="1"/>
  <c r="L100" i="9" s="1"/>
  <c r="J99" i="9"/>
  <c r="K99" i="9" s="1"/>
  <c r="L99" i="9" s="1"/>
  <c r="D97" i="9"/>
  <c r="J96" i="9"/>
  <c r="K96" i="9" s="1"/>
  <c r="L96" i="9" s="1"/>
  <c r="J95" i="9"/>
  <c r="K95" i="9" s="1"/>
  <c r="L95" i="9" s="1"/>
  <c r="J94" i="9"/>
  <c r="K94" i="9" s="1"/>
  <c r="L94" i="9" s="1"/>
  <c r="J85" i="9"/>
  <c r="K85" i="9" s="1"/>
  <c r="L85" i="9" s="1"/>
  <c r="J83" i="9"/>
  <c r="K83" i="9" s="1"/>
  <c r="L83" i="9" s="1"/>
  <c r="D81" i="9"/>
  <c r="J77" i="9"/>
  <c r="K77" i="9" s="1"/>
  <c r="L77" i="9" s="1"/>
  <c r="J75" i="9"/>
  <c r="K75" i="9" s="1"/>
  <c r="L75" i="9" s="1"/>
  <c r="D73" i="9"/>
  <c r="D70" i="9"/>
  <c r="J69" i="9"/>
  <c r="K69" i="9" s="1"/>
  <c r="L69" i="9" s="1"/>
  <c r="J68" i="9"/>
  <c r="K68" i="9" s="1"/>
  <c r="L68" i="9" s="1"/>
  <c r="J67" i="9"/>
  <c r="K67" i="9" s="1"/>
  <c r="L67" i="9" s="1"/>
  <c r="J64" i="9"/>
  <c r="K64" i="9" s="1"/>
  <c r="L64" i="9" s="1"/>
  <c r="J63" i="9"/>
  <c r="K63" i="9" s="1"/>
  <c r="L63" i="9" s="1"/>
  <c r="J62" i="9"/>
  <c r="K62" i="9" s="1"/>
  <c r="L62" i="9" s="1"/>
  <c r="J61" i="9"/>
  <c r="K61" i="9" s="1"/>
  <c r="L61" i="9" s="1"/>
  <c r="J59" i="9"/>
  <c r="K59" i="9" s="1"/>
  <c r="L59" i="9" s="1"/>
  <c r="D58" i="9"/>
  <c r="D56" i="9"/>
  <c r="D55" i="9"/>
  <c r="D54" i="9"/>
  <c r="J53" i="9"/>
  <c r="K53" i="9" s="1"/>
  <c r="L53" i="9" s="1"/>
  <c r="J52" i="9"/>
  <c r="K52" i="9" s="1"/>
  <c r="L52" i="9" s="1"/>
  <c r="J51" i="9"/>
  <c r="K51" i="9" s="1"/>
  <c r="L51" i="9" s="1"/>
  <c r="D50" i="9"/>
  <c r="D49" i="9"/>
  <c r="J48" i="9"/>
  <c r="K48" i="9" s="1"/>
  <c r="L48" i="9" s="1"/>
  <c r="J46" i="9"/>
  <c r="K46" i="9" s="1"/>
  <c r="L46" i="9" s="1"/>
  <c r="D44" i="9"/>
  <c r="J43" i="9"/>
  <c r="K43" i="9" s="1"/>
  <c r="L43" i="9" s="1"/>
  <c r="D41" i="9"/>
  <c r="D40" i="9"/>
  <c r="D39" i="9"/>
  <c r="J37" i="9"/>
  <c r="K37" i="9" s="1"/>
  <c r="L37" i="9" s="1"/>
  <c r="J36" i="9"/>
  <c r="K36" i="9" s="1"/>
  <c r="L36" i="9" s="1"/>
  <c r="D34" i="9"/>
  <c r="J32" i="9"/>
  <c r="K32" i="9" s="1"/>
  <c r="L32" i="9" s="1"/>
  <c r="J30" i="9"/>
  <c r="K30" i="9" s="1"/>
  <c r="L30" i="9" s="1"/>
  <c r="J29" i="9"/>
  <c r="K29" i="9" s="1"/>
  <c r="L29" i="9" s="1"/>
  <c r="J27" i="9"/>
  <c r="K27" i="9" s="1"/>
  <c r="L27" i="9" s="1"/>
  <c r="D26" i="9"/>
  <c r="D25" i="9"/>
  <c r="D24" i="9"/>
  <c r="D23" i="9"/>
  <c r="D22" i="9"/>
  <c r="J21" i="9"/>
  <c r="K21" i="9" s="1"/>
  <c r="L21" i="9" s="1"/>
  <c r="J20" i="9"/>
  <c r="K20" i="9" s="1"/>
  <c r="L20" i="9" s="1"/>
  <c r="J19" i="9"/>
  <c r="K19" i="9" s="1"/>
  <c r="L19" i="9" s="1"/>
  <c r="D18" i="9"/>
  <c r="D17" i="9"/>
  <c r="J16" i="9"/>
  <c r="K16" i="9" s="1"/>
  <c r="L16" i="9" s="1"/>
  <c r="J15" i="9"/>
  <c r="K15" i="9" s="1"/>
  <c r="L15" i="9" s="1"/>
  <c r="J13" i="9"/>
  <c r="K13" i="9" s="1"/>
  <c r="L13" i="9" s="1"/>
  <c r="D12" i="9"/>
  <c r="J11" i="9"/>
  <c r="K11" i="9" s="1"/>
  <c r="L11" i="9" s="1"/>
  <c r="D10" i="9"/>
  <c r="D9" i="9"/>
  <c r="D8" i="9"/>
  <c r="D7" i="9"/>
  <c r="D6" i="9"/>
  <c r="AL237" i="9"/>
  <c r="AG237" i="9"/>
  <c r="C237" i="9"/>
  <c r="B237" i="9"/>
  <c r="AL236" i="9"/>
  <c r="AG236" i="9"/>
  <c r="C236" i="9"/>
  <c r="B236" i="9"/>
  <c r="AL235" i="9"/>
  <c r="AG235" i="9"/>
  <c r="C235" i="9"/>
  <c r="B235" i="9"/>
  <c r="AL234" i="9"/>
  <c r="AG234" i="9"/>
  <c r="C234" i="9"/>
  <c r="B234" i="9"/>
  <c r="AL233" i="9"/>
  <c r="AG233" i="9"/>
  <c r="C233" i="9"/>
  <c r="B233" i="9"/>
  <c r="AL232" i="9"/>
  <c r="AG232" i="9"/>
  <c r="C232" i="9"/>
  <c r="B232" i="9"/>
  <c r="AL231" i="9"/>
  <c r="AG231" i="9"/>
  <c r="C231" i="9"/>
  <c r="B231" i="9"/>
  <c r="AL230" i="9"/>
  <c r="AG230" i="9"/>
  <c r="C230" i="9"/>
  <c r="B230" i="9"/>
  <c r="AL229" i="9"/>
  <c r="AG229" i="9"/>
  <c r="C229" i="9"/>
  <c r="B229" i="9"/>
  <c r="AL228" i="9"/>
  <c r="AG228" i="9"/>
  <c r="C228" i="9"/>
  <c r="B228" i="9"/>
  <c r="AL227" i="9"/>
  <c r="AG227" i="9"/>
  <c r="C227" i="9"/>
  <c r="B227" i="9"/>
  <c r="AL226" i="9"/>
  <c r="AG226" i="9"/>
  <c r="C226" i="9"/>
  <c r="B226" i="9"/>
  <c r="AL225" i="9"/>
  <c r="AG225" i="9"/>
  <c r="C225" i="9"/>
  <c r="B225" i="9"/>
  <c r="AL224" i="9"/>
  <c r="AG224" i="9"/>
  <c r="C224" i="9"/>
  <c r="B224" i="9"/>
  <c r="AL223" i="9"/>
  <c r="AG223" i="9"/>
  <c r="C223" i="9"/>
  <c r="B223" i="9"/>
  <c r="AL222" i="9"/>
  <c r="AG222" i="9"/>
  <c r="C222" i="9"/>
  <c r="B222" i="9"/>
  <c r="AL221" i="9"/>
  <c r="AG221" i="9"/>
  <c r="C221" i="9"/>
  <c r="B221" i="9"/>
  <c r="AL220" i="9"/>
  <c r="AG220" i="9"/>
  <c r="C220" i="9"/>
  <c r="B220" i="9"/>
  <c r="AL219" i="9"/>
  <c r="AG219" i="9"/>
  <c r="C219" i="9"/>
  <c r="B219" i="9"/>
  <c r="AL218" i="9"/>
  <c r="AG218" i="9"/>
  <c r="C218" i="9"/>
  <c r="B218" i="9"/>
  <c r="AL217" i="9"/>
  <c r="AG217" i="9"/>
  <c r="C217" i="9"/>
  <c r="B217" i="9"/>
  <c r="AL216" i="9"/>
  <c r="AG216" i="9"/>
  <c r="C216" i="9"/>
  <c r="B216" i="9"/>
  <c r="AL215" i="9"/>
  <c r="AG215" i="9"/>
  <c r="C215" i="9"/>
  <c r="B215" i="9"/>
  <c r="AL214" i="9"/>
  <c r="AG214" i="9"/>
  <c r="C214" i="9"/>
  <c r="B214" i="9"/>
  <c r="AL213" i="9"/>
  <c r="AG213" i="9"/>
  <c r="C213" i="9"/>
  <c r="B213" i="9"/>
  <c r="AL212" i="9"/>
  <c r="AG212" i="9"/>
  <c r="C212" i="9"/>
  <c r="B212" i="9"/>
  <c r="AL211" i="9"/>
  <c r="AG211" i="9"/>
  <c r="C211" i="9"/>
  <c r="B211" i="9"/>
  <c r="AL210" i="9"/>
  <c r="AG210" i="9"/>
  <c r="C210" i="9"/>
  <c r="B210" i="9"/>
  <c r="AL209" i="9"/>
  <c r="AG209" i="9"/>
  <c r="C209" i="9"/>
  <c r="B209" i="9"/>
  <c r="AL208" i="9"/>
  <c r="AG208" i="9"/>
  <c r="C208" i="9"/>
  <c r="B208" i="9"/>
  <c r="AL207" i="9"/>
  <c r="AG207" i="9"/>
  <c r="C207" i="9"/>
  <c r="B207" i="9"/>
  <c r="AL206" i="9"/>
  <c r="AG206" i="9"/>
  <c r="C206" i="9"/>
  <c r="B206" i="9"/>
  <c r="AL205" i="9"/>
  <c r="AG205" i="9"/>
  <c r="C205" i="9"/>
  <c r="B205" i="9"/>
  <c r="AL204" i="9"/>
  <c r="AG204" i="9"/>
  <c r="C204" i="9"/>
  <c r="B204" i="9"/>
  <c r="AL203" i="9"/>
  <c r="AG203" i="9"/>
  <c r="C203" i="9"/>
  <c r="B203" i="9"/>
  <c r="AL202" i="9"/>
  <c r="AG202" i="9"/>
  <c r="C202" i="9"/>
  <c r="B202" i="9"/>
  <c r="AL201" i="9"/>
  <c r="AG201" i="9"/>
  <c r="C201" i="9"/>
  <c r="B201" i="9"/>
  <c r="AL200" i="9"/>
  <c r="AG200" i="9"/>
  <c r="C200" i="9"/>
  <c r="B200" i="9"/>
  <c r="AL199" i="9"/>
  <c r="AG199" i="9"/>
  <c r="C199" i="9"/>
  <c r="B199" i="9"/>
  <c r="AL198" i="9"/>
  <c r="AG198" i="9"/>
  <c r="C198" i="9"/>
  <c r="B198" i="9"/>
  <c r="AL197" i="9"/>
  <c r="AG197" i="9"/>
  <c r="C197" i="9"/>
  <c r="B197" i="9"/>
  <c r="AL196" i="9"/>
  <c r="AG196" i="9"/>
  <c r="C196" i="9"/>
  <c r="B196" i="9"/>
  <c r="AL195" i="9"/>
  <c r="AG195" i="9"/>
  <c r="C195" i="9"/>
  <c r="B195" i="9"/>
  <c r="AL194" i="9"/>
  <c r="AG194" i="9"/>
  <c r="C194" i="9"/>
  <c r="B194" i="9"/>
  <c r="AL193" i="9"/>
  <c r="AG193" i="9"/>
  <c r="C193" i="9"/>
  <c r="B193" i="9"/>
  <c r="AL192" i="9"/>
  <c r="AG192" i="9"/>
  <c r="C192" i="9"/>
  <c r="B192" i="9"/>
  <c r="AL191" i="9"/>
  <c r="AG191" i="9"/>
  <c r="C191" i="9"/>
  <c r="B191" i="9"/>
  <c r="AL190" i="9"/>
  <c r="AG190" i="9"/>
  <c r="C190" i="9"/>
  <c r="B190" i="9"/>
  <c r="AL189" i="9"/>
  <c r="AG189" i="9"/>
  <c r="C189" i="9"/>
  <c r="B189" i="9"/>
  <c r="AL188" i="9"/>
  <c r="AG188" i="9"/>
  <c r="C188" i="9"/>
  <c r="B188" i="9"/>
  <c r="AL187" i="9"/>
  <c r="AG187" i="9"/>
  <c r="C187" i="9"/>
  <c r="B187" i="9"/>
  <c r="AL186" i="9"/>
  <c r="AG186" i="9"/>
  <c r="C186" i="9"/>
  <c r="B186" i="9"/>
  <c r="AL185" i="9"/>
  <c r="AG185" i="9"/>
  <c r="C185" i="9"/>
  <c r="B185" i="9"/>
  <c r="AL184" i="9"/>
  <c r="AG184" i="9"/>
  <c r="C184" i="9"/>
  <c r="B184" i="9"/>
  <c r="AL183" i="9"/>
  <c r="AG183" i="9"/>
  <c r="C183" i="9"/>
  <c r="B183" i="9"/>
  <c r="AL182" i="9"/>
  <c r="AG182" i="9"/>
  <c r="C182" i="9"/>
  <c r="B182" i="9"/>
  <c r="AL181" i="9"/>
  <c r="AG181" i="9"/>
  <c r="C181" i="9"/>
  <c r="B181" i="9"/>
  <c r="AL180" i="9"/>
  <c r="AG180" i="9"/>
  <c r="C180" i="9"/>
  <c r="B180" i="9"/>
  <c r="AL179" i="9"/>
  <c r="AG179" i="9"/>
  <c r="C179" i="9"/>
  <c r="B179" i="9"/>
  <c r="AL178" i="9"/>
  <c r="AG178" i="9"/>
  <c r="C178" i="9"/>
  <c r="B178" i="9"/>
  <c r="AL177" i="9"/>
  <c r="AG177" i="9"/>
  <c r="C177" i="9"/>
  <c r="B177" i="9"/>
  <c r="AL176" i="9"/>
  <c r="AG176" i="9"/>
  <c r="C176" i="9"/>
  <c r="B176" i="9"/>
  <c r="AL175" i="9"/>
  <c r="AG175" i="9"/>
  <c r="C175" i="9"/>
  <c r="B175" i="9"/>
  <c r="AL174" i="9"/>
  <c r="AG174" i="9"/>
  <c r="C174" i="9"/>
  <c r="B174" i="9"/>
  <c r="AL173" i="9"/>
  <c r="AG173" i="9"/>
  <c r="C173" i="9"/>
  <c r="B173" i="9"/>
  <c r="AL172" i="9"/>
  <c r="AG172" i="9"/>
  <c r="C172" i="9"/>
  <c r="B172" i="9"/>
  <c r="AL171" i="9"/>
  <c r="AG171" i="9"/>
  <c r="C171" i="9"/>
  <c r="B171" i="9"/>
  <c r="AL170" i="9"/>
  <c r="AG170" i="9"/>
  <c r="C170" i="9"/>
  <c r="B170" i="9"/>
  <c r="AL169" i="9"/>
  <c r="AG169" i="9"/>
  <c r="C169" i="9"/>
  <c r="B169" i="9"/>
  <c r="AL168" i="9"/>
  <c r="AG168" i="9"/>
  <c r="C168" i="9"/>
  <c r="B168" i="9"/>
  <c r="AL167" i="9"/>
  <c r="AG167" i="9"/>
  <c r="C167" i="9"/>
  <c r="B167" i="9"/>
  <c r="AL166" i="9"/>
  <c r="AG166" i="9"/>
  <c r="C166" i="9"/>
  <c r="B166" i="9"/>
  <c r="AL165" i="9"/>
  <c r="AG165" i="9"/>
  <c r="C165" i="9"/>
  <c r="B165" i="9"/>
  <c r="AL164" i="9"/>
  <c r="AG164" i="9"/>
  <c r="C164" i="9"/>
  <c r="B164" i="9"/>
  <c r="AL163" i="9"/>
  <c r="AG163" i="9"/>
  <c r="C163" i="9"/>
  <c r="B163" i="9"/>
  <c r="AL162" i="9"/>
  <c r="AG162" i="9"/>
  <c r="C162" i="9"/>
  <c r="B162" i="9"/>
  <c r="AL161" i="9"/>
  <c r="AG161" i="9"/>
  <c r="C161" i="9"/>
  <c r="B161" i="9"/>
  <c r="AL160" i="9"/>
  <c r="AG160" i="9"/>
  <c r="C160" i="9"/>
  <c r="B160" i="9"/>
  <c r="AL159" i="9"/>
  <c r="AG159" i="9"/>
  <c r="C159" i="9"/>
  <c r="B159" i="9"/>
  <c r="AL158" i="9"/>
  <c r="AG158" i="9"/>
  <c r="C158" i="9"/>
  <c r="B158" i="9"/>
  <c r="AL157" i="9"/>
  <c r="AG157" i="9"/>
  <c r="C157" i="9"/>
  <c r="B157" i="9"/>
  <c r="AL156" i="9"/>
  <c r="AG156" i="9"/>
  <c r="C156" i="9"/>
  <c r="B156" i="9"/>
  <c r="AL155" i="9"/>
  <c r="AG155" i="9"/>
  <c r="C155" i="9"/>
  <c r="B155" i="9"/>
  <c r="AL154" i="9"/>
  <c r="AG154" i="9"/>
  <c r="C154" i="9"/>
  <c r="B154" i="9"/>
  <c r="AL153" i="9"/>
  <c r="AG153" i="9"/>
  <c r="C153" i="9"/>
  <c r="B153" i="9"/>
  <c r="AL152" i="9"/>
  <c r="AG152" i="9"/>
  <c r="C152" i="9"/>
  <c r="B152" i="9"/>
  <c r="AL151" i="9"/>
  <c r="AG151" i="9"/>
  <c r="C151" i="9"/>
  <c r="B151" i="9"/>
  <c r="AL150" i="9"/>
  <c r="AG150" i="9"/>
  <c r="C150" i="9"/>
  <c r="B150" i="9"/>
  <c r="AL149" i="9"/>
  <c r="AG149" i="9"/>
  <c r="C149" i="9"/>
  <c r="B149" i="9"/>
  <c r="AL148" i="9"/>
  <c r="AG148" i="9"/>
  <c r="C148" i="9"/>
  <c r="B148" i="9"/>
  <c r="AL147" i="9"/>
  <c r="AG147" i="9"/>
  <c r="C147" i="9"/>
  <c r="B147" i="9"/>
  <c r="AL146" i="9"/>
  <c r="AG146" i="9"/>
  <c r="C146" i="9"/>
  <c r="B146" i="9"/>
  <c r="AL145" i="9"/>
  <c r="AG145" i="9"/>
  <c r="C145" i="9"/>
  <c r="B145" i="9"/>
  <c r="AL144" i="9"/>
  <c r="AG144" i="9"/>
  <c r="C144" i="9"/>
  <c r="B144" i="9"/>
  <c r="AL143" i="9"/>
  <c r="AG143" i="9"/>
  <c r="C143" i="9"/>
  <c r="B143" i="9"/>
  <c r="AL142" i="9"/>
  <c r="AG142" i="9"/>
  <c r="C142" i="9"/>
  <c r="B142" i="9"/>
  <c r="AL141" i="9"/>
  <c r="AG141" i="9"/>
  <c r="C141" i="9"/>
  <c r="B141" i="9"/>
  <c r="AL140" i="9"/>
  <c r="AG140" i="9"/>
  <c r="C140" i="9"/>
  <c r="B140" i="9"/>
  <c r="AL139" i="9"/>
  <c r="AG139" i="9"/>
  <c r="C139" i="9"/>
  <c r="B139" i="9"/>
  <c r="AL138" i="9"/>
  <c r="AG138" i="9"/>
  <c r="C138" i="9"/>
  <c r="B138" i="9"/>
  <c r="AL137" i="9"/>
  <c r="AG137" i="9"/>
  <c r="C137" i="9"/>
  <c r="B137" i="9"/>
  <c r="AL136" i="9"/>
  <c r="AG136" i="9"/>
  <c r="C136" i="9"/>
  <c r="B136" i="9"/>
  <c r="AL135" i="9"/>
  <c r="AG135" i="9"/>
  <c r="C135" i="9"/>
  <c r="B135" i="9"/>
  <c r="AL134" i="9"/>
  <c r="AG134" i="9"/>
  <c r="C134" i="9"/>
  <c r="B134" i="9"/>
  <c r="AL133" i="9"/>
  <c r="AG133" i="9"/>
  <c r="C133" i="9"/>
  <c r="B133" i="9"/>
  <c r="AL132" i="9"/>
  <c r="AG132" i="9"/>
  <c r="C132" i="9"/>
  <c r="B132" i="9"/>
  <c r="AL131" i="9"/>
  <c r="AG131" i="9"/>
  <c r="C131" i="9"/>
  <c r="B131" i="9"/>
  <c r="AL130" i="9"/>
  <c r="AG130" i="9"/>
  <c r="C130" i="9"/>
  <c r="B130" i="9"/>
  <c r="AL129" i="9"/>
  <c r="AG129" i="9"/>
  <c r="C129" i="9"/>
  <c r="B129" i="9"/>
  <c r="AL128" i="9"/>
  <c r="AG128" i="9"/>
  <c r="C128" i="9"/>
  <c r="B128" i="9"/>
  <c r="AL127" i="9"/>
  <c r="AG127" i="9"/>
  <c r="C127" i="9"/>
  <c r="B127" i="9"/>
  <c r="AL126" i="9"/>
  <c r="AG126" i="9"/>
  <c r="C126" i="9"/>
  <c r="B126" i="9"/>
  <c r="AL125" i="9"/>
  <c r="AG125" i="9"/>
  <c r="C125" i="9"/>
  <c r="B125" i="9"/>
  <c r="AL124" i="9"/>
  <c r="AG124" i="9"/>
  <c r="C124" i="9"/>
  <c r="B124" i="9"/>
  <c r="AL123" i="9"/>
  <c r="AG123" i="9"/>
  <c r="C123" i="9"/>
  <c r="B123" i="9"/>
  <c r="AL122" i="9"/>
  <c r="AG122" i="9"/>
  <c r="C122" i="9"/>
  <c r="B122" i="9"/>
  <c r="AL121" i="9"/>
  <c r="AG121" i="9"/>
  <c r="C121" i="9"/>
  <c r="B121" i="9"/>
  <c r="AL120" i="9"/>
  <c r="AG120" i="9"/>
  <c r="C120" i="9"/>
  <c r="B120" i="9"/>
  <c r="AL119" i="9"/>
  <c r="AG119" i="9"/>
  <c r="C119" i="9"/>
  <c r="B119" i="9"/>
  <c r="AL118" i="9"/>
  <c r="AG118" i="9"/>
  <c r="C118" i="9"/>
  <c r="B118" i="9"/>
  <c r="AL117" i="9"/>
  <c r="AG117" i="9"/>
  <c r="C117" i="9"/>
  <c r="B117" i="9"/>
  <c r="AL116" i="9"/>
  <c r="AG116" i="9"/>
  <c r="C116" i="9"/>
  <c r="B116" i="9"/>
  <c r="AL115" i="9"/>
  <c r="AG115" i="9"/>
  <c r="C115" i="9"/>
  <c r="B115" i="9"/>
  <c r="AL114" i="9"/>
  <c r="AG114" i="9"/>
  <c r="C114" i="9"/>
  <c r="B114" i="9"/>
  <c r="AL113" i="9"/>
  <c r="AG113" i="9"/>
  <c r="C113" i="9"/>
  <c r="B113" i="9"/>
  <c r="AL112" i="9"/>
  <c r="AG112" i="9"/>
  <c r="C112" i="9"/>
  <c r="B112" i="9"/>
  <c r="AL111" i="9"/>
  <c r="AG111" i="9"/>
  <c r="C111" i="9"/>
  <c r="B111" i="9"/>
  <c r="AL110" i="9"/>
  <c r="AG110" i="9"/>
  <c r="C110" i="9"/>
  <c r="B110" i="9"/>
  <c r="AL109" i="9"/>
  <c r="AG109" i="9"/>
  <c r="C109" i="9"/>
  <c r="B109" i="9"/>
  <c r="AL108" i="9"/>
  <c r="AG108" i="9"/>
  <c r="C108" i="9"/>
  <c r="B108" i="9"/>
  <c r="AL107" i="9"/>
  <c r="AG107" i="9"/>
  <c r="C107" i="9"/>
  <c r="B107" i="9"/>
  <c r="AL106" i="9"/>
  <c r="AG106" i="9"/>
  <c r="C106" i="9"/>
  <c r="B106" i="9"/>
  <c r="AL105" i="9"/>
  <c r="AG105" i="9"/>
  <c r="C105" i="9"/>
  <c r="B105" i="9"/>
  <c r="AL104" i="9"/>
  <c r="AG104" i="9"/>
  <c r="C104" i="9"/>
  <c r="B104" i="9"/>
  <c r="AL103" i="9"/>
  <c r="AG103" i="9"/>
  <c r="C103" i="9"/>
  <c r="B103" i="9"/>
  <c r="AL102" i="9"/>
  <c r="AG102" i="9"/>
  <c r="C102" i="9"/>
  <c r="B102" i="9"/>
  <c r="AL101" i="9"/>
  <c r="AG101" i="9"/>
  <c r="C101" i="9"/>
  <c r="B101" i="9"/>
  <c r="AL100" i="9"/>
  <c r="AG100" i="9"/>
  <c r="C100" i="9"/>
  <c r="B100" i="9"/>
  <c r="AL99" i="9"/>
  <c r="AG99" i="9"/>
  <c r="C99" i="9"/>
  <c r="B99" i="9"/>
  <c r="AL98" i="9"/>
  <c r="AG98" i="9"/>
  <c r="C98" i="9"/>
  <c r="B98" i="9"/>
  <c r="AL97" i="9"/>
  <c r="AG97" i="9"/>
  <c r="C97" i="9"/>
  <c r="B97" i="9"/>
  <c r="AL96" i="9"/>
  <c r="AG96" i="9"/>
  <c r="C96" i="9"/>
  <c r="B96" i="9"/>
  <c r="AL95" i="9"/>
  <c r="AG95" i="9"/>
  <c r="C95" i="9"/>
  <c r="B95" i="9"/>
  <c r="AL94" i="9"/>
  <c r="AG94" i="9"/>
  <c r="C94" i="9"/>
  <c r="B94" i="9"/>
  <c r="AL93" i="9"/>
  <c r="AG93" i="9"/>
  <c r="C93" i="9"/>
  <c r="B93" i="9"/>
  <c r="AL92" i="9"/>
  <c r="AG92" i="9"/>
  <c r="C92" i="9"/>
  <c r="B92" i="9"/>
  <c r="AL91" i="9"/>
  <c r="AG91" i="9"/>
  <c r="C91" i="9"/>
  <c r="B91" i="9"/>
  <c r="AL90" i="9"/>
  <c r="AG90" i="9"/>
  <c r="C90" i="9"/>
  <c r="B90" i="9"/>
  <c r="AL89" i="9"/>
  <c r="AG89" i="9"/>
  <c r="C89" i="9"/>
  <c r="B89" i="9"/>
  <c r="AL88" i="9"/>
  <c r="AG88" i="9"/>
  <c r="C88" i="9"/>
  <c r="B88" i="9"/>
  <c r="AL87" i="9"/>
  <c r="AG87" i="9"/>
  <c r="C87" i="9"/>
  <c r="B87" i="9"/>
  <c r="AL86" i="9"/>
  <c r="AG86" i="9"/>
  <c r="C86" i="9"/>
  <c r="B86" i="9"/>
  <c r="AL85" i="9"/>
  <c r="AG85" i="9"/>
  <c r="C85" i="9"/>
  <c r="B85" i="9"/>
  <c r="AL84" i="9"/>
  <c r="AG84" i="9"/>
  <c r="C84" i="9"/>
  <c r="B84" i="9"/>
  <c r="AL83" i="9"/>
  <c r="AG83" i="9"/>
  <c r="C83" i="9"/>
  <c r="B83" i="9"/>
  <c r="AL82" i="9"/>
  <c r="AG82" i="9"/>
  <c r="C82" i="9"/>
  <c r="B82" i="9"/>
  <c r="AL81" i="9"/>
  <c r="AG81" i="9"/>
  <c r="C81" i="9"/>
  <c r="B81" i="9"/>
  <c r="AL80" i="9"/>
  <c r="AG80" i="9"/>
  <c r="C80" i="9"/>
  <c r="B80" i="9"/>
  <c r="AL79" i="9"/>
  <c r="AG79" i="9"/>
  <c r="C79" i="9"/>
  <c r="B79" i="9"/>
  <c r="AL78" i="9"/>
  <c r="AG78" i="9"/>
  <c r="C78" i="9"/>
  <c r="B78" i="9"/>
  <c r="AL77" i="9"/>
  <c r="AG77" i="9"/>
  <c r="C77" i="9"/>
  <c r="B77" i="9"/>
  <c r="AL76" i="9"/>
  <c r="AG76" i="9"/>
  <c r="C76" i="9"/>
  <c r="B76" i="9"/>
  <c r="AL75" i="9"/>
  <c r="AG75" i="9"/>
  <c r="C75" i="9"/>
  <c r="B75" i="9"/>
  <c r="AL74" i="9"/>
  <c r="AG74" i="9"/>
  <c r="C74" i="9"/>
  <c r="B74" i="9"/>
  <c r="AL73" i="9"/>
  <c r="AG73" i="9"/>
  <c r="C73" i="9"/>
  <c r="B73" i="9"/>
  <c r="AL72" i="9"/>
  <c r="AG72" i="9"/>
  <c r="C72" i="9"/>
  <c r="B72" i="9"/>
  <c r="AL71" i="9"/>
  <c r="AG71" i="9"/>
  <c r="C71" i="9"/>
  <c r="B71" i="9"/>
  <c r="AL70" i="9"/>
  <c r="AG70" i="9"/>
  <c r="C70" i="9"/>
  <c r="B70" i="9"/>
  <c r="AL69" i="9"/>
  <c r="AG69" i="9"/>
  <c r="C69" i="9"/>
  <c r="B69" i="9"/>
  <c r="AL68" i="9"/>
  <c r="AG68" i="9"/>
  <c r="C68" i="9"/>
  <c r="B68" i="9"/>
  <c r="AL67" i="9"/>
  <c r="AG67" i="9"/>
  <c r="C67" i="9"/>
  <c r="B67" i="9"/>
  <c r="AL66" i="9"/>
  <c r="AG66" i="9"/>
  <c r="C66" i="9"/>
  <c r="B66" i="9"/>
  <c r="AL65" i="9"/>
  <c r="AG65" i="9"/>
  <c r="C65" i="9"/>
  <c r="B65" i="9"/>
  <c r="AL64" i="9"/>
  <c r="AG64" i="9"/>
  <c r="C64" i="9"/>
  <c r="B64" i="9"/>
  <c r="AL63" i="9"/>
  <c r="AG63" i="9"/>
  <c r="C63" i="9"/>
  <c r="B63" i="9"/>
  <c r="AL62" i="9"/>
  <c r="AG62" i="9"/>
  <c r="C62" i="9"/>
  <c r="B62" i="9"/>
  <c r="AL61" i="9"/>
  <c r="AG61" i="9"/>
  <c r="C61" i="9"/>
  <c r="B61" i="9"/>
  <c r="AL60" i="9"/>
  <c r="AG60" i="9"/>
  <c r="C60" i="9"/>
  <c r="B60" i="9"/>
  <c r="AL59" i="9"/>
  <c r="AG59" i="9"/>
  <c r="C59" i="9"/>
  <c r="B59" i="9"/>
  <c r="AL58" i="9"/>
  <c r="AG58" i="9"/>
  <c r="C58" i="9"/>
  <c r="B58" i="9"/>
  <c r="AL57" i="9"/>
  <c r="AG57" i="9"/>
  <c r="C57" i="9"/>
  <c r="B57" i="9"/>
  <c r="AL56" i="9"/>
  <c r="AG56" i="9"/>
  <c r="C56" i="9"/>
  <c r="B56" i="9"/>
  <c r="AL55" i="9"/>
  <c r="AG55" i="9"/>
  <c r="C55" i="9"/>
  <c r="B55" i="9"/>
  <c r="AL54" i="9"/>
  <c r="AG54" i="9"/>
  <c r="C54" i="9"/>
  <c r="B54" i="9"/>
  <c r="AL53" i="9"/>
  <c r="AG53" i="9"/>
  <c r="C53" i="9"/>
  <c r="B53" i="9"/>
  <c r="AL52" i="9"/>
  <c r="AG52" i="9"/>
  <c r="C52" i="9"/>
  <c r="B52" i="9"/>
  <c r="AL51" i="9"/>
  <c r="AG51" i="9"/>
  <c r="C51" i="9"/>
  <c r="B51" i="9"/>
  <c r="AL50" i="9"/>
  <c r="AG50" i="9"/>
  <c r="C50" i="9"/>
  <c r="B50" i="9"/>
  <c r="AL49" i="9"/>
  <c r="AG49" i="9"/>
  <c r="C49" i="9"/>
  <c r="B49" i="9"/>
  <c r="AL48" i="9"/>
  <c r="AG48" i="9"/>
  <c r="C48" i="9"/>
  <c r="B48" i="9"/>
  <c r="AL47" i="9"/>
  <c r="AG47" i="9"/>
  <c r="C47" i="9"/>
  <c r="B47" i="9"/>
  <c r="AL46" i="9"/>
  <c r="AG46" i="9"/>
  <c r="C46" i="9"/>
  <c r="B46" i="9"/>
  <c r="AL45" i="9"/>
  <c r="AG45" i="9"/>
  <c r="C45" i="9"/>
  <c r="B45" i="9"/>
  <c r="AL44" i="9"/>
  <c r="AG44" i="9"/>
  <c r="C44" i="9"/>
  <c r="B44" i="9"/>
  <c r="AL43" i="9"/>
  <c r="AG43" i="9"/>
  <c r="C43" i="9"/>
  <c r="B43" i="9"/>
  <c r="AL42" i="9"/>
  <c r="AG42" i="9"/>
  <c r="C42" i="9"/>
  <c r="B42" i="9"/>
  <c r="AL41" i="9"/>
  <c r="AG41" i="9"/>
  <c r="C41" i="9"/>
  <c r="B41" i="9"/>
  <c r="AL40" i="9"/>
  <c r="AG40" i="9"/>
  <c r="C40" i="9"/>
  <c r="B40" i="9"/>
  <c r="AL39" i="9"/>
  <c r="AG39" i="9"/>
  <c r="C39" i="9"/>
  <c r="B39" i="9"/>
  <c r="AL38" i="9"/>
  <c r="AG38" i="9"/>
  <c r="C38" i="9"/>
  <c r="B38" i="9"/>
  <c r="AL37" i="9"/>
  <c r="AG37" i="9"/>
  <c r="C37" i="9"/>
  <c r="B37" i="9"/>
  <c r="AL36" i="9"/>
  <c r="AG36" i="9"/>
  <c r="C36" i="9"/>
  <c r="B36" i="9"/>
  <c r="AL35" i="9"/>
  <c r="AG35" i="9"/>
  <c r="C35" i="9"/>
  <c r="B35" i="9"/>
  <c r="AL34" i="9"/>
  <c r="AG34" i="9"/>
  <c r="C34" i="9"/>
  <c r="B34" i="9"/>
  <c r="AL33" i="9"/>
  <c r="AG33" i="9"/>
  <c r="C33" i="9"/>
  <c r="B33" i="9"/>
  <c r="AL32" i="9"/>
  <c r="AG32" i="9"/>
  <c r="C32" i="9"/>
  <c r="B32" i="9"/>
  <c r="AL31" i="9"/>
  <c r="AG31" i="9"/>
  <c r="C31" i="9"/>
  <c r="B31" i="9"/>
  <c r="AL30" i="9"/>
  <c r="AG30" i="9"/>
  <c r="C30" i="9"/>
  <c r="B30" i="9"/>
  <c r="AL29" i="9"/>
  <c r="AG29" i="9"/>
  <c r="C29" i="9"/>
  <c r="B29" i="9"/>
  <c r="AL28" i="9"/>
  <c r="AG28" i="9"/>
  <c r="C28" i="9"/>
  <c r="B28" i="9"/>
  <c r="AL27" i="9"/>
  <c r="AG27" i="9"/>
  <c r="C27" i="9"/>
  <c r="B27" i="9"/>
  <c r="AL26" i="9"/>
  <c r="AG26" i="9"/>
  <c r="C26" i="9"/>
  <c r="B26" i="9"/>
  <c r="AL25" i="9"/>
  <c r="AG25" i="9"/>
  <c r="C25" i="9"/>
  <c r="B25" i="9"/>
  <c r="AL24" i="9"/>
  <c r="AG24" i="9"/>
  <c r="C24" i="9"/>
  <c r="B24" i="9"/>
  <c r="AL23" i="9"/>
  <c r="AG23" i="9"/>
  <c r="C23" i="9"/>
  <c r="B23" i="9"/>
  <c r="AL22" i="9"/>
  <c r="AG22" i="9"/>
  <c r="C22" i="9"/>
  <c r="B22" i="9"/>
  <c r="AL21" i="9"/>
  <c r="AG21" i="9"/>
  <c r="C21" i="9"/>
  <c r="B21" i="9"/>
  <c r="AL20" i="9"/>
  <c r="AG20" i="9"/>
  <c r="C20" i="9"/>
  <c r="B20" i="9"/>
  <c r="AL19" i="9"/>
  <c r="AG19" i="9"/>
  <c r="C19" i="9"/>
  <c r="B19" i="9"/>
  <c r="AL18" i="9"/>
  <c r="AG18" i="9"/>
  <c r="C18" i="9"/>
  <c r="B18" i="9"/>
  <c r="AL17" i="9"/>
  <c r="AG17" i="9"/>
  <c r="C17" i="9"/>
  <c r="B17" i="9"/>
  <c r="AL16" i="9"/>
  <c r="AG16" i="9"/>
  <c r="C16" i="9"/>
  <c r="B16" i="9"/>
  <c r="AL15" i="9"/>
  <c r="AG15" i="9"/>
  <c r="C15" i="9"/>
  <c r="B15" i="9"/>
  <c r="AL14" i="9"/>
  <c r="AG14" i="9"/>
  <c r="C14" i="9"/>
  <c r="B14" i="9"/>
  <c r="AL13" i="9"/>
  <c r="AG13" i="9"/>
  <c r="C13" i="9"/>
  <c r="B13" i="9"/>
  <c r="AL12" i="9"/>
  <c r="AG12" i="9"/>
  <c r="C12" i="9"/>
  <c r="B12" i="9"/>
  <c r="AL11" i="9"/>
  <c r="AG11" i="9"/>
  <c r="C11" i="9"/>
  <c r="B11" i="9"/>
  <c r="AL10" i="9"/>
  <c r="AG10" i="9"/>
  <c r="C10" i="9"/>
  <c r="B10" i="9"/>
  <c r="AL9" i="9"/>
  <c r="AG9" i="9"/>
  <c r="C9" i="9"/>
  <c r="B9" i="9"/>
  <c r="AL8" i="9"/>
  <c r="AG8" i="9"/>
  <c r="C8" i="9"/>
  <c r="B8" i="9"/>
  <c r="AL7" i="9"/>
  <c r="AG7" i="9"/>
  <c r="C7" i="9"/>
  <c r="B7" i="9"/>
  <c r="AL6" i="9"/>
  <c r="AG6" i="9"/>
  <c r="C6" i="9"/>
  <c r="B6" i="9"/>
  <c r="AL5" i="9"/>
  <c r="AG5" i="9"/>
  <c r="C5" i="9"/>
  <c r="B5" i="9"/>
  <c r="AL4" i="9"/>
  <c r="AG4" i="9"/>
  <c r="C4" i="9"/>
  <c r="B4" i="9"/>
  <c r="AL3" i="9"/>
  <c r="AG3" i="9"/>
  <c r="C3" i="9"/>
  <c r="B3" i="9"/>
  <c r="N314" i="10"/>
  <c r="N315" i="10"/>
  <c r="N316" i="10"/>
  <c r="L179" i="11" l="1"/>
  <c r="J179" i="11"/>
  <c r="I179" i="11"/>
  <c r="L70" i="11"/>
  <c r="L204" i="11"/>
  <c r="L51" i="11"/>
  <c r="J87" i="11"/>
  <c r="J27" i="11"/>
  <c r="K33" i="11"/>
  <c r="K204" i="11"/>
  <c r="J175" i="11"/>
  <c r="J70" i="11"/>
  <c r="L169" i="11"/>
  <c r="K112" i="11"/>
  <c r="K70" i="11"/>
  <c r="L175" i="11"/>
  <c r="I175" i="11"/>
  <c r="I204" i="11"/>
  <c r="I169" i="11"/>
  <c r="K109" i="11"/>
  <c r="J41" i="11"/>
  <c r="L196" i="11"/>
  <c r="J103" i="11"/>
  <c r="K41" i="11"/>
  <c r="K196" i="11"/>
  <c r="K103" i="11"/>
  <c r="L103" i="11"/>
  <c r="K62" i="11"/>
  <c r="I196" i="11"/>
  <c r="J62" i="11"/>
  <c r="K110" i="11"/>
  <c r="L161" i="11"/>
  <c r="L121" i="11"/>
  <c r="J44" i="11"/>
  <c r="L44" i="11"/>
  <c r="K216" i="11"/>
  <c r="I216" i="11"/>
  <c r="L216" i="11"/>
  <c r="K206" i="11"/>
  <c r="K158" i="11"/>
  <c r="L108" i="11"/>
  <c r="I212" i="11"/>
  <c r="J136" i="11"/>
  <c r="J108" i="11"/>
  <c r="L117" i="11"/>
  <c r="J102" i="11"/>
  <c r="I102" i="11"/>
  <c r="L185" i="11"/>
  <c r="L222" i="11"/>
  <c r="J137" i="11"/>
  <c r="L178" i="11"/>
  <c r="K102" i="11"/>
  <c r="I33" i="11"/>
  <c r="I8" i="11"/>
  <c r="J33" i="11"/>
  <c r="K136" i="11"/>
  <c r="K117" i="11"/>
  <c r="K8" i="11"/>
  <c r="I200" i="11"/>
  <c r="L125" i="11"/>
  <c r="L136" i="11"/>
  <c r="L123" i="11"/>
  <c r="I52" i="11"/>
  <c r="J25" i="11"/>
  <c r="L8" i="11"/>
  <c r="J200" i="11"/>
  <c r="K125" i="11"/>
  <c r="K123" i="11"/>
  <c r="L29" i="11"/>
  <c r="J52" i="11"/>
  <c r="K25" i="11"/>
  <c r="J21" i="11"/>
  <c r="I123" i="11"/>
  <c r="L52" i="11"/>
  <c r="J29" i="11"/>
  <c r="L25" i="11"/>
  <c r="K222" i="11"/>
  <c r="J197" i="11"/>
  <c r="K200" i="11"/>
  <c r="I178" i="11"/>
  <c r="K21" i="11"/>
  <c r="I222" i="11"/>
  <c r="I197" i="11"/>
  <c r="L158" i="11"/>
  <c r="I158" i="11"/>
  <c r="J178" i="11"/>
  <c r="I117" i="11"/>
  <c r="J37" i="11"/>
  <c r="I37" i="11"/>
  <c r="L21" i="11"/>
  <c r="K197" i="11"/>
  <c r="I161" i="11"/>
  <c r="K161" i="11"/>
  <c r="L110" i="11"/>
  <c r="I44" i="11"/>
  <c r="J110" i="11"/>
  <c r="L62" i="11"/>
  <c r="I116" i="11"/>
  <c r="J116" i="11"/>
  <c r="J109" i="11"/>
  <c r="J121" i="11"/>
  <c r="J214" i="11"/>
  <c r="L214" i="11"/>
  <c r="K121" i="11"/>
  <c r="K116" i="11"/>
  <c r="I208" i="11"/>
  <c r="K214" i="11"/>
  <c r="J101" i="11"/>
  <c r="L127" i="11"/>
  <c r="I109" i="11"/>
  <c r="L194" i="11"/>
  <c r="K212" i="11"/>
  <c r="K166" i="11"/>
  <c r="J212" i="11"/>
  <c r="K144" i="11"/>
  <c r="L122" i="11"/>
  <c r="K9" i="11"/>
  <c r="K193" i="11"/>
  <c r="J122" i="11"/>
  <c r="L53" i="11"/>
  <c r="I9" i="11"/>
  <c r="J184" i="11"/>
  <c r="L184" i="11"/>
  <c r="J9" i="11"/>
  <c r="I184" i="11"/>
  <c r="I53" i="11"/>
  <c r="I193" i="11"/>
  <c r="K53" i="11"/>
  <c r="I144" i="11"/>
  <c r="I166" i="11"/>
  <c r="J144" i="11"/>
  <c r="J166" i="11"/>
  <c r="K122" i="11"/>
  <c r="L193" i="11"/>
  <c r="I170" i="11"/>
  <c r="L129" i="11"/>
  <c r="I129" i="11"/>
  <c r="I43" i="11"/>
  <c r="J43" i="11"/>
  <c r="J129" i="11"/>
  <c r="L43" i="11"/>
  <c r="L165" i="11"/>
  <c r="L128" i="11"/>
  <c r="L162" i="11"/>
  <c r="I162" i="11"/>
  <c r="K159" i="11"/>
  <c r="I153" i="11"/>
  <c r="J182" i="11"/>
  <c r="J188" i="11"/>
  <c r="L198" i="11"/>
  <c r="I140" i="11"/>
  <c r="J118" i="11"/>
  <c r="L153" i="11"/>
  <c r="K118" i="11"/>
  <c r="I182" i="11"/>
  <c r="J153" i="11"/>
  <c r="L118" i="11"/>
  <c r="I188" i="11"/>
  <c r="K182" i="11"/>
  <c r="L188" i="11"/>
  <c r="K140" i="11"/>
  <c r="J140" i="11"/>
  <c r="L159" i="11"/>
  <c r="K120" i="11"/>
  <c r="J120" i="11"/>
  <c r="J57" i="11"/>
  <c r="L34" i="11"/>
  <c r="I155" i="11"/>
  <c r="L155" i="11"/>
  <c r="K155" i="11"/>
  <c r="L120" i="11"/>
  <c r="I57" i="11"/>
  <c r="J34" i="11"/>
  <c r="I159" i="11"/>
  <c r="L57" i="11"/>
  <c r="K34" i="11"/>
  <c r="I234" i="11"/>
  <c r="I224" i="11"/>
  <c r="J224" i="11"/>
  <c r="K234" i="11"/>
  <c r="L133" i="11"/>
  <c r="J234" i="11"/>
  <c r="I27" i="11"/>
  <c r="I133" i="11"/>
  <c r="K224" i="11"/>
  <c r="J133" i="11"/>
  <c r="I127" i="11"/>
  <c r="K127" i="11"/>
  <c r="K27" i="11"/>
  <c r="L210" i="11"/>
  <c r="K114" i="11"/>
  <c r="K210" i="11"/>
  <c r="J170" i="11"/>
  <c r="K170" i="11"/>
  <c r="K77" i="11"/>
  <c r="J114" i="11"/>
  <c r="J145" i="11"/>
  <c r="L114" i="11"/>
  <c r="I210" i="11"/>
  <c r="L113" i="11"/>
  <c r="I132" i="11"/>
  <c r="J167" i="11"/>
  <c r="L132" i="11"/>
  <c r="K220" i="11"/>
  <c r="K194" i="11"/>
  <c r="K132" i="11"/>
  <c r="K49" i="11"/>
  <c r="L18" i="11"/>
  <c r="J69" i="11"/>
  <c r="I18" i="11"/>
  <c r="J194" i="11"/>
  <c r="I167" i="11"/>
  <c r="I69" i="11"/>
  <c r="K69" i="11"/>
  <c r="L167" i="11"/>
  <c r="J18" i="11"/>
  <c r="I226" i="11"/>
  <c r="I119" i="11"/>
  <c r="I41" i="11"/>
  <c r="J162" i="11"/>
  <c r="L119" i="11"/>
  <c r="K119" i="11"/>
  <c r="K226" i="11"/>
  <c r="J26" i="11"/>
  <c r="I26" i="11"/>
  <c r="K26" i="11"/>
  <c r="I68" i="11"/>
  <c r="I35" i="11"/>
  <c r="J91" i="11"/>
  <c r="I91" i="11"/>
  <c r="J68" i="11"/>
  <c r="K91" i="11"/>
  <c r="I128" i="11"/>
  <c r="J112" i="11"/>
  <c r="J128" i="11"/>
  <c r="K68" i="11"/>
  <c r="J35" i="11"/>
  <c r="I112" i="11"/>
  <c r="K35" i="11"/>
  <c r="K113" i="11"/>
  <c r="I113" i="11"/>
  <c r="I76" i="11"/>
  <c r="I10" i="11"/>
  <c r="J77" i="11"/>
  <c r="I77" i="11"/>
  <c r="I96" i="11"/>
  <c r="L96" i="11"/>
  <c r="K96" i="11"/>
  <c r="J96" i="11"/>
  <c r="K39" i="11"/>
  <c r="L39" i="11"/>
  <c r="J39" i="11"/>
  <c r="I39" i="11"/>
  <c r="K131" i="11"/>
  <c r="J131" i="11"/>
  <c r="I145" i="11"/>
  <c r="L145" i="11"/>
  <c r="J76" i="11"/>
  <c r="J10" i="11"/>
  <c r="L105" i="11"/>
  <c r="I105" i="11"/>
  <c r="J105" i="11"/>
  <c r="L47" i="11"/>
  <c r="J47" i="11"/>
  <c r="L76" i="11"/>
  <c r="K10" i="11"/>
  <c r="K139" i="11"/>
  <c r="L139" i="11"/>
  <c r="J139" i="11"/>
  <c r="I139" i="11"/>
  <c r="K135" i="11"/>
  <c r="I135" i="11"/>
  <c r="J135" i="11"/>
  <c r="K147" i="11"/>
  <c r="I147" i="11"/>
  <c r="L147" i="11"/>
  <c r="J147" i="11"/>
  <c r="K48" i="11"/>
  <c r="L48" i="11"/>
  <c r="J48" i="11"/>
  <c r="I48" i="11"/>
  <c r="L131" i="11"/>
  <c r="K192" i="11"/>
  <c r="J192" i="11"/>
  <c r="L192" i="11"/>
  <c r="I192" i="11"/>
  <c r="K143" i="11"/>
  <c r="I143" i="11"/>
  <c r="L143" i="11"/>
  <c r="J143" i="11"/>
  <c r="K151" i="11"/>
  <c r="I151" i="11"/>
  <c r="J151" i="11"/>
  <c r="I13" i="11"/>
  <c r="K13" i="11"/>
  <c r="J13" i="11"/>
  <c r="I220" i="11"/>
  <c r="I198" i="11"/>
  <c r="J198" i="11"/>
  <c r="J220" i="11"/>
  <c r="J165" i="11"/>
  <c r="I165" i="11"/>
  <c r="L84" i="11"/>
  <c r="J84" i="11"/>
  <c r="I84" i="11"/>
  <c r="L49" i="11"/>
  <c r="J49" i="11"/>
  <c r="J205" i="11"/>
  <c r="I205" i="11"/>
  <c r="L205" i="11"/>
  <c r="K205" i="11"/>
  <c r="I191" i="11"/>
  <c r="L191" i="11"/>
  <c r="K191" i="11"/>
  <c r="J191" i="11"/>
  <c r="I146" i="11"/>
  <c r="L146" i="11"/>
  <c r="K146" i="11"/>
  <c r="J146" i="11"/>
  <c r="I168" i="11"/>
  <c r="L168" i="11"/>
  <c r="K168" i="11"/>
  <c r="J168" i="11"/>
  <c r="I82" i="11"/>
  <c r="L82" i="11"/>
  <c r="J82" i="11"/>
  <c r="K82" i="11"/>
  <c r="L90" i="11"/>
  <c r="K90" i="11"/>
  <c r="J90" i="11"/>
  <c r="I90" i="11"/>
  <c r="K66" i="11"/>
  <c r="L66" i="11"/>
  <c r="J66" i="11"/>
  <c r="I66" i="11"/>
  <c r="I237" i="11"/>
  <c r="L237" i="11"/>
  <c r="K237" i="11"/>
  <c r="J237" i="11"/>
  <c r="I231" i="11"/>
  <c r="L231" i="11"/>
  <c r="K231" i="11"/>
  <c r="J231" i="11"/>
  <c r="K213" i="11"/>
  <c r="J213" i="11"/>
  <c r="I213" i="11"/>
  <c r="L213" i="11"/>
  <c r="I195" i="11"/>
  <c r="K195" i="11"/>
  <c r="J195" i="11"/>
  <c r="L195" i="11"/>
  <c r="K176" i="11"/>
  <c r="I176" i="11"/>
  <c r="L176" i="11"/>
  <c r="J176" i="11"/>
  <c r="I187" i="11"/>
  <c r="L187" i="11"/>
  <c r="K187" i="11"/>
  <c r="J187" i="11"/>
  <c r="I106" i="11"/>
  <c r="L106" i="11"/>
  <c r="J106" i="11"/>
  <c r="K106" i="11"/>
  <c r="L95" i="11"/>
  <c r="I95" i="11"/>
  <c r="K95" i="11"/>
  <c r="J95" i="11"/>
  <c r="L59" i="11"/>
  <c r="K59" i="11"/>
  <c r="J59" i="11"/>
  <c r="I59" i="11"/>
  <c r="I235" i="11"/>
  <c r="L235" i="11"/>
  <c r="K235" i="11"/>
  <c r="J235" i="11"/>
  <c r="J218" i="11"/>
  <c r="I218" i="11"/>
  <c r="L218" i="11"/>
  <c r="K218" i="11"/>
  <c r="I223" i="11"/>
  <c r="L223" i="11"/>
  <c r="J223" i="11"/>
  <c r="K223" i="11"/>
  <c r="J232" i="11"/>
  <c r="I232" i="11"/>
  <c r="L232" i="11"/>
  <c r="K232" i="11"/>
  <c r="I221" i="11"/>
  <c r="L221" i="11"/>
  <c r="K221" i="11"/>
  <c r="J221" i="11"/>
  <c r="I217" i="11"/>
  <c r="L217" i="11"/>
  <c r="K217" i="11"/>
  <c r="J217" i="11"/>
  <c r="J207" i="11"/>
  <c r="I207" i="11"/>
  <c r="K207" i="11"/>
  <c r="L207" i="11"/>
  <c r="J211" i="11"/>
  <c r="I211" i="11"/>
  <c r="L211" i="11"/>
  <c r="K211" i="11"/>
  <c r="L138" i="11"/>
  <c r="K138" i="11"/>
  <c r="J138" i="11"/>
  <c r="I138" i="11"/>
  <c r="K130" i="11"/>
  <c r="I130" i="11"/>
  <c r="L130" i="11"/>
  <c r="J130" i="11"/>
  <c r="K98" i="11"/>
  <c r="J98" i="11"/>
  <c r="L98" i="11"/>
  <c r="I98" i="11"/>
  <c r="K86" i="11"/>
  <c r="L86" i="11"/>
  <c r="J86" i="11"/>
  <c r="I86" i="11"/>
  <c r="J58" i="11"/>
  <c r="K58" i="11"/>
  <c r="I58" i="11"/>
  <c r="L58" i="11"/>
  <c r="L36" i="11"/>
  <c r="I36" i="11"/>
  <c r="K36" i="11"/>
  <c r="J36" i="11"/>
  <c r="L12" i="11"/>
  <c r="I12" i="11"/>
  <c r="K12" i="11"/>
  <c r="J12" i="11"/>
  <c r="L14" i="11"/>
  <c r="J14" i="11"/>
  <c r="I14" i="11"/>
  <c r="K14" i="11"/>
  <c r="I233" i="11"/>
  <c r="L233" i="11"/>
  <c r="K233" i="11"/>
  <c r="J233" i="11"/>
  <c r="I203" i="11"/>
  <c r="L203" i="11"/>
  <c r="K203" i="11"/>
  <c r="J203" i="11"/>
  <c r="I164" i="11"/>
  <c r="L164" i="11"/>
  <c r="K164" i="11"/>
  <c r="J164" i="11"/>
  <c r="L89" i="11"/>
  <c r="I89" i="11"/>
  <c r="K89" i="11"/>
  <c r="J89" i="11"/>
  <c r="L65" i="11"/>
  <c r="J65" i="11"/>
  <c r="K65" i="11"/>
  <c r="I65" i="11"/>
  <c r="L71" i="11"/>
  <c r="I71" i="11"/>
  <c r="K71" i="11"/>
  <c r="J71" i="11"/>
  <c r="I72" i="11"/>
  <c r="L72" i="11"/>
  <c r="K72" i="11"/>
  <c r="J72" i="11"/>
  <c r="I23" i="11"/>
  <c r="L23" i="11"/>
  <c r="K23" i="11"/>
  <c r="J23" i="11"/>
  <c r="L32" i="11"/>
  <c r="K32" i="11"/>
  <c r="J32" i="11"/>
  <c r="I32" i="11"/>
  <c r="L16" i="11"/>
  <c r="K16" i="11"/>
  <c r="J16" i="11"/>
  <c r="I16" i="11"/>
  <c r="K209" i="11"/>
  <c r="J209" i="11"/>
  <c r="I209" i="11"/>
  <c r="L209" i="11"/>
  <c r="I225" i="11"/>
  <c r="L225" i="11"/>
  <c r="K225" i="11"/>
  <c r="J225" i="11"/>
  <c r="I186" i="11"/>
  <c r="L186" i="11"/>
  <c r="K186" i="11"/>
  <c r="J186" i="11"/>
  <c r="I160" i="11"/>
  <c r="L160" i="11"/>
  <c r="K160" i="11"/>
  <c r="J160" i="11"/>
  <c r="L107" i="11"/>
  <c r="K107" i="11"/>
  <c r="J107" i="11"/>
  <c r="I107" i="11"/>
  <c r="L63" i="11"/>
  <c r="I63" i="11"/>
  <c r="K63" i="11"/>
  <c r="J63" i="11"/>
  <c r="L50" i="11"/>
  <c r="I50" i="11"/>
  <c r="K50" i="11"/>
  <c r="J50" i="11"/>
  <c r="L31" i="11"/>
  <c r="K31" i="11"/>
  <c r="J31" i="11"/>
  <c r="I31" i="11"/>
  <c r="I46" i="11"/>
  <c r="L46" i="11"/>
  <c r="K46" i="11"/>
  <c r="J46" i="11"/>
  <c r="L67" i="11"/>
  <c r="J67" i="11"/>
  <c r="I67" i="11"/>
  <c r="K67" i="11"/>
  <c r="L20" i="11"/>
  <c r="I20" i="11"/>
  <c r="K20" i="11"/>
  <c r="J20" i="11"/>
  <c r="L30" i="11"/>
  <c r="J30" i="11"/>
  <c r="I30" i="11"/>
  <c r="K30" i="11"/>
  <c r="L24" i="11"/>
  <c r="J24" i="11"/>
  <c r="I24" i="11"/>
  <c r="K24" i="11"/>
  <c r="I215" i="11"/>
  <c r="L215" i="11"/>
  <c r="K215" i="11"/>
  <c r="J215" i="11"/>
  <c r="I229" i="11"/>
  <c r="L229" i="11"/>
  <c r="K229" i="11"/>
  <c r="J229" i="11"/>
  <c r="K180" i="11"/>
  <c r="I180" i="11"/>
  <c r="L180" i="11"/>
  <c r="J180" i="11"/>
  <c r="K172" i="11"/>
  <c r="I172" i="11"/>
  <c r="L172" i="11"/>
  <c r="J172" i="11"/>
  <c r="L189" i="11"/>
  <c r="K189" i="11"/>
  <c r="J189" i="11"/>
  <c r="I189" i="11"/>
  <c r="L148" i="11"/>
  <c r="K148" i="11"/>
  <c r="J148" i="11"/>
  <c r="I148" i="11"/>
  <c r="L142" i="11"/>
  <c r="K142" i="11"/>
  <c r="J142" i="11"/>
  <c r="I142" i="11"/>
  <c r="I88" i="11"/>
  <c r="J88" i="11"/>
  <c r="L88" i="11"/>
  <c r="K88" i="11"/>
  <c r="I64" i="11"/>
  <c r="K64" i="11"/>
  <c r="L64" i="11"/>
  <c r="J64" i="11"/>
  <c r="L38" i="11"/>
  <c r="K38" i="11"/>
  <c r="J38" i="11"/>
  <c r="I38" i="11"/>
  <c r="L6" i="11"/>
  <c r="K6" i="11"/>
  <c r="J6" i="11"/>
  <c r="I6" i="11"/>
  <c r="L22" i="11"/>
  <c r="K22" i="11"/>
  <c r="I22" i="11"/>
  <c r="J22" i="11"/>
  <c r="J228" i="11"/>
  <c r="I228" i="11"/>
  <c r="L228" i="11"/>
  <c r="K228" i="11"/>
  <c r="I227" i="11"/>
  <c r="L227" i="11"/>
  <c r="K227" i="11"/>
  <c r="J227" i="11"/>
  <c r="I219" i="11"/>
  <c r="L219" i="11"/>
  <c r="K219" i="11"/>
  <c r="J219" i="11"/>
  <c r="L134" i="11"/>
  <c r="K134" i="11"/>
  <c r="I134" i="11"/>
  <c r="J134" i="11"/>
  <c r="K126" i="11"/>
  <c r="I126" i="11"/>
  <c r="L126" i="11"/>
  <c r="J126" i="11"/>
  <c r="K94" i="11"/>
  <c r="J94" i="11"/>
  <c r="L94" i="11"/>
  <c r="I94" i="11"/>
  <c r="K92" i="11"/>
  <c r="L92" i="11"/>
  <c r="J92" i="11"/>
  <c r="I92" i="11"/>
  <c r="K78" i="11"/>
  <c r="L78" i="11"/>
  <c r="J78" i="11"/>
  <c r="I78" i="11"/>
  <c r="L28" i="11"/>
  <c r="I28" i="11"/>
  <c r="K28" i="11"/>
  <c r="J28" i="11"/>
  <c r="J3" i="11"/>
  <c r="I3" i="11"/>
  <c r="K3" i="11"/>
  <c r="L3" i="11"/>
  <c r="L5" i="11"/>
  <c r="K5" i="11"/>
  <c r="J5" i="11"/>
  <c r="I5" i="11"/>
  <c r="L4" i="11"/>
  <c r="K4" i="11"/>
  <c r="J4" i="11"/>
  <c r="I4" i="11"/>
  <c r="I199" i="11"/>
  <c r="L199" i="11"/>
  <c r="K199" i="11"/>
  <c r="J199" i="11"/>
  <c r="I181" i="11"/>
  <c r="L181" i="11"/>
  <c r="K181" i="11"/>
  <c r="J181" i="11"/>
  <c r="I152" i="11"/>
  <c r="L152" i="11"/>
  <c r="K152" i="11"/>
  <c r="J152" i="11"/>
  <c r="I156" i="11"/>
  <c r="L156" i="11"/>
  <c r="K156" i="11"/>
  <c r="J156" i="11"/>
  <c r="I124" i="11"/>
  <c r="L124" i="11"/>
  <c r="K124" i="11"/>
  <c r="J124" i="11"/>
  <c r="L83" i="11"/>
  <c r="J83" i="11"/>
  <c r="K83" i="11"/>
  <c r="I83" i="11"/>
  <c r="J74" i="11"/>
  <c r="I74" i="11"/>
  <c r="L74" i="11"/>
  <c r="K74" i="11"/>
  <c r="J100" i="11"/>
  <c r="L100" i="11"/>
  <c r="K100" i="11"/>
  <c r="I100" i="11"/>
  <c r="L15" i="11"/>
  <c r="K15" i="11"/>
  <c r="J15" i="11"/>
  <c r="I15" i="11"/>
  <c r="J2" i="11"/>
  <c r="K2" i="11"/>
  <c r="I2" i="11"/>
  <c r="AO204" i="9"/>
  <c r="AO228" i="9"/>
  <c r="AO16" i="9"/>
  <c r="AO24" i="9"/>
  <c r="AO32" i="9"/>
  <c r="AO40" i="9"/>
  <c r="AO48" i="9"/>
  <c r="AO56" i="9"/>
  <c r="AO64" i="9"/>
  <c r="AO72" i="9"/>
  <c r="AO80" i="9"/>
  <c r="AO88" i="9"/>
  <c r="AO96" i="9"/>
  <c r="AO104" i="9"/>
  <c r="AO112" i="9"/>
  <c r="AO120" i="9"/>
  <c r="AO128" i="9"/>
  <c r="AO136" i="9"/>
  <c r="AO144" i="9"/>
  <c r="AO168" i="9"/>
  <c r="AO7" i="9"/>
  <c r="AO15" i="9"/>
  <c r="AO157" i="9"/>
  <c r="AO173" i="9"/>
  <c r="AO3" i="9"/>
  <c r="AO11" i="9"/>
  <c r="AO147" i="9"/>
  <c r="AO179" i="9"/>
  <c r="AO187" i="9"/>
  <c r="AO195" i="9"/>
  <c r="AO203" i="9"/>
  <c r="AO219" i="9"/>
  <c r="AO227" i="9"/>
  <c r="AO146" i="9"/>
  <c r="AO194" i="9"/>
  <c r="AO218" i="9"/>
  <c r="AO234" i="9"/>
  <c r="AO10" i="9"/>
  <c r="AO151" i="9"/>
  <c r="AO199" i="9"/>
  <c r="AO223" i="9"/>
  <c r="AO162" i="9"/>
  <c r="AO9" i="9"/>
  <c r="AO145" i="9"/>
  <c r="AO167" i="9"/>
  <c r="AO185" i="9"/>
  <c r="AO193" i="9"/>
  <c r="AO209" i="9"/>
  <c r="AO233" i="9"/>
  <c r="AO6" i="9"/>
  <c r="AO14" i="9"/>
  <c r="AO20" i="9"/>
  <c r="AO28" i="9"/>
  <c r="AO36" i="9"/>
  <c r="AO44" i="9"/>
  <c r="AO52" i="9"/>
  <c r="AO60" i="9"/>
  <c r="AO68" i="9"/>
  <c r="AO76" i="9"/>
  <c r="AO84" i="9"/>
  <c r="AO92" i="9"/>
  <c r="AO100" i="9"/>
  <c r="AO108" i="9"/>
  <c r="AO116" i="9"/>
  <c r="AO124" i="9"/>
  <c r="AO132" i="9"/>
  <c r="AO140" i="9"/>
  <c r="AO150" i="9"/>
  <c r="AO174" i="9"/>
  <c r="AO182" i="9"/>
  <c r="AO190" i="9"/>
  <c r="AO198" i="9"/>
  <c r="AO214" i="9"/>
  <c r="AO222" i="9"/>
  <c r="AO184" i="9"/>
  <c r="AO192" i="9"/>
  <c r="AO200" i="9"/>
  <c r="AO208" i="9"/>
  <c r="AO224" i="9"/>
  <c r="AO232" i="9"/>
  <c r="AO5" i="9"/>
  <c r="AO13" i="9"/>
  <c r="AO149" i="9"/>
  <c r="AO189" i="9"/>
  <c r="AO197" i="9"/>
  <c r="AO205" i="9"/>
  <c r="AO213" i="9"/>
  <c r="AO229" i="9"/>
  <c r="AO237" i="9"/>
  <c r="J12" i="9"/>
  <c r="K12" i="9" s="1"/>
  <c r="L12" i="9" s="1"/>
  <c r="J103" i="9"/>
  <c r="K103" i="9" s="1"/>
  <c r="L103" i="9" s="1"/>
  <c r="D124" i="9"/>
  <c r="J153" i="9"/>
  <c r="K153" i="9" s="1"/>
  <c r="L153" i="9" s="1"/>
  <c r="J201" i="9"/>
  <c r="K201" i="9" s="1"/>
  <c r="L201" i="9" s="1"/>
  <c r="J196" i="9"/>
  <c r="K196" i="9" s="1"/>
  <c r="L196" i="9" s="1"/>
  <c r="D132" i="9"/>
  <c r="J23" i="9"/>
  <c r="K23" i="9" s="1"/>
  <c r="L23" i="9" s="1"/>
  <c r="J65" i="9"/>
  <c r="K65" i="9" s="1"/>
  <c r="L65" i="9" s="1"/>
  <c r="J116" i="9"/>
  <c r="K116" i="9" s="1"/>
  <c r="L116" i="9" s="1"/>
  <c r="J159" i="9"/>
  <c r="K159" i="9" s="1"/>
  <c r="L159" i="9" s="1"/>
  <c r="D76" i="9"/>
  <c r="D140" i="9"/>
  <c r="D204" i="9"/>
  <c r="J28" i="9"/>
  <c r="K28" i="9" s="1"/>
  <c r="L28" i="9" s="1"/>
  <c r="J71" i="9"/>
  <c r="K71" i="9" s="1"/>
  <c r="L71" i="9" s="1"/>
  <c r="J121" i="9"/>
  <c r="K121" i="9" s="1"/>
  <c r="L121" i="9" s="1"/>
  <c r="J164" i="9"/>
  <c r="K164" i="9" s="1"/>
  <c r="L164" i="9" s="1"/>
  <c r="J207" i="9"/>
  <c r="K207" i="9" s="1"/>
  <c r="L207" i="9" s="1"/>
  <c r="D188" i="9"/>
  <c r="D20" i="9"/>
  <c r="D84" i="9"/>
  <c r="D212" i="9"/>
  <c r="J33" i="9"/>
  <c r="K33" i="9" s="1"/>
  <c r="L33" i="9" s="1"/>
  <c r="J169" i="9"/>
  <c r="K169" i="9" s="1"/>
  <c r="L169" i="9" s="1"/>
  <c r="D92" i="9"/>
  <c r="D156" i="9"/>
  <c r="D220" i="9"/>
  <c r="J39" i="9"/>
  <c r="K39" i="9" s="1"/>
  <c r="L39" i="9" s="1"/>
  <c r="J81" i="9"/>
  <c r="K81" i="9" s="1"/>
  <c r="L81" i="9" s="1"/>
  <c r="J175" i="9"/>
  <c r="K175" i="9" s="1"/>
  <c r="L175" i="9" s="1"/>
  <c r="J217" i="9"/>
  <c r="K217" i="9" s="1"/>
  <c r="L217" i="9" s="1"/>
  <c r="D100" i="9"/>
  <c r="D228" i="9"/>
  <c r="J44" i="9"/>
  <c r="K44" i="9" s="1"/>
  <c r="L44" i="9" s="1"/>
  <c r="J87" i="9"/>
  <c r="K87" i="9" s="1"/>
  <c r="L87" i="9" s="1"/>
  <c r="J137" i="9"/>
  <c r="K137" i="9" s="1"/>
  <c r="L137" i="9" s="1"/>
  <c r="J180" i="9"/>
  <c r="K180" i="9" s="1"/>
  <c r="L180" i="9" s="1"/>
  <c r="J223" i="9"/>
  <c r="K223" i="9" s="1"/>
  <c r="L223" i="9" s="1"/>
  <c r="D108" i="9"/>
  <c r="D172" i="9"/>
  <c r="D236" i="9"/>
  <c r="J49" i="9"/>
  <c r="K49" i="9" s="1"/>
  <c r="L49" i="9" s="1"/>
  <c r="J143" i="9"/>
  <c r="K143" i="9" s="1"/>
  <c r="L143" i="9" s="1"/>
  <c r="J185" i="9"/>
  <c r="K185" i="9" s="1"/>
  <c r="L185" i="9" s="1"/>
  <c r="J7" i="9"/>
  <c r="K7" i="9" s="1"/>
  <c r="L7" i="9" s="1"/>
  <c r="J97" i="9"/>
  <c r="K97" i="9" s="1"/>
  <c r="L97" i="9" s="1"/>
  <c r="J191" i="9"/>
  <c r="K191" i="9" s="1"/>
  <c r="L191" i="9" s="1"/>
  <c r="J233" i="9"/>
  <c r="K233" i="9" s="1"/>
  <c r="L233" i="9" s="1"/>
  <c r="D3" i="9"/>
  <c r="D11" i="9"/>
  <c r="D19" i="9"/>
  <c r="D27" i="9"/>
  <c r="D35" i="9"/>
  <c r="D43" i="9"/>
  <c r="D51" i="9"/>
  <c r="D59" i="9"/>
  <c r="D67" i="9"/>
  <c r="D75" i="9"/>
  <c r="D83" i="9"/>
  <c r="D91" i="9"/>
  <c r="D99" i="9"/>
  <c r="D107" i="9"/>
  <c r="D115" i="9"/>
  <c r="D123" i="9"/>
  <c r="D131" i="9"/>
  <c r="D139" i="9"/>
  <c r="D147" i="9"/>
  <c r="D155" i="9"/>
  <c r="D163" i="9"/>
  <c r="D171" i="9"/>
  <c r="D179" i="9"/>
  <c r="D187" i="9"/>
  <c r="D195" i="9"/>
  <c r="D203" i="9"/>
  <c r="D211" i="9"/>
  <c r="D219" i="9"/>
  <c r="D227" i="9"/>
  <c r="D235" i="9"/>
  <c r="J6" i="9"/>
  <c r="K6" i="9" s="1"/>
  <c r="L6" i="9" s="1"/>
  <c r="J22" i="9"/>
  <c r="K22" i="9" s="1"/>
  <c r="L22" i="9" s="1"/>
  <c r="J38" i="9"/>
  <c r="K38" i="9" s="1"/>
  <c r="L38" i="9" s="1"/>
  <c r="J54" i="9"/>
  <c r="K54" i="9" s="1"/>
  <c r="L54" i="9" s="1"/>
  <c r="J70" i="9"/>
  <c r="K70" i="9" s="1"/>
  <c r="L70" i="9" s="1"/>
  <c r="J86" i="9"/>
  <c r="K86" i="9" s="1"/>
  <c r="L86" i="9" s="1"/>
  <c r="J102" i="9"/>
  <c r="K102" i="9" s="1"/>
  <c r="L102" i="9" s="1"/>
  <c r="J106" i="9"/>
  <c r="K106" i="9" s="1"/>
  <c r="L106" i="9" s="1"/>
  <c r="J112" i="9"/>
  <c r="K112" i="9" s="1"/>
  <c r="L112" i="9" s="1"/>
  <c r="J126" i="9"/>
  <c r="K126" i="9" s="1"/>
  <c r="L126" i="9" s="1"/>
  <c r="J142" i="9"/>
  <c r="K142" i="9" s="1"/>
  <c r="L142" i="9" s="1"/>
  <c r="J158" i="9"/>
  <c r="K158" i="9" s="1"/>
  <c r="L158" i="9" s="1"/>
  <c r="J174" i="9"/>
  <c r="K174" i="9" s="1"/>
  <c r="L174" i="9" s="1"/>
  <c r="J190" i="9"/>
  <c r="K190" i="9" s="1"/>
  <c r="L190" i="9" s="1"/>
  <c r="J206" i="9"/>
  <c r="K206" i="9" s="1"/>
  <c r="L206" i="9" s="1"/>
  <c r="J222" i="9"/>
  <c r="K222" i="9" s="1"/>
  <c r="L222" i="9" s="1"/>
  <c r="D5" i="9"/>
  <c r="D13" i="9"/>
  <c r="D21" i="9"/>
  <c r="D29" i="9"/>
  <c r="D37" i="9"/>
  <c r="D45" i="9"/>
  <c r="D53" i="9"/>
  <c r="D61" i="9"/>
  <c r="D69" i="9"/>
  <c r="D77" i="9"/>
  <c r="D85" i="9"/>
  <c r="D93" i="9"/>
  <c r="D101" i="9"/>
  <c r="D109" i="9"/>
  <c r="D117" i="9"/>
  <c r="D125" i="9"/>
  <c r="D133" i="9"/>
  <c r="D141" i="9"/>
  <c r="D149" i="9"/>
  <c r="D157" i="9"/>
  <c r="D165" i="9"/>
  <c r="D173" i="9"/>
  <c r="D181" i="9"/>
  <c r="D189" i="9"/>
  <c r="D197" i="9"/>
  <c r="D205" i="9"/>
  <c r="D213" i="9"/>
  <c r="D221" i="9"/>
  <c r="D229" i="9"/>
  <c r="D237" i="9"/>
  <c r="J8" i="9"/>
  <c r="K8" i="9" s="1"/>
  <c r="L8" i="9" s="1"/>
  <c r="J18" i="9"/>
  <c r="K18" i="9" s="1"/>
  <c r="L18" i="9" s="1"/>
  <c r="J24" i="9"/>
  <c r="K24" i="9" s="1"/>
  <c r="L24" i="9" s="1"/>
  <c r="J34" i="9"/>
  <c r="K34" i="9" s="1"/>
  <c r="L34" i="9" s="1"/>
  <c r="J40" i="9"/>
  <c r="K40" i="9" s="1"/>
  <c r="L40" i="9" s="1"/>
  <c r="J50" i="9"/>
  <c r="K50" i="9" s="1"/>
  <c r="L50" i="9" s="1"/>
  <c r="J56" i="9"/>
  <c r="K56" i="9" s="1"/>
  <c r="L56" i="9" s="1"/>
  <c r="J66" i="9"/>
  <c r="K66" i="9" s="1"/>
  <c r="L66" i="9" s="1"/>
  <c r="J72" i="9"/>
  <c r="K72" i="9" s="1"/>
  <c r="L72" i="9" s="1"/>
  <c r="J82" i="9"/>
  <c r="K82" i="9" s="1"/>
  <c r="L82" i="9" s="1"/>
  <c r="J88" i="9"/>
  <c r="K88" i="9" s="1"/>
  <c r="L88" i="9" s="1"/>
  <c r="J98" i="9"/>
  <c r="K98" i="9" s="1"/>
  <c r="L98" i="9" s="1"/>
  <c r="J104" i="9"/>
  <c r="K104" i="9" s="1"/>
  <c r="L104" i="9" s="1"/>
  <c r="J122" i="9"/>
  <c r="K122" i="9" s="1"/>
  <c r="L122" i="9" s="1"/>
  <c r="J128" i="9"/>
  <c r="K128" i="9" s="1"/>
  <c r="L128" i="9" s="1"/>
  <c r="J138" i="9"/>
  <c r="K138" i="9" s="1"/>
  <c r="L138" i="9" s="1"/>
  <c r="J144" i="9"/>
  <c r="K144" i="9" s="1"/>
  <c r="L144" i="9" s="1"/>
  <c r="J154" i="9"/>
  <c r="K154" i="9" s="1"/>
  <c r="L154" i="9" s="1"/>
  <c r="J160" i="9"/>
  <c r="K160" i="9" s="1"/>
  <c r="L160" i="9" s="1"/>
  <c r="J170" i="9"/>
  <c r="K170" i="9" s="1"/>
  <c r="L170" i="9" s="1"/>
  <c r="J176" i="9"/>
  <c r="K176" i="9" s="1"/>
  <c r="L176" i="9" s="1"/>
  <c r="J186" i="9"/>
  <c r="K186" i="9" s="1"/>
  <c r="L186" i="9" s="1"/>
  <c r="J192" i="9"/>
  <c r="K192" i="9" s="1"/>
  <c r="L192" i="9" s="1"/>
  <c r="J202" i="9"/>
  <c r="K202" i="9" s="1"/>
  <c r="L202" i="9" s="1"/>
  <c r="J208" i="9"/>
  <c r="K208" i="9" s="1"/>
  <c r="L208" i="9" s="1"/>
  <c r="J218" i="9"/>
  <c r="K218" i="9" s="1"/>
  <c r="L218" i="9" s="1"/>
  <c r="J224" i="9"/>
  <c r="K224" i="9" s="1"/>
  <c r="L224" i="9" s="1"/>
  <c r="J234" i="9"/>
  <c r="K234" i="9" s="1"/>
  <c r="L234" i="9" s="1"/>
  <c r="D4" i="9"/>
  <c r="J17" i="9"/>
  <c r="K17" i="9" s="1"/>
  <c r="L17" i="9" s="1"/>
  <c r="D14" i="9"/>
  <c r="D30" i="9"/>
  <c r="D46" i="9"/>
  <c r="D62" i="9"/>
  <c r="D78" i="9"/>
  <c r="D94" i="9"/>
  <c r="D110" i="9"/>
  <c r="D118" i="9"/>
  <c r="D134" i="9"/>
  <c r="D150" i="9"/>
  <c r="D166" i="9"/>
  <c r="D182" i="9"/>
  <c r="D198" i="9"/>
  <c r="D214" i="9"/>
  <c r="D230" i="9"/>
  <c r="J113" i="9"/>
  <c r="K113" i="9" s="1"/>
  <c r="L113" i="9" s="1"/>
  <c r="J2" i="9"/>
  <c r="K2" i="9" s="1"/>
  <c r="L2" i="9" s="1"/>
  <c r="D15" i="9"/>
  <c r="D31" i="9"/>
  <c r="D47" i="9"/>
  <c r="D63" i="9"/>
  <c r="D79" i="9"/>
  <c r="D95" i="9"/>
  <c r="D111" i="9"/>
  <c r="D119" i="9"/>
  <c r="D135" i="9"/>
  <c r="D151" i="9"/>
  <c r="D167" i="9"/>
  <c r="D183" i="9"/>
  <c r="D199" i="9"/>
  <c r="D215" i="9"/>
  <c r="D231" i="9"/>
  <c r="D16" i="9"/>
  <c r="D32" i="9"/>
  <c r="D48" i="9"/>
  <c r="D64" i="9"/>
  <c r="D80" i="9"/>
  <c r="D96" i="9"/>
  <c r="D120" i="9"/>
  <c r="D136" i="9"/>
  <c r="D152" i="9"/>
  <c r="D168" i="9"/>
  <c r="D184" i="9"/>
  <c r="D200" i="9"/>
  <c r="D216" i="9"/>
  <c r="D232" i="9"/>
  <c r="J9" i="9"/>
  <c r="K9" i="9" s="1"/>
  <c r="L9" i="9" s="1"/>
  <c r="J25" i="9"/>
  <c r="K25" i="9" s="1"/>
  <c r="L25" i="9" s="1"/>
  <c r="J41" i="9"/>
  <c r="K41" i="9" s="1"/>
  <c r="L41" i="9" s="1"/>
  <c r="J57" i="9"/>
  <c r="K57" i="9" s="1"/>
  <c r="L57" i="9" s="1"/>
  <c r="J73" i="9"/>
  <c r="K73" i="9" s="1"/>
  <c r="L73" i="9" s="1"/>
  <c r="J89" i="9"/>
  <c r="K89" i="9" s="1"/>
  <c r="L89" i="9" s="1"/>
  <c r="J105" i="9"/>
  <c r="K105" i="9" s="1"/>
  <c r="L105" i="9" s="1"/>
  <c r="J129" i="9"/>
  <c r="K129" i="9" s="1"/>
  <c r="L129" i="9" s="1"/>
  <c r="J145" i="9"/>
  <c r="K145" i="9" s="1"/>
  <c r="L145" i="9" s="1"/>
  <c r="J161" i="9"/>
  <c r="K161" i="9" s="1"/>
  <c r="L161" i="9" s="1"/>
  <c r="J177" i="9"/>
  <c r="K177" i="9" s="1"/>
  <c r="L177" i="9" s="1"/>
  <c r="J193" i="9"/>
  <c r="K193" i="9" s="1"/>
  <c r="L193" i="9" s="1"/>
  <c r="J209" i="9"/>
  <c r="K209" i="9" s="1"/>
  <c r="L209" i="9" s="1"/>
  <c r="J225" i="9"/>
  <c r="K225" i="9" s="1"/>
  <c r="L225" i="9" s="1"/>
  <c r="J10" i="9"/>
  <c r="K10" i="9" s="1"/>
  <c r="L10" i="9" s="1"/>
  <c r="J26" i="9"/>
  <c r="K26" i="9" s="1"/>
  <c r="L26" i="9" s="1"/>
  <c r="J42" i="9"/>
  <c r="K42" i="9" s="1"/>
  <c r="L42" i="9" s="1"/>
  <c r="J58" i="9"/>
  <c r="K58" i="9" s="1"/>
  <c r="L58" i="9" s="1"/>
  <c r="J74" i="9"/>
  <c r="K74" i="9" s="1"/>
  <c r="L74" i="9" s="1"/>
  <c r="J90" i="9"/>
  <c r="K90" i="9" s="1"/>
  <c r="L90" i="9" s="1"/>
  <c r="J114" i="9"/>
  <c r="K114" i="9" s="1"/>
  <c r="L114" i="9" s="1"/>
  <c r="J130" i="9"/>
  <c r="K130" i="9" s="1"/>
  <c r="L130" i="9" s="1"/>
  <c r="J146" i="9"/>
  <c r="K146" i="9" s="1"/>
  <c r="L146" i="9" s="1"/>
  <c r="J162" i="9"/>
  <c r="K162" i="9" s="1"/>
  <c r="L162" i="9" s="1"/>
  <c r="J178" i="9"/>
  <c r="K178" i="9" s="1"/>
  <c r="L178" i="9" s="1"/>
  <c r="J194" i="9"/>
  <c r="K194" i="9" s="1"/>
  <c r="L194" i="9" s="1"/>
  <c r="J210" i="9"/>
  <c r="K210" i="9" s="1"/>
  <c r="L210" i="9" s="1"/>
  <c r="J226" i="9"/>
  <c r="K226" i="9" s="1"/>
  <c r="L226" i="9" s="1"/>
  <c r="AO154" i="9"/>
  <c r="AO183" i="9"/>
  <c r="AO188" i="9"/>
  <c r="AO19" i="9"/>
  <c r="AO23" i="9"/>
  <c r="AO27" i="9"/>
  <c r="AO31" i="9"/>
  <c r="AO35" i="9"/>
  <c r="AO39" i="9"/>
  <c r="AO43" i="9"/>
  <c r="AO47" i="9"/>
  <c r="AO51" i="9"/>
  <c r="AO55" i="9"/>
  <c r="AO59" i="9"/>
  <c r="AO63" i="9"/>
  <c r="AO67" i="9"/>
  <c r="AO71" i="9"/>
  <c r="AO75" i="9"/>
  <c r="AO79" i="9"/>
  <c r="AO83" i="9"/>
  <c r="AO87" i="9"/>
  <c r="AO91" i="9"/>
  <c r="AO95" i="9"/>
  <c r="AO99" i="9"/>
  <c r="AO103" i="9"/>
  <c r="AO107" i="9"/>
  <c r="AO111" i="9"/>
  <c r="AO115" i="9"/>
  <c r="AO119" i="9"/>
  <c r="AO123" i="9"/>
  <c r="AO127" i="9"/>
  <c r="AO131" i="9"/>
  <c r="AO135" i="9"/>
  <c r="AO139" i="9"/>
  <c r="AO143" i="9"/>
  <c r="AO160" i="9"/>
  <c r="AO165" i="9"/>
  <c r="AO170" i="9"/>
  <c r="AO178" i="9"/>
  <c r="AO207" i="9"/>
  <c r="AO212" i="9"/>
  <c r="AO217" i="9"/>
  <c r="AO153" i="9"/>
  <c r="AO177" i="9"/>
  <c r="AO202" i="9"/>
  <c r="AO231" i="9"/>
  <c r="AO236" i="9"/>
  <c r="AO18" i="9"/>
  <c r="AO22" i="9"/>
  <c r="AO26" i="9"/>
  <c r="AO30" i="9"/>
  <c r="AO34" i="9"/>
  <c r="AO38" i="9"/>
  <c r="AO42" i="9"/>
  <c r="AO46" i="9"/>
  <c r="AO50" i="9"/>
  <c r="AO54" i="9"/>
  <c r="AO58" i="9"/>
  <c r="AO62" i="9"/>
  <c r="AO66" i="9"/>
  <c r="AO70" i="9"/>
  <c r="AO74" i="9"/>
  <c r="AO78" i="9"/>
  <c r="AO82" i="9"/>
  <c r="AO86" i="9"/>
  <c r="AO90" i="9"/>
  <c r="AO94" i="9"/>
  <c r="AO98" i="9"/>
  <c r="AO102" i="9"/>
  <c r="AO106" i="9"/>
  <c r="AO110" i="9"/>
  <c r="AO114" i="9"/>
  <c r="AO118" i="9"/>
  <c r="AO122" i="9"/>
  <c r="AO126" i="9"/>
  <c r="AO130" i="9"/>
  <c r="AO134" i="9"/>
  <c r="AO138" i="9"/>
  <c r="AO142" i="9"/>
  <c r="AO159" i="9"/>
  <c r="AO191" i="9"/>
  <c r="AO196" i="9"/>
  <c r="AO201" i="9"/>
  <c r="AO206" i="9"/>
  <c r="AO211" i="9"/>
  <c r="AO216" i="9"/>
  <c r="AO221" i="9"/>
  <c r="AO226" i="9"/>
  <c r="AO8" i="9"/>
  <c r="AO152" i="9"/>
  <c r="AO176" i="9"/>
  <c r="AO181" i="9"/>
  <c r="AO186" i="9"/>
  <c r="AO215" i="9"/>
  <c r="AO220" i="9"/>
  <c r="AO225" i="9"/>
  <c r="AO230" i="9"/>
  <c r="AO235" i="9"/>
  <c r="AO4" i="9"/>
  <c r="AO12" i="9"/>
  <c r="AO148" i="9"/>
  <c r="AO17" i="9"/>
  <c r="AO21" i="9"/>
  <c r="AO25" i="9"/>
  <c r="AO29" i="9"/>
  <c r="AO33" i="9"/>
  <c r="AO37" i="9"/>
  <c r="AO41" i="9"/>
  <c r="AO45" i="9"/>
  <c r="AO49" i="9"/>
  <c r="AO53" i="9"/>
  <c r="AO57" i="9"/>
  <c r="AO61" i="9"/>
  <c r="AO65" i="9"/>
  <c r="AO69" i="9"/>
  <c r="AO73" i="9"/>
  <c r="AO77" i="9"/>
  <c r="AO81" i="9"/>
  <c r="AO85" i="9"/>
  <c r="AO89" i="9"/>
  <c r="AO93" i="9"/>
  <c r="AO97" i="9"/>
  <c r="AO101" i="9"/>
  <c r="AO105" i="9"/>
  <c r="AO109" i="9"/>
  <c r="AO113" i="9"/>
  <c r="AO117" i="9"/>
  <c r="AO121" i="9"/>
  <c r="AO125" i="9"/>
  <c r="AO129" i="9"/>
  <c r="AO133" i="9"/>
  <c r="AO137" i="9"/>
  <c r="AO141" i="9"/>
  <c r="AO175" i="9"/>
  <c r="AO180" i="9"/>
  <c r="AO210" i="9"/>
  <c r="AO156" i="9"/>
  <c r="AO164" i="9"/>
  <c r="AO172" i="9"/>
  <c r="AO155" i="9"/>
  <c r="AO163" i="9"/>
  <c r="AO171" i="9"/>
  <c r="AO161" i="9"/>
  <c r="AO169" i="9"/>
  <c r="AO158" i="9"/>
  <c r="AO166" i="9"/>
  <c r="B2" i="9"/>
  <c r="AG2" i="9"/>
  <c r="AL2" i="9"/>
  <c r="C2" i="9"/>
  <c r="AO2" i="9" l="1"/>
  <c r="A237" i="2"/>
  <c r="A237" i="9" s="1"/>
  <c r="A236" i="2"/>
  <c r="A236" i="9" s="1"/>
  <c r="A235" i="2"/>
  <c r="A235" i="9" s="1"/>
  <c r="A234" i="2"/>
  <c r="A234" i="9" s="1"/>
  <c r="A233" i="2"/>
  <c r="A233" i="9" s="1"/>
  <c r="A232" i="2"/>
  <c r="A232" i="9" s="1"/>
  <c r="A231" i="2"/>
  <c r="A231" i="9" s="1"/>
  <c r="A230" i="2"/>
  <c r="A230" i="9" s="1"/>
  <c r="A229" i="2"/>
  <c r="A229" i="9" s="1"/>
  <c r="A228" i="2"/>
  <c r="A228" i="9" s="1"/>
  <c r="A227" i="2"/>
  <c r="A227" i="9" s="1"/>
  <c r="A226" i="2"/>
  <c r="A226" i="9" s="1"/>
  <c r="A225" i="2"/>
  <c r="A225" i="9" s="1"/>
  <c r="A224" i="2"/>
  <c r="A224" i="9" s="1"/>
  <c r="A223" i="2"/>
  <c r="A223" i="9" s="1"/>
  <c r="A222" i="2"/>
  <c r="A222" i="9" s="1"/>
  <c r="A221" i="2"/>
  <c r="A221" i="9" s="1"/>
  <c r="A220" i="2"/>
  <c r="A220" i="9" s="1"/>
  <c r="A219" i="2"/>
  <c r="A219" i="9" s="1"/>
  <c r="A218" i="2"/>
  <c r="A218" i="9" s="1"/>
  <c r="A217" i="2"/>
  <c r="A217" i="9" s="1"/>
  <c r="A216" i="2"/>
  <c r="A216" i="9" s="1"/>
  <c r="A215" i="2"/>
  <c r="A215" i="9" s="1"/>
  <c r="A214" i="2"/>
  <c r="A214" i="9" s="1"/>
  <c r="A213" i="2"/>
  <c r="A213" i="9" s="1"/>
  <c r="A212" i="2"/>
  <c r="A212" i="9" s="1"/>
  <c r="A211" i="2"/>
  <c r="A211" i="9" s="1"/>
  <c r="A210" i="2"/>
  <c r="A210" i="9" s="1"/>
  <c r="A209" i="2"/>
  <c r="A209" i="9" s="1"/>
  <c r="A208" i="2"/>
  <c r="A208" i="9" s="1"/>
  <c r="A207" i="2"/>
  <c r="A207" i="9" s="1"/>
  <c r="A206" i="2"/>
  <c r="A206" i="9" s="1"/>
  <c r="A205" i="2"/>
  <c r="A205" i="9" s="1"/>
  <c r="A204" i="2"/>
  <c r="A204" i="9" s="1"/>
  <c r="A203" i="2"/>
  <c r="A203" i="9" s="1"/>
  <c r="A202" i="2"/>
  <c r="A202" i="9" s="1"/>
  <c r="A201" i="2"/>
  <c r="A201" i="9" s="1"/>
  <c r="A200" i="2"/>
  <c r="A200" i="9" s="1"/>
  <c r="A199" i="2"/>
  <c r="A199" i="9" s="1"/>
  <c r="A198" i="2"/>
  <c r="A198" i="9" s="1"/>
  <c r="A197" i="2"/>
  <c r="A197" i="9" s="1"/>
  <c r="A196" i="2"/>
  <c r="A196" i="9" s="1"/>
  <c r="A195" i="2"/>
  <c r="A195" i="9" s="1"/>
  <c r="A194" i="2"/>
  <c r="A194" i="9" s="1"/>
  <c r="A193" i="2"/>
  <c r="A193" i="9" s="1"/>
  <c r="A192" i="2"/>
  <c r="A192" i="9" s="1"/>
  <c r="A191" i="2"/>
  <c r="A191" i="9" s="1"/>
  <c r="A190" i="2"/>
  <c r="A190" i="9" s="1"/>
  <c r="A189" i="2"/>
  <c r="A189" i="9" s="1"/>
  <c r="A188" i="2"/>
  <c r="A188" i="9" s="1"/>
  <c r="A187" i="2"/>
  <c r="A187" i="9" s="1"/>
  <c r="A186" i="2"/>
  <c r="A186" i="9" s="1"/>
  <c r="A185" i="2"/>
  <c r="A185" i="9" s="1"/>
  <c r="A184" i="2"/>
  <c r="A184" i="9" s="1"/>
  <c r="A183" i="2"/>
  <c r="A183" i="9" s="1"/>
  <c r="A182" i="2"/>
  <c r="A182" i="9" s="1"/>
  <c r="A181" i="2"/>
  <c r="A181" i="9" s="1"/>
  <c r="A180" i="2"/>
  <c r="A180" i="9" s="1"/>
  <c r="A179" i="2"/>
  <c r="A179" i="9" s="1"/>
  <c r="A178" i="2"/>
  <c r="A178" i="9" s="1"/>
  <c r="A177" i="2"/>
  <c r="A177" i="9" s="1"/>
  <c r="A176" i="2"/>
  <c r="A176" i="9" s="1"/>
  <c r="A175" i="2"/>
  <c r="A175" i="9" s="1"/>
  <c r="A174" i="2"/>
  <c r="A174" i="9" s="1"/>
  <c r="A173" i="2"/>
  <c r="A173" i="9" s="1"/>
  <c r="A172" i="2"/>
  <c r="A172" i="9" s="1"/>
  <c r="A171" i="2"/>
  <c r="A171" i="9" s="1"/>
  <c r="A170" i="2"/>
  <c r="A170" i="9" s="1"/>
  <c r="A169" i="2"/>
  <c r="A169" i="9" s="1"/>
  <c r="A168" i="2"/>
  <c r="A168" i="9" s="1"/>
  <c r="A167" i="2"/>
  <c r="A167" i="9" s="1"/>
  <c r="A166" i="2"/>
  <c r="A166" i="9" s="1"/>
  <c r="A165" i="2"/>
  <c r="A165" i="9" s="1"/>
  <c r="A164" i="2"/>
  <c r="A164" i="9" s="1"/>
  <c r="A163" i="2"/>
  <c r="A163" i="9" s="1"/>
  <c r="A162" i="2"/>
  <c r="A162" i="9" s="1"/>
  <c r="A161" i="2"/>
  <c r="A161" i="9" s="1"/>
  <c r="A160" i="2"/>
  <c r="A160" i="9" s="1"/>
  <c r="A159" i="2"/>
  <c r="A159" i="9" s="1"/>
  <c r="A158" i="2"/>
  <c r="A158" i="9" s="1"/>
  <c r="A157" i="2"/>
  <c r="A157" i="9" s="1"/>
  <c r="A156" i="2"/>
  <c r="A156" i="9" s="1"/>
  <c r="A155" i="2"/>
  <c r="A155" i="9" s="1"/>
  <c r="A154" i="2"/>
  <c r="A154" i="9" s="1"/>
  <c r="A153" i="2"/>
  <c r="A153" i="9" s="1"/>
  <c r="A152" i="2"/>
  <c r="A152" i="9" s="1"/>
  <c r="A151" i="2"/>
  <c r="A151" i="9" s="1"/>
  <c r="A150" i="2"/>
  <c r="A150" i="9" s="1"/>
  <c r="A149" i="2"/>
  <c r="A149" i="9" s="1"/>
  <c r="A148" i="2"/>
  <c r="A148" i="9" s="1"/>
  <c r="A147" i="2"/>
  <c r="A147" i="9" s="1"/>
  <c r="A146" i="2"/>
  <c r="A146" i="9" s="1"/>
  <c r="A145" i="2"/>
  <c r="A145" i="9" s="1"/>
  <c r="A144" i="2"/>
  <c r="A144" i="9" s="1"/>
  <c r="A143" i="2"/>
  <c r="A143" i="9" s="1"/>
  <c r="A142" i="2"/>
  <c r="A142" i="9" s="1"/>
  <c r="A141" i="2"/>
  <c r="A141" i="9" s="1"/>
  <c r="A140" i="2"/>
  <c r="A140" i="9" s="1"/>
  <c r="A139" i="2"/>
  <c r="A139" i="9" s="1"/>
  <c r="A138" i="2"/>
  <c r="A138" i="9" s="1"/>
  <c r="A137" i="2"/>
  <c r="A137" i="9" s="1"/>
  <c r="A136" i="2"/>
  <c r="A136" i="9" s="1"/>
  <c r="A135" i="2"/>
  <c r="A135" i="9" s="1"/>
  <c r="A134" i="2"/>
  <c r="A134" i="9" s="1"/>
  <c r="A133" i="2"/>
  <c r="A133" i="9" s="1"/>
  <c r="A132" i="2"/>
  <c r="A132" i="9" s="1"/>
  <c r="A131" i="2"/>
  <c r="A131" i="9" s="1"/>
  <c r="A130" i="2"/>
  <c r="A130" i="9" s="1"/>
  <c r="A129" i="2"/>
  <c r="A129" i="9" s="1"/>
  <c r="A128" i="2"/>
  <c r="A128" i="9" s="1"/>
  <c r="A127" i="2"/>
  <c r="A127" i="9" s="1"/>
  <c r="A126" i="2"/>
  <c r="A126" i="9" s="1"/>
  <c r="A125" i="2"/>
  <c r="A125" i="9" s="1"/>
  <c r="A124" i="2"/>
  <c r="A124" i="9" s="1"/>
  <c r="A123" i="2"/>
  <c r="A123" i="9" s="1"/>
  <c r="A122" i="2"/>
  <c r="A122" i="9" s="1"/>
  <c r="A121" i="2"/>
  <c r="A121" i="9" s="1"/>
  <c r="A120" i="2"/>
  <c r="A120" i="9" s="1"/>
  <c r="A119" i="2"/>
  <c r="A119" i="9" s="1"/>
  <c r="A118" i="2"/>
  <c r="A118" i="9" s="1"/>
  <c r="A117" i="2"/>
  <c r="A117" i="9" s="1"/>
  <c r="A116" i="2"/>
  <c r="A116" i="9" s="1"/>
  <c r="A115" i="2"/>
  <c r="A115" i="9" s="1"/>
  <c r="A114" i="2"/>
  <c r="A114" i="9" s="1"/>
  <c r="A113" i="2"/>
  <c r="A113" i="9" s="1"/>
  <c r="A112" i="2"/>
  <c r="A112" i="9" s="1"/>
  <c r="A111" i="2"/>
  <c r="A111" i="9" s="1"/>
  <c r="A110" i="2"/>
  <c r="A110" i="9" s="1"/>
  <c r="A109" i="2"/>
  <c r="A109" i="9" s="1"/>
  <c r="A108" i="2"/>
  <c r="A108" i="9" s="1"/>
  <c r="A107" i="2"/>
  <c r="A107" i="9" s="1"/>
  <c r="A106" i="2"/>
  <c r="A106" i="9" s="1"/>
  <c r="A105" i="2"/>
  <c r="A105" i="9" s="1"/>
  <c r="A104" i="2"/>
  <c r="A104" i="9" s="1"/>
  <c r="A103" i="2"/>
  <c r="A103" i="9" s="1"/>
  <c r="A102" i="2"/>
  <c r="A102" i="9" s="1"/>
  <c r="A101" i="2"/>
  <c r="A101" i="9" s="1"/>
  <c r="A100" i="2"/>
  <c r="A100" i="9" s="1"/>
  <c r="A99" i="2"/>
  <c r="A99" i="9" s="1"/>
  <c r="A98" i="2"/>
  <c r="A98" i="9" s="1"/>
  <c r="A97" i="2"/>
  <c r="A97" i="9" s="1"/>
  <c r="A96" i="2"/>
  <c r="A96" i="9" s="1"/>
  <c r="A95" i="2"/>
  <c r="A95" i="9" s="1"/>
  <c r="A94" i="2"/>
  <c r="A94" i="9" s="1"/>
  <c r="A93" i="2"/>
  <c r="A93" i="9" s="1"/>
  <c r="A92" i="2"/>
  <c r="A92" i="9" s="1"/>
  <c r="A91" i="2"/>
  <c r="A91" i="9" s="1"/>
  <c r="A90" i="2"/>
  <c r="A90" i="9" s="1"/>
  <c r="A89" i="2"/>
  <c r="A89" i="9" s="1"/>
  <c r="A88" i="2"/>
  <c r="A88" i="9" s="1"/>
  <c r="A87" i="2"/>
  <c r="A87" i="9" s="1"/>
  <c r="A86" i="2"/>
  <c r="A86" i="9" s="1"/>
  <c r="A85" i="2"/>
  <c r="A85" i="9" s="1"/>
  <c r="A84" i="2"/>
  <c r="A84" i="9" s="1"/>
  <c r="A83" i="2"/>
  <c r="A83" i="9" s="1"/>
  <c r="A82" i="2"/>
  <c r="A82" i="9" s="1"/>
  <c r="A81" i="2"/>
  <c r="A81" i="9" s="1"/>
  <c r="A80" i="2"/>
  <c r="A80" i="9" s="1"/>
  <c r="A79" i="2"/>
  <c r="A79" i="9" s="1"/>
  <c r="A78" i="2"/>
  <c r="A78" i="9" s="1"/>
  <c r="A77" i="2"/>
  <c r="A77" i="9" s="1"/>
  <c r="A76" i="2"/>
  <c r="A76" i="9" s="1"/>
  <c r="A75" i="2"/>
  <c r="A75" i="9" s="1"/>
  <c r="A74" i="2"/>
  <c r="A74" i="9" s="1"/>
  <c r="A73" i="2"/>
  <c r="A73" i="9" s="1"/>
  <c r="A72" i="2"/>
  <c r="A72" i="9" s="1"/>
  <c r="A71" i="2"/>
  <c r="A71" i="9" s="1"/>
  <c r="A70" i="2"/>
  <c r="A70" i="9" s="1"/>
  <c r="A69" i="2"/>
  <c r="A69" i="9" s="1"/>
  <c r="A68" i="2"/>
  <c r="A68" i="9" s="1"/>
  <c r="A67" i="2"/>
  <c r="A67" i="9" s="1"/>
  <c r="A66" i="2"/>
  <c r="A66" i="9" s="1"/>
  <c r="A65" i="2"/>
  <c r="A65" i="9" s="1"/>
  <c r="A64" i="2"/>
  <c r="A64" i="9" s="1"/>
  <c r="A63" i="2"/>
  <c r="A63" i="9" s="1"/>
  <c r="A62" i="2"/>
  <c r="A62" i="9" s="1"/>
  <c r="A61" i="2"/>
  <c r="A61" i="9" s="1"/>
  <c r="A60" i="2"/>
  <c r="A60" i="9" s="1"/>
  <c r="A59" i="2"/>
  <c r="A59" i="9" s="1"/>
  <c r="A58" i="2"/>
  <c r="A58" i="9" s="1"/>
  <c r="A57" i="2"/>
  <c r="A57" i="9" s="1"/>
  <c r="A56" i="2"/>
  <c r="A56" i="9" s="1"/>
  <c r="A55" i="2"/>
  <c r="A55" i="9" s="1"/>
  <c r="A54" i="2"/>
  <c r="A54" i="9" s="1"/>
  <c r="A53" i="2"/>
  <c r="A53" i="9" s="1"/>
  <c r="A52" i="2"/>
  <c r="A52" i="9" s="1"/>
  <c r="A51" i="2"/>
  <c r="A51" i="9" s="1"/>
  <c r="A50" i="2"/>
  <c r="A50" i="9" s="1"/>
  <c r="A49" i="2"/>
  <c r="A49" i="9" s="1"/>
  <c r="A48" i="2"/>
  <c r="A48" i="9" s="1"/>
  <c r="A47" i="2"/>
  <c r="A47" i="9" s="1"/>
  <c r="A46" i="2"/>
  <c r="A46" i="9" s="1"/>
  <c r="A45" i="2"/>
  <c r="A45" i="9" s="1"/>
  <c r="A44" i="2"/>
  <c r="A44" i="9" s="1"/>
  <c r="A43" i="2"/>
  <c r="A43" i="9" s="1"/>
  <c r="A42" i="2"/>
  <c r="A42" i="9" s="1"/>
  <c r="A41" i="2"/>
  <c r="A41" i="9" s="1"/>
  <c r="A40" i="2"/>
  <c r="A40" i="9" s="1"/>
  <c r="A39" i="2"/>
  <c r="A39" i="9" s="1"/>
  <c r="A38" i="2"/>
  <c r="A38" i="9" s="1"/>
  <c r="A37" i="2"/>
  <c r="A37" i="9" s="1"/>
  <c r="A36" i="2"/>
  <c r="A36" i="9" s="1"/>
  <c r="A35" i="2"/>
  <c r="A35" i="9" s="1"/>
  <c r="A34" i="2"/>
  <c r="A34" i="9" s="1"/>
  <c r="A33" i="2"/>
  <c r="A33" i="9" s="1"/>
  <c r="A32" i="2"/>
  <c r="A32" i="9" s="1"/>
  <c r="A31" i="2"/>
  <c r="A31" i="9" s="1"/>
  <c r="A30" i="2"/>
  <c r="A30" i="9" s="1"/>
  <c r="A29" i="2"/>
  <c r="A29" i="9" s="1"/>
  <c r="A28" i="2"/>
  <c r="A28" i="9" s="1"/>
  <c r="A27" i="2"/>
  <c r="A27" i="9" s="1"/>
  <c r="A26" i="2"/>
  <c r="A26" i="9" s="1"/>
  <c r="A25" i="2"/>
  <c r="A25" i="9" s="1"/>
  <c r="A24" i="2"/>
  <c r="A24" i="9" s="1"/>
  <c r="A23" i="2"/>
  <c r="A23" i="9" s="1"/>
  <c r="A22" i="2"/>
  <c r="A22" i="9" s="1"/>
  <c r="A21" i="2"/>
  <c r="A21" i="9" s="1"/>
  <c r="A20" i="2"/>
  <c r="A20" i="9" s="1"/>
  <c r="A19" i="2"/>
  <c r="A19" i="9" s="1"/>
  <c r="A18" i="2"/>
  <c r="A18" i="9" s="1"/>
  <c r="A17" i="2"/>
  <c r="A17" i="9" s="1"/>
  <c r="A16" i="2"/>
  <c r="A16" i="9" s="1"/>
  <c r="A15" i="2"/>
  <c r="A15" i="9" s="1"/>
  <c r="A14" i="2"/>
  <c r="A14" i="9" s="1"/>
  <c r="A13" i="2"/>
  <c r="A13" i="9" s="1"/>
  <c r="A12" i="2"/>
  <c r="A12" i="9" s="1"/>
  <c r="A11" i="2"/>
  <c r="A11" i="9" s="1"/>
  <c r="A10" i="2"/>
  <c r="A10" i="9" s="1"/>
  <c r="A9" i="2"/>
  <c r="A9" i="9" s="1"/>
  <c r="A8" i="2"/>
  <c r="A8" i="9" s="1"/>
  <c r="A7" i="2"/>
  <c r="A7" i="9" s="1"/>
  <c r="A6" i="2"/>
  <c r="A6" i="9" s="1"/>
  <c r="A5" i="2"/>
  <c r="A5" i="9" s="1"/>
  <c r="A4" i="2"/>
  <c r="A4" i="9" s="1"/>
  <c r="A3" i="2"/>
  <c r="A3" i="9" s="1"/>
  <c r="X4" i="9" l="1"/>
  <c r="AJ4" i="9"/>
  <c r="W4" i="9"/>
  <c r="AA4" i="9"/>
  <c r="AB4" i="9"/>
  <c r="T4" i="9"/>
  <c r="Z4" i="9"/>
  <c r="Y4" i="9"/>
  <c r="V4" i="9"/>
  <c r="AC4" i="9"/>
  <c r="U4" i="9"/>
  <c r="AE4" i="9"/>
  <c r="R4" i="9"/>
  <c r="S4" i="9"/>
  <c r="AE30" i="9"/>
  <c r="AJ30" i="9"/>
  <c r="AB30" i="9"/>
  <c r="T30" i="9"/>
  <c r="R30" i="9"/>
  <c r="X30" i="9"/>
  <c r="Z30" i="9"/>
  <c r="AA30" i="9"/>
  <c r="Y30" i="9"/>
  <c r="W30" i="9"/>
  <c r="AC30" i="9"/>
  <c r="U30" i="9"/>
  <c r="S30" i="9"/>
  <c r="V30" i="9"/>
  <c r="T54" i="9"/>
  <c r="AJ54" i="9"/>
  <c r="AC54" i="9"/>
  <c r="Z54" i="9"/>
  <c r="Y54" i="9"/>
  <c r="W54" i="9"/>
  <c r="AB54" i="9"/>
  <c r="AE54" i="9"/>
  <c r="AA54" i="9"/>
  <c r="X54" i="9"/>
  <c r="R54" i="9"/>
  <c r="S54" i="9"/>
  <c r="V54" i="9"/>
  <c r="U54" i="9"/>
  <c r="AB102" i="9"/>
  <c r="AJ102" i="9"/>
  <c r="T102" i="9"/>
  <c r="AC102" i="9"/>
  <c r="AA102" i="9"/>
  <c r="Y102" i="9"/>
  <c r="R102" i="9"/>
  <c r="W102" i="9"/>
  <c r="AE102" i="9"/>
  <c r="Z102" i="9"/>
  <c r="X102" i="9"/>
  <c r="V102" i="9"/>
  <c r="U102" i="9"/>
  <c r="AK102" i="9"/>
  <c r="S102" i="9"/>
  <c r="T142" i="9"/>
  <c r="AJ142" i="9"/>
  <c r="AC142" i="9"/>
  <c r="X142" i="9"/>
  <c r="AA142" i="9"/>
  <c r="AE142" i="9"/>
  <c r="R142" i="9"/>
  <c r="AB142" i="9"/>
  <c r="Z142" i="9"/>
  <c r="W142" i="9"/>
  <c r="Y142" i="9"/>
  <c r="V142" i="9"/>
  <c r="U142" i="9"/>
  <c r="S142" i="9"/>
  <c r="W174" i="9"/>
  <c r="AJ174" i="9"/>
  <c r="AA174" i="9"/>
  <c r="AC174" i="9"/>
  <c r="T174" i="9"/>
  <c r="R174" i="9"/>
  <c r="AB174" i="9"/>
  <c r="AE174" i="9"/>
  <c r="Z174" i="9"/>
  <c r="Y174" i="9"/>
  <c r="X174" i="9"/>
  <c r="V174" i="9"/>
  <c r="U174" i="9"/>
  <c r="S174" i="9"/>
  <c r="T206" i="9"/>
  <c r="AJ206" i="9"/>
  <c r="AB206" i="9"/>
  <c r="X206" i="9"/>
  <c r="AA206" i="9"/>
  <c r="W206" i="9"/>
  <c r="AE206" i="9"/>
  <c r="AC206" i="9"/>
  <c r="Z206" i="9"/>
  <c r="R206" i="9"/>
  <c r="Y206" i="9"/>
  <c r="V206" i="9"/>
  <c r="U206" i="9"/>
  <c r="S206" i="9"/>
  <c r="T222" i="9"/>
  <c r="AJ222" i="9"/>
  <c r="R222" i="9"/>
  <c r="AE222" i="9"/>
  <c r="Y222" i="9"/>
  <c r="AC222" i="9"/>
  <c r="AB222" i="9"/>
  <c r="AA222" i="9"/>
  <c r="X222" i="9"/>
  <c r="Z222" i="9"/>
  <c r="W222" i="9"/>
  <c r="V222" i="9"/>
  <c r="U222" i="9"/>
  <c r="S222" i="9"/>
  <c r="W7" i="9"/>
  <c r="AJ7" i="9"/>
  <c r="AC7" i="9"/>
  <c r="Z7" i="9"/>
  <c r="Y7" i="9"/>
  <c r="AA7" i="9"/>
  <c r="AB7" i="9"/>
  <c r="X7" i="9"/>
  <c r="AE7" i="9"/>
  <c r="T7" i="9"/>
  <c r="U7" i="9"/>
  <c r="V7" i="9"/>
  <c r="R7" i="9"/>
  <c r="S7" i="9"/>
  <c r="AE31" i="9"/>
  <c r="AJ31" i="9"/>
  <c r="AB31" i="9"/>
  <c r="W31" i="9"/>
  <c r="AA31" i="9"/>
  <c r="Z31" i="9"/>
  <c r="Y31" i="9"/>
  <c r="T31" i="9"/>
  <c r="AC31" i="9"/>
  <c r="X31" i="9"/>
  <c r="U31" i="9"/>
  <c r="V31" i="9"/>
  <c r="S31" i="9"/>
  <c r="R31" i="9"/>
  <c r="AE47" i="9"/>
  <c r="AJ47" i="9"/>
  <c r="X47" i="9"/>
  <c r="W47" i="9"/>
  <c r="AC47" i="9"/>
  <c r="AA47" i="9"/>
  <c r="Z47" i="9"/>
  <c r="AB47" i="9"/>
  <c r="Y47" i="9"/>
  <c r="T47" i="9"/>
  <c r="U47" i="9"/>
  <c r="V47" i="9"/>
  <c r="S47" i="9"/>
  <c r="R47" i="9"/>
  <c r="AA63" i="9"/>
  <c r="AJ63" i="9"/>
  <c r="T63" i="9"/>
  <c r="AB63" i="9"/>
  <c r="Z63" i="9"/>
  <c r="Y63" i="9"/>
  <c r="AE63" i="9"/>
  <c r="AC63" i="9"/>
  <c r="W63" i="9"/>
  <c r="X63" i="9"/>
  <c r="U63" i="9"/>
  <c r="V63" i="9"/>
  <c r="S63" i="9"/>
  <c r="R63" i="9"/>
  <c r="AJ79" i="9"/>
  <c r="AB79" i="9"/>
  <c r="AC79" i="9"/>
  <c r="T79" i="9"/>
  <c r="AA79" i="9"/>
  <c r="Z79" i="9"/>
  <c r="Y79" i="9"/>
  <c r="W79" i="9"/>
  <c r="AE79" i="9"/>
  <c r="U79" i="9"/>
  <c r="R79" i="9"/>
  <c r="V79" i="9"/>
  <c r="S79" i="9"/>
  <c r="X79" i="9"/>
  <c r="AJ111" i="9"/>
  <c r="AC111" i="9"/>
  <c r="AA111" i="9"/>
  <c r="X111" i="9"/>
  <c r="R111" i="9"/>
  <c r="AB111" i="9"/>
  <c r="Y111" i="9"/>
  <c r="W111" i="9"/>
  <c r="AE111" i="9"/>
  <c r="Z111" i="9"/>
  <c r="T111" i="9"/>
  <c r="V111" i="9"/>
  <c r="S111" i="9"/>
  <c r="U111" i="9"/>
  <c r="AJ207" i="9"/>
  <c r="AA207" i="9"/>
  <c r="W207" i="9"/>
  <c r="AC207" i="9"/>
  <c r="X207" i="9"/>
  <c r="AE207" i="9"/>
  <c r="T207" i="9"/>
  <c r="AB207" i="9"/>
  <c r="Z207" i="9"/>
  <c r="Y207" i="9"/>
  <c r="S207" i="9"/>
  <c r="V207" i="9"/>
  <c r="R207" i="9"/>
  <c r="U207" i="9"/>
  <c r="T215" i="9"/>
  <c r="AJ215" i="9"/>
  <c r="AE215" i="9"/>
  <c r="AA215" i="9"/>
  <c r="R215" i="9"/>
  <c r="W215" i="9"/>
  <c r="AC215" i="9"/>
  <c r="Y215" i="9"/>
  <c r="X215" i="9"/>
  <c r="AB215" i="9"/>
  <c r="Z215" i="9"/>
  <c r="V215" i="9"/>
  <c r="U215" i="9"/>
  <c r="S215" i="9"/>
  <c r="AJ223" i="9"/>
  <c r="X223" i="9"/>
  <c r="AE223" i="9"/>
  <c r="AA223" i="9"/>
  <c r="AC223" i="9"/>
  <c r="AB223" i="9"/>
  <c r="Z223" i="9"/>
  <c r="R223" i="9"/>
  <c r="W223" i="9"/>
  <c r="T223" i="9"/>
  <c r="Y223" i="9"/>
  <c r="S223" i="9"/>
  <c r="U223" i="9"/>
  <c r="V223" i="9"/>
  <c r="T231" i="9"/>
  <c r="AJ231" i="9"/>
  <c r="AA231" i="9"/>
  <c r="X231" i="9"/>
  <c r="W231" i="9"/>
  <c r="Y231" i="9"/>
  <c r="AE231" i="9"/>
  <c r="AC231" i="9"/>
  <c r="AB231" i="9"/>
  <c r="Z231" i="9"/>
  <c r="V231" i="9"/>
  <c r="U231" i="9"/>
  <c r="S231" i="9"/>
  <c r="R231" i="9"/>
  <c r="AB38" i="9"/>
  <c r="AJ38" i="9"/>
  <c r="X38" i="9"/>
  <c r="R38" i="9"/>
  <c r="T38" i="9"/>
  <c r="Z38" i="9"/>
  <c r="AC38" i="9"/>
  <c r="AA38" i="9"/>
  <c r="AE38" i="9"/>
  <c r="Y38" i="9"/>
  <c r="W38" i="9"/>
  <c r="V38" i="9"/>
  <c r="U38" i="9"/>
  <c r="S38" i="9"/>
  <c r="AC62" i="9"/>
  <c r="AJ62" i="9"/>
  <c r="T62" i="9"/>
  <c r="Z62" i="9"/>
  <c r="Y62" i="9"/>
  <c r="W62" i="9"/>
  <c r="X62" i="9"/>
  <c r="AB62" i="9"/>
  <c r="AE62" i="9"/>
  <c r="R62" i="9"/>
  <c r="AA62" i="9"/>
  <c r="U62" i="9"/>
  <c r="S62" i="9"/>
  <c r="V62" i="9"/>
  <c r="T94" i="9"/>
  <c r="AJ94" i="9"/>
  <c r="AA94" i="9"/>
  <c r="AC94" i="9"/>
  <c r="Y94" i="9"/>
  <c r="AB94" i="9"/>
  <c r="Z94" i="9"/>
  <c r="W94" i="9"/>
  <c r="AE94" i="9"/>
  <c r="X94" i="9"/>
  <c r="R94" i="9"/>
  <c r="U94" i="9"/>
  <c r="S94" i="9"/>
  <c r="V94" i="9"/>
  <c r="T126" i="9"/>
  <c r="AJ126" i="9"/>
  <c r="AC126" i="9"/>
  <c r="X126" i="9"/>
  <c r="AA126" i="9"/>
  <c r="R126" i="9"/>
  <c r="W126" i="9"/>
  <c r="AB126" i="9"/>
  <c r="Y126" i="9"/>
  <c r="AE126" i="9"/>
  <c r="Z126" i="9"/>
  <c r="V126" i="9"/>
  <c r="U126" i="9"/>
  <c r="S126" i="9"/>
  <c r="T158" i="9"/>
  <c r="AJ158" i="9"/>
  <c r="X158" i="9"/>
  <c r="W158" i="9"/>
  <c r="Y158" i="9"/>
  <c r="AE158" i="9"/>
  <c r="AA158" i="9"/>
  <c r="Z158" i="9"/>
  <c r="R158" i="9"/>
  <c r="AC158" i="9"/>
  <c r="AB158" i="9"/>
  <c r="V158" i="9"/>
  <c r="U158" i="9"/>
  <c r="S158" i="9"/>
  <c r="T182" i="9"/>
  <c r="AJ182" i="9"/>
  <c r="AA182" i="9"/>
  <c r="AC182" i="9"/>
  <c r="R182" i="9"/>
  <c r="AB182" i="9"/>
  <c r="Z182" i="9"/>
  <c r="Y182" i="9"/>
  <c r="AE182" i="9"/>
  <c r="W182" i="9"/>
  <c r="X182" i="9"/>
  <c r="V182" i="9"/>
  <c r="U182" i="9"/>
  <c r="S182" i="9"/>
  <c r="AJ214" i="9"/>
  <c r="AC214" i="9"/>
  <c r="AA214" i="9"/>
  <c r="AE214" i="9"/>
  <c r="W214" i="9"/>
  <c r="R214" i="9"/>
  <c r="Z214" i="9"/>
  <c r="Y214" i="9"/>
  <c r="AB214" i="9"/>
  <c r="X214" i="9"/>
  <c r="T214" i="9"/>
  <c r="V214" i="9"/>
  <c r="U214" i="9"/>
  <c r="S214" i="9"/>
  <c r="T230" i="9"/>
  <c r="AJ230" i="9"/>
  <c r="W230" i="9"/>
  <c r="Y230" i="9"/>
  <c r="AC230" i="9"/>
  <c r="AB230" i="9"/>
  <c r="Z230" i="9"/>
  <c r="AA230" i="9"/>
  <c r="AE230" i="9"/>
  <c r="X230" i="9"/>
  <c r="R230" i="9"/>
  <c r="V230" i="9"/>
  <c r="U230" i="9"/>
  <c r="S230" i="9"/>
  <c r="AE15" i="9"/>
  <c r="AB15" i="9"/>
  <c r="AJ15" i="9"/>
  <c r="W15" i="9"/>
  <c r="AC15" i="9"/>
  <c r="AA15" i="9"/>
  <c r="Z15" i="9"/>
  <c r="Y15" i="9"/>
  <c r="T15" i="9"/>
  <c r="X15" i="9"/>
  <c r="V15" i="9"/>
  <c r="R15" i="9"/>
  <c r="U15" i="9"/>
  <c r="S15" i="9"/>
  <c r="AE23" i="9"/>
  <c r="T23" i="9"/>
  <c r="AJ23" i="9"/>
  <c r="AB23" i="9"/>
  <c r="AA23" i="9"/>
  <c r="Z23" i="9"/>
  <c r="Y23" i="9"/>
  <c r="W23" i="9"/>
  <c r="AC23" i="9"/>
  <c r="X23" i="9"/>
  <c r="U23" i="9"/>
  <c r="V23" i="9"/>
  <c r="S23" i="9"/>
  <c r="R23" i="9"/>
  <c r="T39" i="9"/>
  <c r="AE39" i="9"/>
  <c r="AJ39" i="9"/>
  <c r="AB39" i="9"/>
  <c r="Y39" i="9"/>
  <c r="W39" i="9"/>
  <c r="AC39" i="9"/>
  <c r="AA39" i="9"/>
  <c r="Z39" i="9"/>
  <c r="X39" i="9"/>
  <c r="S39" i="9"/>
  <c r="R39" i="9"/>
  <c r="U39" i="9"/>
  <c r="V39" i="9"/>
  <c r="W55" i="9"/>
  <c r="AJ55" i="9"/>
  <c r="AE55" i="9"/>
  <c r="AC55" i="9"/>
  <c r="AA55" i="9"/>
  <c r="Z55" i="9"/>
  <c r="Y55" i="9"/>
  <c r="X55" i="9"/>
  <c r="T55" i="9"/>
  <c r="AB55" i="9"/>
  <c r="U55" i="9"/>
  <c r="V55" i="9"/>
  <c r="S55" i="9"/>
  <c r="R55" i="9"/>
  <c r="AA71" i="9"/>
  <c r="W71" i="9"/>
  <c r="AJ71" i="9"/>
  <c r="AB71" i="9"/>
  <c r="Z71" i="9"/>
  <c r="Y71" i="9"/>
  <c r="X71" i="9"/>
  <c r="AC71" i="9"/>
  <c r="AE71" i="9"/>
  <c r="T71" i="9"/>
  <c r="R71" i="9"/>
  <c r="U71" i="9"/>
  <c r="V71" i="9"/>
  <c r="S71" i="9"/>
  <c r="X87" i="9"/>
  <c r="T87" i="9"/>
  <c r="AJ87" i="9"/>
  <c r="AC87" i="9"/>
  <c r="AA87" i="9"/>
  <c r="Y87" i="9"/>
  <c r="AB87" i="9"/>
  <c r="R87" i="9"/>
  <c r="W87" i="9"/>
  <c r="AE87" i="9"/>
  <c r="Z87" i="9"/>
  <c r="U87" i="9"/>
  <c r="S87" i="9"/>
  <c r="V87" i="9"/>
  <c r="AJ95" i="9"/>
  <c r="AA95" i="9"/>
  <c r="Y95" i="9"/>
  <c r="AB95" i="9"/>
  <c r="X95" i="9"/>
  <c r="W95" i="9"/>
  <c r="T95" i="9"/>
  <c r="AE95" i="9"/>
  <c r="AC95" i="9"/>
  <c r="Z95" i="9"/>
  <c r="V95" i="9"/>
  <c r="S95" i="9"/>
  <c r="U95" i="9"/>
  <c r="R95" i="9"/>
  <c r="AB103" i="9"/>
  <c r="AJ103" i="9"/>
  <c r="T103" i="9"/>
  <c r="AC103" i="9"/>
  <c r="AA103" i="9"/>
  <c r="X103" i="9"/>
  <c r="Z103" i="9"/>
  <c r="W103" i="9"/>
  <c r="AE103" i="9"/>
  <c r="Y103" i="9"/>
  <c r="R103" i="9"/>
  <c r="U103" i="9"/>
  <c r="V103" i="9"/>
  <c r="S103" i="9"/>
  <c r="AJ119" i="9"/>
  <c r="Z119" i="9"/>
  <c r="Y119" i="9"/>
  <c r="AC119" i="9"/>
  <c r="W119" i="9"/>
  <c r="AA119" i="9"/>
  <c r="AE119" i="9"/>
  <c r="AB119" i="9"/>
  <c r="T119" i="9"/>
  <c r="X119" i="9"/>
  <c r="U119" i="9"/>
  <c r="S119" i="9"/>
  <c r="V119" i="9"/>
  <c r="R119" i="9"/>
  <c r="T127" i="9"/>
  <c r="AJ127" i="9"/>
  <c r="Z127" i="9"/>
  <c r="Y127" i="9"/>
  <c r="X127" i="9"/>
  <c r="R127" i="9"/>
  <c r="AB127" i="9"/>
  <c r="AA127" i="9"/>
  <c r="AE127" i="9"/>
  <c r="AC127" i="9"/>
  <c r="W127" i="9"/>
  <c r="V127" i="9"/>
  <c r="S127" i="9"/>
  <c r="U127" i="9"/>
  <c r="AJ135" i="9"/>
  <c r="AE135" i="9"/>
  <c r="Z135" i="9"/>
  <c r="Y135" i="9"/>
  <c r="AC135" i="9"/>
  <c r="X135" i="9"/>
  <c r="W135" i="9"/>
  <c r="AB135" i="9"/>
  <c r="R135" i="9"/>
  <c r="AA135" i="9"/>
  <c r="T135" i="9"/>
  <c r="V135" i="9"/>
  <c r="S135" i="9"/>
  <c r="U135" i="9"/>
  <c r="AJ143" i="9"/>
  <c r="AE143" i="9"/>
  <c r="Z143" i="9"/>
  <c r="Y143" i="9"/>
  <c r="W143" i="9"/>
  <c r="AB143" i="9"/>
  <c r="X143" i="9"/>
  <c r="AC143" i="9"/>
  <c r="T143" i="9"/>
  <c r="AA143" i="9"/>
  <c r="U143" i="9"/>
  <c r="S143" i="9"/>
  <c r="V143" i="9"/>
  <c r="R143" i="9"/>
  <c r="AJ151" i="9"/>
  <c r="T151" i="9"/>
  <c r="AA151" i="9"/>
  <c r="AE151" i="9"/>
  <c r="Z151" i="9"/>
  <c r="W151" i="9"/>
  <c r="AB151" i="9"/>
  <c r="Y151" i="9"/>
  <c r="AC151" i="9"/>
  <c r="R151" i="9"/>
  <c r="X151" i="9"/>
  <c r="V151" i="9"/>
  <c r="U151" i="9"/>
  <c r="S151" i="9"/>
  <c r="AJ159" i="9"/>
  <c r="Y159" i="9"/>
  <c r="Z159" i="9"/>
  <c r="X159" i="9"/>
  <c r="AE159" i="9"/>
  <c r="AA159" i="9"/>
  <c r="AC159" i="9"/>
  <c r="AB159" i="9"/>
  <c r="W159" i="9"/>
  <c r="T159" i="9"/>
  <c r="S159" i="9"/>
  <c r="V159" i="9"/>
  <c r="U159" i="9"/>
  <c r="R159" i="9"/>
  <c r="T167" i="9"/>
  <c r="AJ167" i="9"/>
  <c r="AB167" i="9"/>
  <c r="Y167" i="9"/>
  <c r="Z167" i="9"/>
  <c r="R167" i="9"/>
  <c r="AC167" i="9"/>
  <c r="AE167" i="9"/>
  <c r="X167" i="9"/>
  <c r="W167" i="9"/>
  <c r="AA167" i="9"/>
  <c r="AK167" i="9"/>
  <c r="V167" i="9"/>
  <c r="U167" i="9"/>
  <c r="S167" i="9"/>
  <c r="AJ175" i="9"/>
  <c r="AB175" i="9"/>
  <c r="Y175" i="9"/>
  <c r="Z175" i="9"/>
  <c r="AC175" i="9"/>
  <c r="AE175" i="9"/>
  <c r="AA175" i="9"/>
  <c r="X175" i="9"/>
  <c r="W175" i="9"/>
  <c r="T175" i="9"/>
  <c r="U175" i="9"/>
  <c r="S175" i="9"/>
  <c r="V175" i="9"/>
  <c r="R175" i="9"/>
  <c r="AJ183" i="9"/>
  <c r="AC183" i="9"/>
  <c r="AB183" i="9"/>
  <c r="Z183" i="9"/>
  <c r="AE183" i="9"/>
  <c r="AA183" i="9"/>
  <c r="T183" i="9"/>
  <c r="W183" i="9"/>
  <c r="R183" i="9"/>
  <c r="Y183" i="9"/>
  <c r="X183" i="9"/>
  <c r="V183" i="9"/>
  <c r="S183" i="9"/>
  <c r="U183" i="9"/>
  <c r="T191" i="9"/>
  <c r="AJ191" i="9"/>
  <c r="R191" i="9"/>
  <c r="W191" i="9"/>
  <c r="AC191" i="9"/>
  <c r="AB191" i="9"/>
  <c r="X191" i="9"/>
  <c r="AE191" i="9"/>
  <c r="Z191" i="9"/>
  <c r="AA191" i="9"/>
  <c r="Y191" i="9"/>
  <c r="U191" i="9"/>
  <c r="S191" i="9"/>
  <c r="V191" i="9"/>
  <c r="AJ199" i="9"/>
  <c r="W199" i="9"/>
  <c r="AC199" i="9"/>
  <c r="AB199" i="9"/>
  <c r="Z199" i="9"/>
  <c r="Y199" i="9"/>
  <c r="X199" i="9"/>
  <c r="AE199" i="9"/>
  <c r="T199" i="9"/>
  <c r="AA199" i="9"/>
  <c r="V199" i="9"/>
  <c r="U199" i="9"/>
  <c r="R199" i="9"/>
  <c r="S199" i="9"/>
  <c r="AB8" i="9"/>
  <c r="AJ8" i="9"/>
  <c r="R8" i="9"/>
  <c r="Z8" i="9"/>
  <c r="AA8" i="9"/>
  <c r="AC8" i="9"/>
  <c r="X8" i="9"/>
  <c r="Y8" i="9"/>
  <c r="AE8" i="9"/>
  <c r="V8" i="9"/>
  <c r="W8" i="9"/>
  <c r="T8" i="9"/>
  <c r="U8" i="9"/>
  <c r="S8" i="9"/>
  <c r="X16" i="9"/>
  <c r="AJ16" i="9"/>
  <c r="AA16" i="9"/>
  <c r="Y16" i="9"/>
  <c r="R16" i="9"/>
  <c r="Z16" i="9"/>
  <c r="T16" i="9"/>
  <c r="AE16" i="9"/>
  <c r="W16" i="9"/>
  <c r="AC16" i="9"/>
  <c r="AB16" i="9"/>
  <c r="U16" i="9"/>
  <c r="V16" i="9"/>
  <c r="S16" i="9"/>
  <c r="X24" i="9"/>
  <c r="AJ24" i="9"/>
  <c r="Z24" i="9"/>
  <c r="T24" i="9"/>
  <c r="W24" i="9"/>
  <c r="R24" i="9"/>
  <c r="AB24" i="9"/>
  <c r="AC24" i="9"/>
  <c r="Y24" i="9"/>
  <c r="AE24" i="9"/>
  <c r="AA24" i="9"/>
  <c r="V24" i="9"/>
  <c r="S24" i="9"/>
  <c r="U24" i="9"/>
  <c r="AJ32" i="9"/>
  <c r="Y32" i="9"/>
  <c r="T32" i="9"/>
  <c r="AC32" i="9"/>
  <c r="X32" i="9"/>
  <c r="AA32" i="9"/>
  <c r="Z32" i="9"/>
  <c r="AB32" i="9"/>
  <c r="R32" i="9"/>
  <c r="W32" i="9"/>
  <c r="AE32" i="9"/>
  <c r="V32" i="9"/>
  <c r="S32" i="9"/>
  <c r="U32" i="9"/>
  <c r="AJ40" i="9"/>
  <c r="R40" i="9"/>
  <c r="AA40" i="9"/>
  <c r="AB40" i="9"/>
  <c r="Y40" i="9"/>
  <c r="AE40" i="9"/>
  <c r="AC40" i="9"/>
  <c r="Z40" i="9"/>
  <c r="W40" i="9"/>
  <c r="T40" i="9"/>
  <c r="X40" i="9"/>
  <c r="V40" i="9"/>
  <c r="S40" i="9"/>
  <c r="U40" i="9"/>
  <c r="AJ48" i="9"/>
  <c r="AE48" i="9"/>
  <c r="T48" i="9"/>
  <c r="Y48" i="9"/>
  <c r="Z48" i="9"/>
  <c r="W48" i="9"/>
  <c r="X48" i="9"/>
  <c r="AC48" i="9"/>
  <c r="R48" i="9"/>
  <c r="AB48" i="9"/>
  <c r="AA48" i="9"/>
  <c r="U48" i="9"/>
  <c r="V48" i="9"/>
  <c r="S48" i="9"/>
  <c r="AJ56" i="9"/>
  <c r="AA56" i="9"/>
  <c r="T56" i="9"/>
  <c r="Z56" i="9"/>
  <c r="U56" i="9"/>
  <c r="AB56" i="9"/>
  <c r="AE56" i="9"/>
  <c r="W56" i="9"/>
  <c r="AC56" i="9"/>
  <c r="Y56" i="9"/>
  <c r="V56" i="9"/>
  <c r="X56" i="9"/>
  <c r="R56" i="9"/>
  <c r="S56" i="9"/>
  <c r="AJ64" i="9"/>
  <c r="AA64" i="9"/>
  <c r="T64" i="9"/>
  <c r="Z64" i="9"/>
  <c r="R64" i="9"/>
  <c r="AB64" i="9"/>
  <c r="Y64" i="9"/>
  <c r="AE64" i="9"/>
  <c r="AC64" i="9"/>
  <c r="X64" i="9"/>
  <c r="S64" i="9"/>
  <c r="W64" i="9"/>
  <c r="V64" i="9"/>
  <c r="U64" i="9"/>
  <c r="X72" i="9"/>
  <c r="AJ72" i="9"/>
  <c r="W72" i="9"/>
  <c r="Y72" i="9"/>
  <c r="AA72" i="9"/>
  <c r="T72" i="9"/>
  <c r="AB72" i="9"/>
  <c r="AC72" i="9"/>
  <c r="Z72" i="9"/>
  <c r="AE72" i="9"/>
  <c r="V72" i="9"/>
  <c r="U72" i="9"/>
  <c r="R72" i="9"/>
  <c r="S72" i="9"/>
  <c r="AB80" i="9"/>
  <c r="AJ80" i="9"/>
  <c r="AE80" i="9"/>
  <c r="AC80" i="9"/>
  <c r="AA80" i="9"/>
  <c r="T80" i="9"/>
  <c r="W80" i="9"/>
  <c r="Y80" i="9"/>
  <c r="Z80" i="9"/>
  <c r="X80" i="9"/>
  <c r="U80" i="9"/>
  <c r="V80" i="9"/>
  <c r="R80" i="9"/>
  <c r="S80" i="9"/>
  <c r="AA88" i="9"/>
  <c r="AJ88" i="9"/>
  <c r="T88" i="9"/>
  <c r="AC88" i="9"/>
  <c r="Y88" i="9"/>
  <c r="X88" i="9"/>
  <c r="W88" i="9"/>
  <c r="AE88" i="9"/>
  <c r="Z88" i="9"/>
  <c r="AB88" i="9"/>
  <c r="U88" i="9"/>
  <c r="S88" i="9"/>
  <c r="R88" i="9"/>
  <c r="V88" i="9"/>
  <c r="Z96" i="9"/>
  <c r="Y96" i="9"/>
  <c r="W96" i="9"/>
  <c r="X96" i="9"/>
  <c r="T96" i="9"/>
  <c r="AA96" i="9"/>
  <c r="AE96" i="9"/>
  <c r="AB96" i="9"/>
  <c r="AC96" i="9"/>
  <c r="U96" i="9"/>
  <c r="R96" i="9"/>
  <c r="AJ96" i="9"/>
  <c r="AK96" i="9"/>
  <c r="S96" i="9"/>
  <c r="V96" i="9"/>
  <c r="AJ104" i="9"/>
  <c r="AB104" i="9"/>
  <c r="T104" i="9"/>
  <c r="Z104" i="9"/>
  <c r="AE104" i="9"/>
  <c r="X104" i="9"/>
  <c r="Y104" i="9"/>
  <c r="W104" i="9"/>
  <c r="AA104" i="9"/>
  <c r="AC104" i="9"/>
  <c r="R104" i="9"/>
  <c r="V104" i="9"/>
  <c r="U104" i="9"/>
  <c r="S104" i="9"/>
  <c r="AK104" i="9"/>
  <c r="AJ112" i="9"/>
  <c r="T112" i="9"/>
  <c r="Z112" i="9"/>
  <c r="AE112" i="9"/>
  <c r="AB112" i="9"/>
  <c r="AA112" i="9"/>
  <c r="Y112" i="9"/>
  <c r="X112" i="9"/>
  <c r="W112" i="9"/>
  <c r="AC112" i="9"/>
  <c r="S112" i="9"/>
  <c r="R112" i="9"/>
  <c r="V112" i="9"/>
  <c r="U112" i="9"/>
  <c r="AJ120" i="9"/>
  <c r="AB120" i="9"/>
  <c r="AA120" i="9"/>
  <c r="X120" i="9"/>
  <c r="Y120" i="9"/>
  <c r="Z120" i="9"/>
  <c r="T120" i="9"/>
  <c r="W120" i="9"/>
  <c r="AE120" i="9"/>
  <c r="AC120" i="9"/>
  <c r="S120" i="9"/>
  <c r="R120" i="9"/>
  <c r="V120" i="9"/>
  <c r="U120" i="9"/>
  <c r="AJ128" i="9"/>
  <c r="W128" i="9"/>
  <c r="T128" i="9"/>
  <c r="AB128" i="9"/>
  <c r="AA128" i="9"/>
  <c r="AC128" i="9"/>
  <c r="Z128" i="9"/>
  <c r="X128" i="9"/>
  <c r="AE128" i="9"/>
  <c r="Y128" i="9"/>
  <c r="V128" i="9"/>
  <c r="S128" i="9"/>
  <c r="U128" i="9"/>
  <c r="R128" i="9"/>
  <c r="AJ136" i="9"/>
  <c r="Z136" i="9"/>
  <c r="W136" i="9"/>
  <c r="T136" i="9"/>
  <c r="AB136" i="9"/>
  <c r="AE136" i="9"/>
  <c r="AC136" i="9"/>
  <c r="AA136" i="9"/>
  <c r="X136" i="9"/>
  <c r="Y136" i="9"/>
  <c r="V136" i="9"/>
  <c r="S136" i="9"/>
  <c r="U136" i="9"/>
  <c r="R136" i="9"/>
  <c r="AJ144" i="9"/>
  <c r="Y144" i="9"/>
  <c r="W144" i="9"/>
  <c r="X144" i="9"/>
  <c r="AB144" i="9"/>
  <c r="AA144" i="9"/>
  <c r="AE144" i="9"/>
  <c r="T144" i="9"/>
  <c r="Z144" i="9"/>
  <c r="AC144" i="9"/>
  <c r="V144" i="9"/>
  <c r="S144" i="9"/>
  <c r="R144" i="9"/>
  <c r="U144" i="9"/>
  <c r="AJ152" i="9"/>
  <c r="AA152" i="9"/>
  <c r="X152" i="9"/>
  <c r="AE152" i="9"/>
  <c r="Z152" i="9"/>
  <c r="W152" i="9"/>
  <c r="AB152" i="9"/>
  <c r="AC152" i="9"/>
  <c r="Y152" i="9"/>
  <c r="T152" i="9"/>
  <c r="V152" i="9"/>
  <c r="U152" i="9"/>
  <c r="S152" i="9"/>
  <c r="R152" i="9"/>
  <c r="AJ160" i="9"/>
  <c r="W160" i="9"/>
  <c r="AC160" i="9"/>
  <c r="T160" i="9"/>
  <c r="AB160" i="9"/>
  <c r="X160" i="9"/>
  <c r="AE160" i="9"/>
  <c r="Z160" i="9"/>
  <c r="AA160" i="9"/>
  <c r="Y160" i="9"/>
  <c r="V160" i="9"/>
  <c r="U160" i="9"/>
  <c r="S160" i="9"/>
  <c r="R160" i="9"/>
  <c r="AJ168" i="9"/>
  <c r="AB168" i="9"/>
  <c r="Y168" i="9"/>
  <c r="Z168" i="9"/>
  <c r="W168" i="9"/>
  <c r="AE168" i="9"/>
  <c r="T168" i="9"/>
  <c r="AC168" i="9"/>
  <c r="X168" i="9"/>
  <c r="U168" i="9"/>
  <c r="R168" i="9"/>
  <c r="AA168" i="9"/>
  <c r="V168" i="9"/>
  <c r="S168" i="9"/>
  <c r="AJ176" i="9"/>
  <c r="W176" i="9"/>
  <c r="AC176" i="9"/>
  <c r="T176" i="9"/>
  <c r="Y176" i="9"/>
  <c r="Z176" i="9"/>
  <c r="AA176" i="9"/>
  <c r="X176" i="9"/>
  <c r="AE176" i="9"/>
  <c r="AB176" i="9"/>
  <c r="R176" i="9"/>
  <c r="U176" i="9"/>
  <c r="V176" i="9"/>
  <c r="S176" i="9"/>
  <c r="AJ184" i="9"/>
  <c r="W184" i="9"/>
  <c r="AE184" i="9"/>
  <c r="AC184" i="9"/>
  <c r="T184" i="9"/>
  <c r="Y184" i="9"/>
  <c r="AA184" i="9"/>
  <c r="AB184" i="9"/>
  <c r="Z184" i="9"/>
  <c r="X184" i="9"/>
  <c r="R184" i="9"/>
  <c r="V184" i="9"/>
  <c r="S184" i="9"/>
  <c r="U184" i="9"/>
  <c r="AJ192" i="9"/>
  <c r="AK192" i="9"/>
  <c r="AE192" i="9"/>
  <c r="AC192" i="9"/>
  <c r="T192" i="9"/>
  <c r="AB192" i="9"/>
  <c r="AA192" i="9"/>
  <c r="Z192" i="9"/>
  <c r="Y192" i="9"/>
  <c r="W192" i="9"/>
  <c r="X192" i="9"/>
  <c r="V192" i="9"/>
  <c r="S192" i="9"/>
  <c r="U192" i="9"/>
  <c r="R192" i="9"/>
  <c r="AJ200" i="9"/>
  <c r="X200" i="9"/>
  <c r="AE200" i="9"/>
  <c r="W200" i="9"/>
  <c r="Z200" i="9"/>
  <c r="Y200" i="9"/>
  <c r="T200" i="9"/>
  <c r="AC200" i="9"/>
  <c r="AB200" i="9"/>
  <c r="AA200" i="9"/>
  <c r="R200" i="9"/>
  <c r="S200" i="9"/>
  <c r="U200" i="9"/>
  <c r="V200" i="9"/>
  <c r="AJ208" i="9"/>
  <c r="X208" i="9"/>
  <c r="AE208" i="9"/>
  <c r="Z208" i="9"/>
  <c r="W208" i="9"/>
  <c r="T208" i="9"/>
  <c r="AB208" i="9"/>
  <c r="Y208" i="9"/>
  <c r="AA208" i="9"/>
  <c r="AC208" i="9"/>
  <c r="S208" i="9"/>
  <c r="U208" i="9"/>
  <c r="V208" i="9"/>
  <c r="R208" i="9"/>
  <c r="AJ216" i="9"/>
  <c r="AA216" i="9"/>
  <c r="W216" i="9"/>
  <c r="AB216" i="9"/>
  <c r="AC216" i="9"/>
  <c r="Z216" i="9"/>
  <c r="Y216" i="9"/>
  <c r="AE216" i="9"/>
  <c r="T216" i="9"/>
  <c r="X216" i="9"/>
  <c r="V216" i="9"/>
  <c r="U216" i="9"/>
  <c r="S216" i="9"/>
  <c r="R216" i="9"/>
  <c r="AJ224" i="9"/>
  <c r="Y224" i="9"/>
  <c r="AC224" i="9"/>
  <c r="AB224" i="9"/>
  <c r="Z224" i="9"/>
  <c r="AA224" i="9"/>
  <c r="X224" i="9"/>
  <c r="T224" i="9"/>
  <c r="W224" i="9"/>
  <c r="AE224" i="9"/>
  <c r="S224" i="9"/>
  <c r="V224" i="9"/>
  <c r="U224" i="9"/>
  <c r="R224" i="9"/>
  <c r="AJ232" i="9"/>
  <c r="AA232" i="9"/>
  <c r="X232" i="9"/>
  <c r="AE232" i="9"/>
  <c r="AB232" i="9"/>
  <c r="Z232" i="9"/>
  <c r="AC232" i="9"/>
  <c r="Y232" i="9"/>
  <c r="W232" i="9"/>
  <c r="T232" i="9"/>
  <c r="U232" i="9"/>
  <c r="V232" i="9"/>
  <c r="S232" i="9"/>
  <c r="R232" i="9"/>
  <c r="AE22" i="9"/>
  <c r="AJ22" i="9"/>
  <c r="X22" i="9"/>
  <c r="AC22" i="9"/>
  <c r="W22" i="9"/>
  <c r="AB22" i="9"/>
  <c r="AA22" i="9"/>
  <c r="Y22" i="9"/>
  <c r="Z22" i="9"/>
  <c r="T22" i="9"/>
  <c r="R22" i="9"/>
  <c r="V22" i="9"/>
  <c r="S22" i="9"/>
  <c r="U22" i="9"/>
  <c r="T70" i="9"/>
  <c r="AJ70" i="9"/>
  <c r="Z70" i="9"/>
  <c r="Y70" i="9"/>
  <c r="W70" i="9"/>
  <c r="R70" i="9"/>
  <c r="AB70" i="9"/>
  <c r="AE70" i="9"/>
  <c r="X70" i="9"/>
  <c r="AA70" i="9"/>
  <c r="AC70" i="9"/>
  <c r="V70" i="9"/>
  <c r="U70" i="9"/>
  <c r="S70" i="9"/>
  <c r="AB110" i="9"/>
  <c r="X110" i="9"/>
  <c r="AJ110" i="9"/>
  <c r="AA110" i="9"/>
  <c r="AC110" i="9"/>
  <c r="T110" i="9"/>
  <c r="Y110" i="9"/>
  <c r="R110" i="9"/>
  <c r="Z110" i="9"/>
  <c r="W110" i="9"/>
  <c r="AE110" i="9"/>
  <c r="V110" i="9"/>
  <c r="U110" i="9"/>
  <c r="S110" i="9"/>
  <c r="T166" i="9"/>
  <c r="AJ166" i="9"/>
  <c r="Z166" i="9"/>
  <c r="AB166" i="9"/>
  <c r="W166" i="9"/>
  <c r="X166" i="9"/>
  <c r="R166" i="9"/>
  <c r="Y166" i="9"/>
  <c r="AE166" i="9"/>
  <c r="AC166" i="9"/>
  <c r="AA166" i="9"/>
  <c r="V166" i="9"/>
  <c r="U166" i="9"/>
  <c r="S166" i="9"/>
  <c r="W9" i="9"/>
  <c r="AJ9" i="9"/>
  <c r="Z9" i="9"/>
  <c r="T9" i="9"/>
  <c r="Y9" i="9"/>
  <c r="R9" i="9"/>
  <c r="AC9" i="9"/>
  <c r="AA9" i="9"/>
  <c r="X9" i="9"/>
  <c r="AB9" i="9"/>
  <c r="AE9" i="9"/>
  <c r="U9" i="9"/>
  <c r="V9" i="9"/>
  <c r="S9" i="9"/>
  <c r="AJ33" i="9"/>
  <c r="R33" i="9"/>
  <c r="X33" i="9"/>
  <c r="AB33" i="9"/>
  <c r="W33" i="9"/>
  <c r="Z33" i="9"/>
  <c r="AC33" i="9"/>
  <c r="AA33" i="9"/>
  <c r="Y33" i="9"/>
  <c r="T33" i="9"/>
  <c r="AE33" i="9"/>
  <c r="V33" i="9"/>
  <c r="S33" i="9"/>
  <c r="U33" i="9"/>
  <c r="AJ49" i="9"/>
  <c r="AB49" i="9"/>
  <c r="Y49" i="9"/>
  <c r="AC49" i="9"/>
  <c r="T49" i="9"/>
  <c r="R49" i="9"/>
  <c r="Z49" i="9"/>
  <c r="W49" i="9"/>
  <c r="AA49" i="9"/>
  <c r="AE49" i="9"/>
  <c r="X49" i="9"/>
  <c r="V49" i="9"/>
  <c r="U49" i="9"/>
  <c r="S49" i="9"/>
  <c r="W73" i="9"/>
  <c r="AJ73" i="9"/>
  <c r="Z73" i="9"/>
  <c r="Y73" i="9"/>
  <c r="AC73" i="9"/>
  <c r="X73" i="9"/>
  <c r="AE73" i="9"/>
  <c r="AB73" i="9"/>
  <c r="AA73" i="9"/>
  <c r="R73" i="9"/>
  <c r="T73" i="9"/>
  <c r="U73" i="9"/>
  <c r="S73" i="9"/>
  <c r="V73" i="9"/>
  <c r="AC89" i="9"/>
  <c r="AJ89" i="9"/>
  <c r="W89" i="9"/>
  <c r="AE89" i="9"/>
  <c r="AA89" i="9"/>
  <c r="T89" i="9"/>
  <c r="Y89" i="9"/>
  <c r="Z89" i="9"/>
  <c r="X89" i="9"/>
  <c r="V89" i="9"/>
  <c r="R89" i="9"/>
  <c r="AB89" i="9"/>
  <c r="U89" i="9"/>
  <c r="S89" i="9"/>
  <c r="AJ97" i="9"/>
  <c r="W97" i="9"/>
  <c r="AE97" i="9"/>
  <c r="AB97" i="9"/>
  <c r="Z97" i="9"/>
  <c r="Y97" i="9"/>
  <c r="AC97" i="9"/>
  <c r="AA97" i="9"/>
  <c r="T97" i="9"/>
  <c r="X97" i="9"/>
  <c r="R97" i="9"/>
  <c r="U97" i="9"/>
  <c r="S97" i="9"/>
  <c r="V97" i="9"/>
  <c r="AJ105" i="9"/>
  <c r="Y105" i="9"/>
  <c r="W105" i="9"/>
  <c r="X105" i="9"/>
  <c r="AC105" i="9"/>
  <c r="AA105" i="9"/>
  <c r="AB105" i="9"/>
  <c r="T105" i="9"/>
  <c r="Z105" i="9"/>
  <c r="AE105" i="9"/>
  <c r="V105" i="9"/>
  <c r="R105" i="9"/>
  <c r="S105" i="9"/>
  <c r="U105" i="9"/>
  <c r="AJ113" i="9"/>
  <c r="W113" i="9"/>
  <c r="T113" i="9"/>
  <c r="AB113" i="9"/>
  <c r="X113" i="9"/>
  <c r="Y113" i="9"/>
  <c r="AC113" i="9"/>
  <c r="Z113" i="9"/>
  <c r="AA113" i="9"/>
  <c r="AE113" i="9"/>
  <c r="S113" i="9"/>
  <c r="V113" i="9"/>
  <c r="R113" i="9"/>
  <c r="U113" i="9"/>
  <c r="AJ121" i="9"/>
  <c r="AE121" i="9"/>
  <c r="Y121" i="9"/>
  <c r="AC121" i="9"/>
  <c r="W121" i="9"/>
  <c r="AB121" i="9"/>
  <c r="AA121" i="9"/>
  <c r="X121" i="9"/>
  <c r="T121" i="9"/>
  <c r="Z121" i="9"/>
  <c r="R121" i="9"/>
  <c r="S121" i="9"/>
  <c r="V121" i="9"/>
  <c r="U121" i="9"/>
  <c r="AJ129" i="9"/>
  <c r="X129" i="9"/>
  <c r="AE129" i="9"/>
  <c r="AA129" i="9"/>
  <c r="AB129" i="9"/>
  <c r="AC129" i="9"/>
  <c r="Z129" i="9"/>
  <c r="Y129" i="9"/>
  <c r="W129" i="9"/>
  <c r="T129" i="9"/>
  <c r="V129" i="9"/>
  <c r="R129" i="9"/>
  <c r="U129" i="9"/>
  <c r="S129" i="9"/>
  <c r="AJ137" i="9"/>
  <c r="Z137" i="9"/>
  <c r="X137" i="9"/>
  <c r="AB137" i="9"/>
  <c r="AE137" i="9"/>
  <c r="Y137" i="9"/>
  <c r="T137" i="9"/>
  <c r="W137" i="9"/>
  <c r="AA137" i="9"/>
  <c r="AC137" i="9"/>
  <c r="R137" i="9"/>
  <c r="S137" i="9"/>
  <c r="V137" i="9"/>
  <c r="U137" i="9"/>
  <c r="AJ145" i="9"/>
  <c r="AC145" i="9"/>
  <c r="Z145" i="9"/>
  <c r="W145" i="9"/>
  <c r="T145" i="9"/>
  <c r="AB145" i="9"/>
  <c r="X145" i="9"/>
  <c r="AE145" i="9"/>
  <c r="AA145" i="9"/>
  <c r="Y145" i="9"/>
  <c r="U145" i="9"/>
  <c r="V145" i="9"/>
  <c r="R145" i="9"/>
  <c r="S145" i="9"/>
  <c r="AJ153" i="9"/>
  <c r="Y153" i="9"/>
  <c r="W153" i="9"/>
  <c r="Z153" i="9"/>
  <c r="AC153" i="9"/>
  <c r="AB153" i="9"/>
  <c r="AE153" i="9"/>
  <c r="AA153" i="9"/>
  <c r="T153" i="9"/>
  <c r="X153" i="9"/>
  <c r="U153" i="9"/>
  <c r="S153" i="9"/>
  <c r="V153" i="9"/>
  <c r="R153" i="9"/>
  <c r="AJ161" i="9"/>
  <c r="AB161" i="9"/>
  <c r="Y161" i="9"/>
  <c r="Z161" i="9"/>
  <c r="AE161" i="9"/>
  <c r="AA161" i="9"/>
  <c r="X161" i="9"/>
  <c r="T161" i="9"/>
  <c r="AC161" i="9"/>
  <c r="W161" i="9"/>
  <c r="S161" i="9"/>
  <c r="V161" i="9"/>
  <c r="U161" i="9"/>
  <c r="R161" i="9"/>
  <c r="AJ169" i="9"/>
  <c r="AC169" i="9"/>
  <c r="T169" i="9"/>
  <c r="AB169" i="9"/>
  <c r="Z169" i="9"/>
  <c r="AA169" i="9"/>
  <c r="W169" i="9"/>
  <c r="AE169" i="9"/>
  <c r="Y169" i="9"/>
  <c r="X169" i="9"/>
  <c r="S169" i="9"/>
  <c r="R169" i="9"/>
  <c r="V169" i="9"/>
  <c r="U169" i="9"/>
  <c r="AJ177" i="9"/>
  <c r="AE177" i="9"/>
  <c r="AC177" i="9"/>
  <c r="T177" i="9"/>
  <c r="X177" i="9"/>
  <c r="AB177" i="9"/>
  <c r="Z177" i="9"/>
  <c r="Y177" i="9"/>
  <c r="W177" i="9"/>
  <c r="AA177" i="9"/>
  <c r="V177" i="9"/>
  <c r="U177" i="9"/>
  <c r="S177" i="9"/>
  <c r="R177" i="9"/>
  <c r="AJ185" i="9"/>
  <c r="AE185" i="9"/>
  <c r="AA185" i="9"/>
  <c r="Z185" i="9"/>
  <c r="AB185" i="9"/>
  <c r="Y185" i="9"/>
  <c r="X185" i="9"/>
  <c r="W185" i="9"/>
  <c r="T185" i="9"/>
  <c r="AC185" i="9"/>
  <c r="S185" i="9"/>
  <c r="R185" i="9"/>
  <c r="V185" i="9"/>
  <c r="U185" i="9"/>
  <c r="AE193" i="9"/>
  <c r="AJ193" i="9"/>
  <c r="Y193" i="9"/>
  <c r="X193" i="9"/>
  <c r="AC193" i="9"/>
  <c r="AA193" i="9"/>
  <c r="W193" i="9"/>
  <c r="T193" i="9"/>
  <c r="S193" i="9"/>
  <c r="AB193" i="9"/>
  <c r="Z193" i="9"/>
  <c r="V193" i="9"/>
  <c r="U193" i="9"/>
  <c r="R193" i="9"/>
  <c r="AJ201" i="9"/>
  <c r="Y201" i="9"/>
  <c r="X201" i="9"/>
  <c r="AC201" i="9"/>
  <c r="T201" i="9"/>
  <c r="AB201" i="9"/>
  <c r="AE201" i="9"/>
  <c r="AA201" i="9"/>
  <c r="Z201" i="9"/>
  <c r="W201" i="9"/>
  <c r="U201" i="9"/>
  <c r="R201" i="9"/>
  <c r="S201" i="9"/>
  <c r="V201" i="9"/>
  <c r="AJ209" i="9"/>
  <c r="Z209" i="9"/>
  <c r="Y209" i="9"/>
  <c r="AE209" i="9"/>
  <c r="AC209" i="9"/>
  <c r="AB209" i="9"/>
  <c r="X209" i="9"/>
  <c r="AA209" i="9"/>
  <c r="T209" i="9"/>
  <c r="W209" i="9"/>
  <c r="V209" i="9"/>
  <c r="S209" i="9"/>
  <c r="U209" i="9"/>
  <c r="R209" i="9"/>
  <c r="AJ217" i="9"/>
  <c r="AB217" i="9"/>
  <c r="Z217" i="9"/>
  <c r="AA217" i="9"/>
  <c r="X217" i="9"/>
  <c r="AE217" i="9"/>
  <c r="W217" i="9"/>
  <c r="T217" i="9"/>
  <c r="AC217" i="9"/>
  <c r="Y217" i="9"/>
  <c r="V217" i="9"/>
  <c r="U217" i="9"/>
  <c r="S217" i="9"/>
  <c r="R217" i="9"/>
  <c r="AJ225" i="9"/>
  <c r="AC225" i="9"/>
  <c r="T225" i="9"/>
  <c r="AB225" i="9"/>
  <c r="X225" i="9"/>
  <c r="W225" i="9"/>
  <c r="Y225" i="9"/>
  <c r="AA225" i="9"/>
  <c r="Z225" i="9"/>
  <c r="AE225" i="9"/>
  <c r="S225" i="9"/>
  <c r="V225" i="9"/>
  <c r="R225" i="9"/>
  <c r="U225" i="9"/>
  <c r="AJ233" i="9"/>
  <c r="AE233" i="9"/>
  <c r="AC233" i="9"/>
  <c r="T233" i="9"/>
  <c r="AA233" i="9"/>
  <c r="AB233" i="9"/>
  <c r="Z233" i="9"/>
  <c r="Y233" i="9"/>
  <c r="W233" i="9"/>
  <c r="X233" i="9"/>
  <c r="R233" i="9"/>
  <c r="V233" i="9"/>
  <c r="U233" i="9"/>
  <c r="S233" i="9"/>
  <c r="AE14" i="9"/>
  <c r="AJ14" i="9"/>
  <c r="T14" i="9"/>
  <c r="AA14" i="9"/>
  <c r="Z14" i="9"/>
  <c r="X14" i="9"/>
  <c r="Y14" i="9"/>
  <c r="AB14" i="9"/>
  <c r="R14" i="9"/>
  <c r="W14" i="9"/>
  <c r="AC14" i="9"/>
  <c r="U14" i="9"/>
  <c r="S14" i="9"/>
  <c r="V14" i="9"/>
  <c r="T78" i="9"/>
  <c r="AJ78" i="9"/>
  <c r="Z78" i="9"/>
  <c r="Y78" i="9"/>
  <c r="W78" i="9"/>
  <c r="AC78" i="9"/>
  <c r="AE78" i="9"/>
  <c r="AA78" i="9"/>
  <c r="X78" i="9"/>
  <c r="R78" i="9"/>
  <c r="AB78" i="9"/>
  <c r="U78" i="9"/>
  <c r="S78" i="9"/>
  <c r="V78" i="9"/>
  <c r="T134" i="9"/>
  <c r="AJ134" i="9"/>
  <c r="AC134" i="9"/>
  <c r="X134" i="9"/>
  <c r="AE134" i="9"/>
  <c r="AA134" i="9"/>
  <c r="AB134" i="9"/>
  <c r="Z134" i="9"/>
  <c r="Y134" i="9"/>
  <c r="W134" i="9"/>
  <c r="V134" i="9"/>
  <c r="U134" i="9"/>
  <c r="R134" i="9"/>
  <c r="S134" i="9"/>
  <c r="T190" i="9"/>
  <c r="AJ190" i="9"/>
  <c r="Y190" i="9"/>
  <c r="R190" i="9"/>
  <c r="AE190" i="9"/>
  <c r="AB190" i="9"/>
  <c r="Z190" i="9"/>
  <c r="AA190" i="9"/>
  <c r="X190" i="9"/>
  <c r="W190" i="9"/>
  <c r="V190" i="9"/>
  <c r="AC190" i="9"/>
  <c r="U190" i="9"/>
  <c r="S190" i="9"/>
  <c r="AJ25" i="9"/>
  <c r="Y25" i="9"/>
  <c r="R25" i="9"/>
  <c r="AA25" i="9"/>
  <c r="Z25" i="9"/>
  <c r="T25" i="9"/>
  <c r="W25" i="9"/>
  <c r="AB25" i="9"/>
  <c r="AE25" i="9"/>
  <c r="X25" i="9"/>
  <c r="AC25" i="9"/>
  <c r="S25" i="9"/>
  <c r="V25" i="9"/>
  <c r="U25" i="9"/>
  <c r="AJ57" i="9"/>
  <c r="Z57" i="9"/>
  <c r="Y57" i="9"/>
  <c r="AC57" i="9"/>
  <c r="X57" i="9"/>
  <c r="AB57" i="9"/>
  <c r="W57" i="9"/>
  <c r="AA57" i="9"/>
  <c r="T57" i="9"/>
  <c r="AE57" i="9"/>
  <c r="U57" i="9"/>
  <c r="R57" i="9"/>
  <c r="S57" i="9"/>
  <c r="V57" i="9"/>
  <c r="AB10" i="9"/>
  <c r="AJ10" i="9"/>
  <c r="X10" i="9"/>
  <c r="AA10" i="9"/>
  <c r="Z10" i="9"/>
  <c r="Y10" i="9"/>
  <c r="R10" i="9"/>
  <c r="W10" i="9"/>
  <c r="AE10" i="9"/>
  <c r="AC10" i="9"/>
  <c r="T10" i="9"/>
  <c r="V10" i="9"/>
  <c r="U10" i="9"/>
  <c r="S10" i="9"/>
  <c r="AB26" i="9"/>
  <c r="AJ26" i="9"/>
  <c r="X26" i="9"/>
  <c r="R26" i="9"/>
  <c r="W26" i="9"/>
  <c r="Z26" i="9"/>
  <c r="Y26" i="9"/>
  <c r="AC26" i="9"/>
  <c r="AA26" i="9"/>
  <c r="AE26" i="9"/>
  <c r="T26" i="9"/>
  <c r="V26" i="9"/>
  <c r="U26" i="9"/>
  <c r="S26" i="9"/>
  <c r="AE50" i="9"/>
  <c r="AJ50" i="9"/>
  <c r="T50" i="9"/>
  <c r="AA50" i="9"/>
  <c r="Z50" i="9"/>
  <c r="W50" i="9"/>
  <c r="AB50" i="9"/>
  <c r="Y50" i="9"/>
  <c r="S50" i="9"/>
  <c r="AC50" i="9"/>
  <c r="X50" i="9"/>
  <c r="R50" i="9"/>
  <c r="U50" i="9"/>
  <c r="V50" i="9"/>
  <c r="AC58" i="9"/>
  <c r="AJ58" i="9"/>
  <c r="X58" i="9"/>
  <c r="W58" i="9"/>
  <c r="Z58" i="9"/>
  <c r="Y58" i="9"/>
  <c r="AE58" i="9"/>
  <c r="AB58" i="9"/>
  <c r="AA58" i="9"/>
  <c r="T58" i="9"/>
  <c r="R58" i="9"/>
  <c r="V58" i="9"/>
  <c r="U58" i="9"/>
  <c r="S58" i="9"/>
  <c r="AJ66" i="9"/>
  <c r="AC66" i="9"/>
  <c r="AE66" i="9"/>
  <c r="R66" i="9"/>
  <c r="Y66" i="9"/>
  <c r="AA66" i="9"/>
  <c r="AB66" i="9"/>
  <c r="Z66" i="9"/>
  <c r="T66" i="9"/>
  <c r="W66" i="9"/>
  <c r="V66" i="9"/>
  <c r="U66" i="9"/>
  <c r="X66" i="9"/>
  <c r="S66" i="9"/>
  <c r="AJ74" i="9"/>
  <c r="AB74" i="9"/>
  <c r="S74" i="9"/>
  <c r="AA74" i="9"/>
  <c r="W74" i="9"/>
  <c r="Z74" i="9"/>
  <c r="Y74" i="9"/>
  <c r="AE74" i="9"/>
  <c r="X74" i="9"/>
  <c r="R74" i="9"/>
  <c r="T74" i="9"/>
  <c r="U74" i="9"/>
  <c r="V74" i="9"/>
  <c r="AC74" i="9"/>
  <c r="AJ82" i="9"/>
  <c r="S82" i="9"/>
  <c r="W82" i="9"/>
  <c r="AA82" i="9"/>
  <c r="AC82" i="9"/>
  <c r="Z82" i="9"/>
  <c r="AE82" i="9"/>
  <c r="AB82" i="9"/>
  <c r="Y82" i="9"/>
  <c r="X82" i="9"/>
  <c r="T82" i="9"/>
  <c r="V82" i="9"/>
  <c r="U82" i="9"/>
  <c r="R82" i="9"/>
  <c r="T90" i="9"/>
  <c r="AJ90" i="9"/>
  <c r="Z90" i="9"/>
  <c r="AE90" i="9"/>
  <c r="AC90" i="9"/>
  <c r="Y90" i="9"/>
  <c r="W90" i="9"/>
  <c r="AA90" i="9"/>
  <c r="X90" i="9"/>
  <c r="AB90" i="9"/>
  <c r="R90" i="9"/>
  <c r="V90" i="9"/>
  <c r="U90" i="9"/>
  <c r="S90" i="9"/>
  <c r="AJ98" i="9"/>
  <c r="R98" i="9"/>
  <c r="Y98" i="9"/>
  <c r="AC98" i="9"/>
  <c r="AB98" i="9"/>
  <c r="Z98" i="9"/>
  <c r="W98" i="9"/>
  <c r="AE98" i="9"/>
  <c r="AA98" i="9"/>
  <c r="X98" i="9"/>
  <c r="T98" i="9"/>
  <c r="V98" i="9"/>
  <c r="U98" i="9"/>
  <c r="S98" i="9"/>
  <c r="AJ106" i="9"/>
  <c r="S106" i="9"/>
  <c r="Y106" i="9"/>
  <c r="AC106" i="9"/>
  <c r="AA106" i="9"/>
  <c r="T106" i="9"/>
  <c r="W106" i="9"/>
  <c r="AE106" i="9"/>
  <c r="X106" i="9"/>
  <c r="AB106" i="9"/>
  <c r="U106" i="9"/>
  <c r="Z106" i="9"/>
  <c r="V106" i="9"/>
  <c r="R106" i="9"/>
  <c r="T114" i="9"/>
  <c r="AJ114" i="9"/>
  <c r="W114" i="9"/>
  <c r="AA114" i="9"/>
  <c r="Y114" i="9"/>
  <c r="X114" i="9"/>
  <c r="AB114" i="9"/>
  <c r="AC114" i="9"/>
  <c r="Z114" i="9"/>
  <c r="S114" i="9"/>
  <c r="AE114" i="9"/>
  <c r="V114" i="9"/>
  <c r="R114" i="9"/>
  <c r="U114" i="9"/>
  <c r="AJ122" i="9"/>
  <c r="X122" i="9"/>
  <c r="AB122" i="9"/>
  <c r="AC122" i="9"/>
  <c r="Y122" i="9"/>
  <c r="W122" i="9"/>
  <c r="AA122" i="9"/>
  <c r="AE122" i="9"/>
  <c r="Z122" i="9"/>
  <c r="T122" i="9"/>
  <c r="V122" i="9"/>
  <c r="U122" i="9"/>
  <c r="S122" i="9"/>
  <c r="R122" i="9"/>
  <c r="AJ130" i="9"/>
  <c r="AA130" i="9"/>
  <c r="Z130" i="9"/>
  <c r="T130" i="9"/>
  <c r="AB130" i="9"/>
  <c r="AC130" i="9"/>
  <c r="Y130" i="9"/>
  <c r="AE130" i="9"/>
  <c r="X130" i="9"/>
  <c r="W130" i="9"/>
  <c r="U130" i="9"/>
  <c r="V130" i="9"/>
  <c r="R130" i="9"/>
  <c r="S130" i="9"/>
  <c r="AJ138" i="9"/>
  <c r="AA138" i="9"/>
  <c r="Z138" i="9"/>
  <c r="R138" i="9"/>
  <c r="X138" i="9"/>
  <c r="Y138" i="9"/>
  <c r="AB138" i="9"/>
  <c r="AC138" i="9"/>
  <c r="AE138" i="9"/>
  <c r="W138" i="9"/>
  <c r="V138" i="9"/>
  <c r="S138" i="9"/>
  <c r="T138" i="9"/>
  <c r="U138" i="9"/>
  <c r="AJ146" i="9"/>
  <c r="AB146" i="9"/>
  <c r="AC146" i="9"/>
  <c r="AE146" i="9"/>
  <c r="S146" i="9"/>
  <c r="W146" i="9"/>
  <c r="AA146" i="9"/>
  <c r="T146" i="9"/>
  <c r="Z146" i="9"/>
  <c r="X146" i="9"/>
  <c r="Y146" i="9"/>
  <c r="V146" i="9"/>
  <c r="U146" i="9"/>
  <c r="R146" i="9"/>
  <c r="T154" i="9"/>
  <c r="AJ154" i="9"/>
  <c r="AB154" i="9"/>
  <c r="AA154" i="9"/>
  <c r="AE154" i="9"/>
  <c r="Y154" i="9"/>
  <c r="W154" i="9"/>
  <c r="X154" i="9"/>
  <c r="Z154" i="9"/>
  <c r="AC154" i="9"/>
  <c r="V154" i="9"/>
  <c r="U154" i="9"/>
  <c r="S154" i="9"/>
  <c r="R154" i="9"/>
  <c r="AJ162" i="9"/>
  <c r="AB162" i="9"/>
  <c r="AA162" i="9"/>
  <c r="X162" i="9"/>
  <c r="Z162" i="9"/>
  <c r="Y162" i="9"/>
  <c r="W162" i="9"/>
  <c r="AE162" i="9"/>
  <c r="AC162" i="9"/>
  <c r="T162" i="9"/>
  <c r="U162" i="9"/>
  <c r="R162" i="9"/>
  <c r="V162" i="9"/>
  <c r="S162" i="9"/>
  <c r="AJ170" i="9"/>
  <c r="AC170" i="9"/>
  <c r="Y170" i="9"/>
  <c r="AE170" i="9"/>
  <c r="S170" i="9"/>
  <c r="AB170" i="9"/>
  <c r="AA170" i="9"/>
  <c r="T170" i="9"/>
  <c r="W170" i="9"/>
  <c r="X170" i="9"/>
  <c r="U170" i="9"/>
  <c r="R170" i="9"/>
  <c r="Z170" i="9"/>
  <c r="V170" i="9"/>
  <c r="AJ178" i="9"/>
  <c r="T178" i="9"/>
  <c r="AC178" i="9"/>
  <c r="Z178" i="9"/>
  <c r="X178" i="9"/>
  <c r="Y178" i="9"/>
  <c r="AA178" i="9"/>
  <c r="AE178" i="9"/>
  <c r="W178" i="9"/>
  <c r="AB178" i="9"/>
  <c r="U178" i="9"/>
  <c r="V178" i="9"/>
  <c r="S178" i="9"/>
  <c r="R178" i="9"/>
  <c r="AJ186" i="9"/>
  <c r="W186" i="9"/>
  <c r="AB186" i="9"/>
  <c r="AA186" i="9"/>
  <c r="AE186" i="9"/>
  <c r="Z186" i="9"/>
  <c r="Y186" i="9"/>
  <c r="X186" i="9"/>
  <c r="T186" i="9"/>
  <c r="AC186" i="9"/>
  <c r="V186" i="9"/>
  <c r="U186" i="9"/>
  <c r="S186" i="9"/>
  <c r="R186" i="9"/>
  <c r="AJ194" i="9"/>
  <c r="W194" i="9"/>
  <c r="AB194" i="9"/>
  <c r="AA194" i="9"/>
  <c r="AC194" i="9"/>
  <c r="Z194" i="9"/>
  <c r="Y194" i="9"/>
  <c r="X194" i="9"/>
  <c r="T194" i="9"/>
  <c r="AE194" i="9"/>
  <c r="S194" i="9"/>
  <c r="V194" i="9"/>
  <c r="U194" i="9"/>
  <c r="R194" i="9"/>
  <c r="AJ202" i="9"/>
  <c r="W202" i="9"/>
  <c r="AB202" i="9"/>
  <c r="AA202" i="9"/>
  <c r="Y202" i="9"/>
  <c r="X202" i="9"/>
  <c r="AE202" i="9"/>
  <c r="AC202" i="9"/>
  <c r="Z202" i="9"/>
  <c r="V202" i="9"/>
  <c r="U202" i="9"/>
  <c r="T202" i="9"/>
  <c r="R202" i="9"/>
  <c r="S202" i="9"/>
  <c r="W210" i="9"/>
  <c r="AB210" i="9"/>
  <c r="AA210" i="9"/>
  <c r="AC210" i="9"/>
  <c r="Y210" i="9"/>
  <c r="X210" i="9"/>
  <c r="AE210" i="9"/>
  <c r="T210" i="9"/>
  <c r="S210" i="9"/>
  <c r="R210" i="9"/>
  <c r="Z210" i="9"/>
  <c r="V210" i="9"/>
  <c r="U210" i="9"/>
  <c r="AJ210" i="9"/>
  <c r="T218" i="9"/>
  <c r="AJ218" i="9"/>
  <c r="W218" i="9"/>
  <c r="AB218" i="9"/>
  <c r="AA218" i="9"/>
  <c r="AC218" i="9"/>
  <c r="Z218" i="9"/>
  <c r="Y218" i="9"/>
  <c r="X218" i="9"/>
  <c r="AE218" i="9"/>
  <c r="U218" i="9"/>
  <c r="V218" i="9"/>
  <c r="R218" i="9"/>
  <c r="S218" i="9"/>
  <c r="AJ226" i="9"/>
  <c r="AE226" i="9"/>
  <c r="AC226" i="9"/>
  <c r="Y226" i="9"/>
  <c r="AA226" i="9"/>
  <c r="X226" i="9"/>
  <c r="W226" i="9"/>
  <c r="AB226" i="9"/>
  <c r="Z226" i="9"/>
  <c r="S226" i="9"/>
  <c r="T226" i="9"/>
  <c r="V226" i="9"/>
  <c r="U226" i="9"/>
  <c r="R226" i="9"/>
  <c r="AJ234" i="9"/>
  <c r="W234" i="9"/>
  <c r="AC234" i="9"/>
  <c r="Y234" i="9"/>
  <c r="T234" i="9"/>
  <c r="AB234" i="9"/>
  <c r="AA234" i="9"/>
  <c r="X234" i="9"/>
  <c r="AE234" i="9"/>
  <c r="Z234" i="9"/>
  <c r="V234" i="9"/>
  <c r="U234" i="9"/>
  <c r="S234" i="9"/>
  <c r="R234" i="9"/>
  <c r="X6" i="9"/>
  <c r="AJ6" i="9"/>
  <c r="AB6" i="9"/>
  <c r="AE6" i="9"/>
  <c r="W6" i="9"/>
  <c r="Y6" i="9"/>
  <c r="R6" i="9"/>
  <c r="AC6" i="9"/>
  <c r="T6" i="9"/>
  <c r="AA6" i="9"/>
  <c r="Z6" i="9"/>
  <c r="S6" i="9"/>
  <c r="V6" i="9"/>
  <c r="U6" i="9"/>
  <c r="AJ46" i="9"/>
  <c r="AE46" i="9"/>
  <c r="AB46" i="9"/>
  <c r="Y46" i="9"/>
  <c r="W46" i="9"/>
  <c r="T46" i="9"/>
  <c r="R46" i="9"/>
  <c r="Z46" i="9"/>
  <c r="X46" i="9"/>
  <c r="AC46" i="9"/>
  <c r="AA46" i="9"/>
  <c r="U46" i="9"/>
  <c r="S46" i="9"/>
  <c r="V46" i="9"/>
  <c r="AJ86" i="9"/>
  <c r="AB86" i="9"/>
  <c r="AE86" i="9"/>
  <c r="Y86" i="9"/>
  <c r="Z86" i="9"/>
  <c r="AC86" i="9"/>
  <c r="AA86" i="9"/>
  <c r="X86" i="9"/>
  <c r="R86" i="9"/>
  <c r="T86" i="9"/>
  <c r="W86" i="9"/>
  <c r="V86" i="9"/>
  <c r="U86" i="9"/>
  <c r="S86" i="9"/>
  <c r="T118" i="9"/>
  <c r="AJ118" i="9"/>
  <c r="AE118" i="9"/>
  <c r="X118" i="9"/>
  <c r="AA118" i="9"/>
  <c r="Y118" i="9"/>
  <c r="AC118" i="9"/>
  <c r="W118" i="9"/>
  <c r="AB118" i="9"/>
  <c r="R118" i="9"/>
  <c r="Z118" i="9"/>
  <c r="V118" i="9"/>
  <c r="U118" i="9"/>
  <c r="S118" i="9"/>
  <c r="AJ150" i="9"/>
  <c r="X150" i="9"/>
  <c r="AE150" i="9"/>
  <c r="AA150" i="9"/>
  <c r="W150" i="9"/>
  <c r="AB150" i="9"/>
  <c r="Z150" i="9"/>
  <c r="Y150" i="9"/>
  <c r="R150" i="9"/>
  <c r="AC150" i="9"/>
  <c r="T150" i="9"/>
  <c r="V150" i="9"/>
  <c r="U150" i="9"/>
  <c r="S150" i="9"/>
  <c r="T198" i="9"/>
  <c r="AJ198" i="9"/>
  <c r="Z198" i="9"/>
  <c r="AE198" i="9"/>
  <c r="Y198" i="9"/>
  <c r="AA198" i="9"/>
  <c r="X198" i="9"/>
  <c r="W198" i="9"/>
  <c r="R198" i="9"/>
  <c r="AC198" i="9"/>
  <c r="AB198" i="9"/>
  <c r="V198" i="9"/>
  <c r="U198" i="9"/>
  <c r="S198" i="9"/>
  <c r="AJ17" i="9"/>
  <c r="T17" i="9"/>
  <c r="Y17" i="9"/>
  <c r="AC17" i="9"/>
  <c r="X17" i="9"/>
  <c r="AB17" i="9"/>
  <c r="R17" i="9"/>
  <c r="W17" i="9"/>
  <c r="Z17" i="9"/>
  <c r="AA17" i="9"/>
  <c r="AE17" i="9"/>
  <c r="U17" i="9"/>
  <c r="S17" i="9"/>
  <c r="V17" i="9"/>
  <c r="AA41" i="9"/>
  <c r="AJ41" i="9"/>
  <c r="R41" i="9"/>
  <c r="AB41" i="9"/>
  <c r="Y41" i="9"/>
  <c r="X41" i="9"/>
  <c r="W41" i="9"/>
  <c r="T41" i="9"/>
  <c r="AE41" i="9"/>
  <c r="AC41" i="9"/>
  <c r="Z41" i="9"/>
  <c r="V41" i="9"/>
  <c r="S41" i="9"/>
  <c r="U41" i="9"/>
  <c r="AJ65" i="9"/>
  <c r="Z65" i="9"/>
  <c r="W65" i="9"/>
  <c r="Y65" i="9"/>
  <c r="AC65" i="9"/>
  <c r="X65" i="9"/>
  <c r="R65" i="9"/>
  <c r="AB65" i="9"/>
  <c r="AA65" i="9"/>
  <c r="T65" i="9"/>
  <c r="AE65" i="9"/>
  <c r="S65" i="9"/>
  <c r="V65" i="9"/>
  <c r="U65" i="9"/>
  <c r="AB81" i="9"/>
  <c r="AJ81" i="9"/>
  <c r="W81" i="9"/>
  <c r="AE81" i="9"/>
  <c r="AA81" i="9"/>
  <c r="Y81" i="9"/>
  <c r="U81" i="9"/>
  <c r="Z81" i="9"/>
  <c r="X81" i="9"/>
  <c r="AC81" i="9"/>
  <c r="T81" i="9"/>
  <c r="V81" i="9"/>
  <c r="R81" i="9"/>
  <c r="S81" i="9"/>
  <c r="AB18" i="9"/>
  <c r="AJ18" i="9"/>
  <c r="X18" i="9"/>
  <c r="Y18" i="9"/>
  <c r="AC18" i="9"/>
  <c r="AA18" i="9"/>
  <c r="Z18" i="9"/>
  <c r="AE18" i="9"/>
  <c r="T18" i="9"/>
  <c r="S18" i="9"/>
  <c r="W18" i="9"/>
  <c r="R18" i="9"/>
  <c r="U18" i="9"/>
  <c r="V18" i="9"/>
  <c r="AB34" i="9"/>
  <c r="AJ34" i="9"/>
  <c r="X34" i="9"/>
  <c r="W34" i="9"/>
  <c r="AA34" i="9"/>
  <c r="R34" i="9"/>
  <c r="AC34" i="9"/>
  <c r="Z34" i="9"/>
  <c r="Y34" i="9"/>
  <c r="T34" i="9"/>
  <c r="AE34" i="9"/>
  <c r="V34" i="9"/>
  <c r="S34" i="9"/>
  <c r="U34" i="9"/>
  <c r="AJ42" i="9"/>
  <c r="AC42" i="9"/>
  <c r="X42" i="9"/>
  <c r="R42" i="9"/>
  <c r="AB42" i="9"/>
  <c r="Z42" i="9"/>
  <c r="W42" i="9"/>
  <c r="Y42" i="9"/>
  <c r="T42" i="9"/>
  <c r="AA42" i="9"/>
  <c r="V42" i="9"/>
  <c r="U42" i="9"/>
  <c r="S42" i="9"/>
  <c r="AE42" i="9"/>
  <c r="W3" i="9"/>
  <c r="AJ3" i="9"/>
  <c r="AA3" i="9"/>
  <c r="AE3" i="9"/>
  <c r="AB3" i="9"/>
  <c r="Z3" i="9"/>
  <c r="T3" i="9"/>
  <c r="R3" i="9"/>
  <c r="AC3" i="9"/>
  <c r="Y3" i="9"/>
  <c r="S3" i="9"/>
  <c r="U3" i="9"/>
  <c r="V3" i="9"/>
  <c r="X3" i="9"/>
  <c r="AE11" i="9"/>
  <c r="AJ11" i="9"/>
  <c r="T11" i="9"/>
  <c r="X11" i="9"/>
  <c r="AA11" i="9"/>
  <c r="AB11" i="9"/>
  <c r="Y11" i="9"/>
  <c r="W11" i="9"/>
  <c r="AC11" i="9"/>
  <c r="V11" i="9"/>
  <c r="R11" i="9"/>
  <c r="Z11" i="9"/>
  <c r="S11" i="9"/>
  <c r="U11" i="9"/>
  <c r="AE19" i="9"/>
  <c r="AJ19" i="9"/>
  <c r="X19" i="9"/>
  <c r="AB19" i="9"/>
  <c r="W19" i="9"/>
  <c r="Y19" i="9"/>
  <c r="S19" i="9"/>
  <c r="AC19" i="9"/>
  <c r="AA19" i="9"/>
  <c r="Z19" i="9"/>
  <c r="T19" i="9"/>
  <c r="R19" i="9"/>
  <c r="U19" i="9"/>
  <c r="V19" i="9"/>
  <c r="AE27" i="9"/>
  <c r="AJ27" i="9"/>
  <c r="T27" i="9"/>
  <c r="X27" i="9"/>
  <c r="AA27" i="9"/>
  <c r="Z27" i="9"/>
  <c r="Y27" i="9"/>
  <c r="AB27" i="9"/>
  <c r="R27" i="9"/>
  <c r="W27" i="9"/>
  <c r="AC27" i="9"/>
  <c r="V27" i="9"/>
  <c r="S27" i="9"/>
  <c r="U27" i="9"/>
  <c r="AE35" i="9"/>
  <c r="AJ35" i="9"/>
  <c r="Y35" i="9"/>
  <c r="W35" i="9"/>
  <c r="AC35" i="9"/>
  <c r="X35" i="9"/>
  <c r="AB35" i="9"/>
  <c r="Z35" i="9"/>
  <c r="AA35" i="9"/>
  <c r="U35" i="9"/>
  <c r="V35" i="9"/>
  <c r="R35" i="9"/>
  <c r="T35" i="9"/>
  <c r="S35" i="9"/>
  <c r="T43" i="9"/>
  <c r="AJ43" i="9"/>
  <c r="X43" i="9"/>
  <c r="AE43" i="9"/>
  <c r="Y43" i="9"/>
  <c r="W43" i="9"/>
  <c r="AC43" i="9"/>
  <c r="AA43" i="9"/>
  <c r="S43" i="9"/>
  <c r="AB43" i="9"/>
  <c r="Z43" i="9"/>
  <c r="R43" i="9"/>
  <c r="U43" i="9"/>
  <c r="V43" i="9"/>
  <c r="AE51" i="9"/>
  <c r="AJ51" i="9"/>
  <c r="X51" i="9"/>
  <c r="T51" i="9"/>
  <c r="AC51" i="9"/>
  <c r="AA51" i="9"/>
  <c r="Z51" i="9"/>
  <c r="AB51" i="9"/>
  <c r="Y51" i="9"/>
  <c r="U51" i="9"/>
  <c r="V51" i="9"/>
  <c r="W51" i="9"/>
  <c r="S51" i="9"/>
  <c r="R51" i="9"/>
  <c r="T59" i="9"/>
  <c r="AJ59" i="9"/>
  <c r="AA59" i="9"/>
  <c r="AE59" i="9"/>
  <c r="W59" i="9"/>
  <c r="AB59" i="9"/>
  <c r="Y59" i="9"/>
  <c r="AC59" i="9"/>
  <c r="V59" i="9"/>
  <c r="Z59" i="9"/>
  <c r="X59" i="9"/>
  <c r="U59" i="9"/>
  <c r="R59" i="9"/>
  <c r="S59" i="9"/>
  <c r="T67" i="9"/>
  <c r="AJ67" i="9"/>
  <c r="AA67" i="9"/>
  <c r="AE67" i="9"/>
  <c r="R67" i="9"/>
  <c r="AB67" i="9"/>
  <c r="Z67" i="9"/>
  <c r="AC67" i="9"/>
  <c r="X67" i="9"/>
  <c r="Y67" i="9"/>
  <c r="W67" i="9"/>
  <c r="V67" i="9"/>
  <c r="U67" i="9"/>
  <c r="S67" i="9"/>
  <c r="AE75" i="9"/>
  <c r="AJ75" i="9"/>
  <c r="AA75" i="9"/>
  <c r="T75" i="9"/>
  <c r="AB75" i="9"/>
  <c r="Y75" i="9"/>
  <c r="W75" i="9"/>
  <c r="Z75" i="9"/>
  <c r="AC75" i="9"/>
  <c r="U75" i="9"/>
  <c r="R75" i="9"/>
  <c r="X75" i="9"/>
  <c r="V75" i="9"/>
  <c r="S75" i="9"/>
  <c r="AC83" i="9"/>
  <c r="AJ83" i="9"/>
  <c r="AA83" i="9"/>
  <c r="W83" i="9"/>
  <c r="T83" i="9"/>
  <c r="X83" i="9"/>
  <c r="V83" i="9"/>
  <c r="Y83" i="9"/>
  <c r="Z83" i="9"/>
  <c r="AE83" i="9"/>
  <c r="S83" i="9"/>
  <c r="AB83" i="9"/>
  <c r="U83" i="9"/>
  <c r="R83" i="9"/>
  <c r="AB91" i="9"/>
  <c r="AJ91" i="9"/>
  <c r="T91" i="9"/>
  <c r="AE91" i="9"/>
  <c r="AC91" i="9"/>
  <c r="S91" i="9"/>
  <c r="Z91" i="9"/>
  <c r="W91" i="9"/>
  <c r="X91" i="9"/>
  <c r="AA91" i="9"/>
  <c r="Y91" i="9"/>
  <c r="R91" i="9"/>
  <c r="U91" i="9"/>
  <c r="V91" i="9"/>
  <c r="AB99" i="9"/>
  <c r="AJ99" i="9"/>
  <c r="AE99" i="9"/>
  <c r="AA99" i="9"/>
  <c r="Z99" i="9"/>
  <c r="Y99" i="9"/>
  <c r="R99" i="9"/>
  <c r="W99" i="9"/>
  <c r="AC99" i="9"/>
  <c r="T99" i="9"/>
  <c r="X99" i="9"/>
  <c r="S99" i="9"/>
  <c r="U99" i="9"/>
  <c r="V99" i="9"/>
  <c r="AB107" i="9"/>
  <c r="AJ107" i="9"/>
  <c r="T107" i="9"/>
  <c r="AC107" i="9"/>
  <c r="X107" i="9"/>
  <c r="Y107" i="9"/>
  <c r="W107" i="9"/>
  <c r="Z107" i="9"/>
  <c r="AE107" i="9"/>
  <c r="AA107" i="9"/>
  <c r="S107" i="9"/>
  <c r="V107" i="9"/>
  <c r="U107" i="9"/>
  <c r="R107" i="9"/>
  <c r="T115" i="9"/>
  <c r="AJ115" i="9"/>
  <c r="X115" i="9"/>
  <c r="AC115" i="9"/>
  <c r="AB115" i="9"/>
  <c r="AA115" i="9"/>
  <c r="R115" i="9"/>
  <c r="S115" i="9"/>
  <c r="W115" i="9"/>
  <c r="Y115" i="9"/>
  <c r="AE115" i="9"/>
  <c r="Z115" i="9"/>
  <c r="U115" i="9"/>
  <c r="V115" i="9"/>
  <c r="T123" i="9"/>
  <c r="AJ123" i="9"/>
  <c r="AC123" i="9"/>
  <c r="X123" i="9"/>
  <c r="Z123" i="9"/>
  <c r="AB123" i="9"/>
  <c r="AA123" i="9"/>
  <c r="W123" i="9"/>
  <c r="Y123" i="9"/>
  <c r="AE123" i="9"/>
  <c r="U123" i="9"/>
  <c r="V123" i="9"/>
  <c r="R123" i="9"/>
  <c r="S123" i="9"/>
  <c r="T131" i="9"/>
  <c r="AJ131" i="9"/>
  <c r="AE131" i="9"/>
  <c r="Z131" i="9"/>
  <c r="AA131" i="9"/>
  <c r="Y131" i="9"/>
  <c r="V131" i="9"/>
  <c r="U131" i="9"/>
  <c r="W131" i="9"/>
  <c r="AB131" i="9"/>
  <c r="X131" i="9"/>
  <c r="AC131" i="9"/>
  <c r="R131" i="9"/>
  <c r="S131" i="9"/>
  <c r="AJ139" i="9"/>
  <c r="T139" i="9"/>
  <c r="X139" i="9"/>
  <c r="Z139" i="9"/>
  <c r="AB139" i="9"/>
  <c r="AA139" i="9"/>
  <c r="W139" i="9"/>
  <c r="Y139" i="9"/>
  <c r="AE139" i="9"/>
  <c r="AC139" i="9"/>
  <c r="V139" i="9"/>
  <c r="U139" i="9"/>
  <c r="S139" i="9"/>
  <c r="AK139" i="9"/>
  <c r="R139" i="9"/>
  <c r="T147" i="9"/>
  <c r="AJ147" i="9"/>
  <c r="Y147" i="9"/>
  <c r="AE147" i="9"/>
  <c r="W147" i="9"/>
  <c r="AC147" i="9"/>
  <c r="Z147" i="9"/>
  <c r="S147" i="9"/>
  <c r="AB147" i="9"/>
  <c r="AA147" i="9"/>
  <c r="X147" i="9"/>
  <c r="V147" i="9"/>
  <c r="U147" i="9"/>
  <c r="R147" i="9"/>
  <c r="T155" i="9"/>
  <c r="AJ155" i="9"/>
  <c r="Y155" i="9"/>
  <c r="Z155" i="9"/>
  <c r="W155" i="9"/>
  <c r="S155" i="9"/>
  <c r="AC155" i="9"/>
  <c r="AB155" i="9"/>
  <c r="AA155" i="9"/>
  <c r="AE155" i="9"/>
  <c r="X155" i="9"/>
  <c r="R155" i="9"/>
  <c r="V155" i="9"/>
  <c r="U155" i="9"/>
  <c r="AJ163" i="9"/>
  <c r="Y163" i="9"/>
  <c r="Z163" i="9"/>
  <c r="AC163" i="9"/>
  <c r="T163" i="9"/>
  <c r="V163" i="9"/>
  <c r="AB163" i="9"/>
  <c r="U163" i="9"/>
  <c r="AA163" i="9"/>
  <c r="AK163" i="9"/>
  <c r="X163" i="9"/>
  <c r="W163" i="9"/>
  <c r="AE163" i="9"/>
  <c r="R163" i="9"/>
  <c r="S163" i="9"/>
  <c r="T171" i="9"/>
  <c r="AJ171" i="9"/>
  <c r="AB171" i="9"/>
  <c r="AA171" i="9"/>
  <c r="AC171" i="9"/>
  <c r="Y171" i="9"/>
  <c r="Z171" i="9"/>
  <c r="AE171" i="9"/>
  <c r="W171" i="9"/>
  <c r="X171" i="9"/>
  <c r="S171" i="9"/>
  <c r="R171" i="9"/>
  <c r="AK171" i="9"/>
  <c r="V171" i="9"/>
  <c r="U171" i="9"/>
  <c r="T179" i="9"/>
  <c r="AJ179" i="9"/>
  <c r="AB179" i="9"/>
  <c r="Y179" i="9"/>
  <c r="X179" i="9"/>
  <c r="AA179" i="9"/>
  <c r="W179" i="9"/>
  <c r="AE179" i="9"/>
  <c r="AC179" i="9"/>
  <c r="Z179" i="9"/>
  <c r="U179" i="9"/>
  <c r="S179" i="9"/>
  <c r="V179" i="9"/>
  <c r="R179" i="9"/>
  <c r="T187" i="9"/>
  <c r="AJ187" i="9"/>
  <c r="AB187" i="9"/>
  <c r="Y187" i="9"/>
  <c r="AE187" i="9"/>
  <c r="AA187" i="9"/>
  <c r="U187" i="9"/>
  <c r="S187" i="9"/>
  <c r="R187" i="9"/>
  <c r="AC187" i="9"/>
  <c r="Z187" i="9"/>
  <c r="X187" i="9"/>
  <c r="V187" i="9"/>
  <c r="W187" i="9"/>
  <c r="T195" i="9"/>
  <c r="AJ195" i="9"/>
  <c r="AB195" i="9"/>
  <c r="Y195" i="9"/>
  <c r="AC195" i="9"/>
  <c r="Z195" i="9"/>
  <c r="X195" i="9"/>
  <c r="AA195" i="9"/>
  <c r="U195" i="9"/>
  <c r="W195" i="9"/>
  <c r="R195" i="9"/>
  <c r="V195" i="9"/>
  <c r="S195" i="9"/>
  <c r="AE195" i="9"/>
  <c r="AE203" i="9"/>
  <c r="AJ203" i="9"/>
  <c r="T203" i="9"/>
  <c r="AB203" i="9"/>
  <c r="Y203" i="9"/>
  <c r="AC203" i="9"/>
  <c r="Z203" i="9"/>
  <c r="X203" i="9"/>
  <c r="W203" i="9"/>
  <c r="AA203" i="9"/>
  <c r="V203" i="9"/>
  <c r="U203" i="9"/>
  <c r="R203" i="9"/>
  <c r="S203" i="9"/>
  <c r="T211" i="9"/>
  <c r="AJ211" i="9"/>
  <c r="Z211" i="9"/>
  <c r="X211" i="9"/>
  <c r="AA211" i="9"/>
  <c r="W211" i="9"/>
  <c r="R211" i="9"/>
  <c r="AE211" i="9"/>
  <c r="S211" i="9"/>
  <c r="AC211" i="9"/>
  <c r="AB211" i="9"/>
  <c r="Y211" i="9"/>
  <c r="V211" i="9"/>
  <c r="U211" i="9"/>
  <c r="T219" i="9"/>
  <c r="AJ219" i="9"/>
  <c r="W219" i="9"/>
  <c r="AE219" i="9"/>
  <c r="AA219" i="9"/>
  <c r="AC219" i="9"/>
  <c r="AB219" i="9"/>
  <c r="Z219" i="9"/>
  <c r="R219" i="9"/>
  <c r="X219" i="9"/>
  <c r="V219" i="9"/>
  <c r="U219" i="9"/>
  <c r="S219" i="9"/>
  <c r="Y219" i="9"/>
  <c r="AJ227" i="9"/>
  <c r="AA227" i="9"/>
  <c r="X227" i="9"/>
  <c r="W227" i="9"/>
  <c r="AC227" i="9"/>
  <c r="AB227" i="9"/>
  <c r="T227" i="9"/>
  <c r="Z227" i="9"/>
  <c r="Y227" i="9"/>
  <c r="S227" i="9"/>
  <c r="AE227" i="9"/>
  <c r="V227" i="9"/>
  <c r="U227" i="9"/>
  <c r="R227" i="9"/>
  <c r="T235" i="9"/>
  <c r="AJ235" i="9"/>
  <c r="AA235" i="9"/>
  <c r="V235" i="9"/>
  <c r="X235" i="9"/>
  <c r="U235" i="9"/>
  <c r="W235" i="9"/>
  <c r="AC235" i="9"/>
  <c r="R235" i="9"/>
  <c r="AB235" i="9"/>
  <c r="Z235" i="9"/>
  <c r="S235" i="9"/>
  <c r="AE235" i="9"/>
  <c r="Y235" i="9"/>
  <c r="AE12" i="9"/>
  <c r="AJ12" i="9"/>
  <c r="T12" i="9"/>
  <c r="AA12" i="9"/>
  <c r="W12" i="9"/>
  <c r="AC12" i="9"/>
  <c r="Z12" i="9"/>
  <c r="R12" i="9"/>
  <c r="Y12" i="9"/>
  <c r="X12" i="9"/>
  <c r="S12" i="9"/>
  <c r="AB12" i="9"/>
  <c r="U12" i="9"/>
  <c r="V12" i="9"/>
  <c r="AE28" i="9"/>
  <c r="AJ28" i="9"/>
  <c r="W28" i="9"/>
  <c r="AC28" i="9"/>
  <c r="T28" i="9"/>
  <c r="Y28" i="9"/>
  <c r="R28" i="9"/>
  <c r="AA28" i="9"/>
  <c r="AB28" i="9"/>
  <c r="Z28" i="9"/>
  <c r="X28" i="9"/>
  <c r="S28" i="9"/>
  <c r="U28" i="9"/>
  <c r="V28" i="9"/>
  <c r="AJ52" i="9"/>
  <c r="W52" i="9"/>
  <c r="T52" i="9"/>
  <c r="AE52" i="9"/>
  <c r="AC52" i="9"/>
  <c r="AB52" i="9"/>
  <c r="AA52" i="9"/>
  <c r="Y52" i="9"/>
  <c r="Z52" i="9"/>
  <c r="X52" i="9"/>
  <c r="R52" i="9"/>
  <c r="V52" i="9"/>
  <c r="S52" i="9"/>
  <c r="U52" i="9"/>
  <c r="X68" i="9"/>
  <c r="AJ68" i="9"/>
  <c r="W68" i="9"/>
  <c r="T68" i="9"/>
  <c r="AB68" i="9"/>
  <c r="Z68" i="9"/>
  <c r="AC68" i="9"/>
  <c r="AA68" i="9"/>
  <c r="Y68" i="9"/>
  <c r="AE68" i="9"/>
  <c r="U68" i="9"/>
  <c r="R68" i="9"/>
  <c r="AK68" i="9"/>
  <c r="V68" i="9"/>
  <c r="S68" i="9"/>
  <c r="AJ84" i="9"/>
  <c r="AB84" i="9"/>
  <c r="Y84" i="9"/>
  <c r="X84" i="9"/>
  <c r="AA84" i="9"/>
  <c r="T84" i="9"/>
  <c r="Z84" i="9"/>
  <c r="W84" i="9"/>
  <c r="AC84" i="9"/>
  <c r="AE84" i="9"/>
  <c r="V84" i="9"/>
  <c r="R84" i="9"/>
  <c r="S84" i="9"/>
  <c r="U84" i="9"/>
  <c r="AJ100" i="9"/>
  <c r="AC100" i="9"/>
  <c r="W100" i="9"/>
  <c r="AE100" i="9"/>
  <c r="Z100" i="9"/>
  <c r="X100" i="9"/>
  <c r="T100" i="9"/>
  <c r="Y100" i="9"/>
  <c r="AB100" i="9"/>
  <c r="AA100" i="9"/>
  <c r="S100" i="9"/>
  <c r="U100" i="9"/>
  <c r="V100" i="9"/>
  <c r="R100" i="9"/>
  <c r="AJ108" i="9"/>
  <c r="AE108" i="9"/>
  <c r="T108" i="9"/>
  <c r="Y108" i="9"/>
  <c r="W108" i="9"/>
  <c r="AB108" i="9"/>
  <c r="AA108" i="9"/>
  <c r="X108" i="9"/>
  <c r="Z108" i="9"/>
  <c r="AC108" i="9"/>
  <c r="U108" i="9"/>
  <c r="S108" i="9"/>
  <c r="R108" i="9"/>
  <c r="V108" i="9"/>
  <c r="AJ116" i="9"/>
  <c r="AE116" i="9"/>
  <c r="AC116" i="9"/>
  <c r="Y116" i="9"/>
  <c r="X116" i="9"/>
  <c r="Z116" i="9"/>
  <c r="W116" i="9"/>
  <c r="AB116" i="9"/>
  <c r="T116" i="9"/>
  <c r="AA116" i="9"/>
  <c r="R116" i="9"/>
  <c r="V116" i="9"/>
  <c r="U116" i="9"/>
  <c r="S116" i="9"/>
  <c r="AJ124" i="9"/>
  <c r="AA124" i="9"/>
  <c r="AE124" i="9"/>
  <c r="X124" i="9"/>
  <c r="Z124" i="9"/>
  <c r="T124" i="9"/>
  <c r="AB124" i="9"/>
  <c r="AC124" i="9"/>
  <c r="W124" i="9"/>
  <c r="Y124" i="9"/>
  <c r="V124" i="9"/>
  <c r="R124" i="9"/>
  <c r="U124" i="9"/>
  <c r="S124" i="9"/>
  <c r="AJ132" i="9"/>
  <c r="AB132" i="9"/>
  <c r="AA132" i="9"/>
  <c r="Z132" i="9"/>
  <c r="T132" i="9"/>
  <c r="AC132" i="9"/>
  <c r="Y132" i="9"/>
  <c r="W132" i="9"/>
  <c r="X132" i="9"/>
  <c r="AE132" i="9"/>
  <c r="V132" i="9"/>
  <c r="U132" i="9"/>
  <c r="R132" i="9"/>
  <c r="S132" i="9"/>
  <c r="AJ140" i="9"/>
  <c r="X140" i="9"/>
  <c r="Z140" i="9"/>
  <c r="T140" i="9"/>
  <c r="W140" i="9"/>
  <c r="AE140" i="9"/>
  <c r="AC140" i="9"/>
  <c r="Y140" i="9"/>
  <c r="AB140" i="9"/>
  <c r="AA140" i="9"/>
  <c r="R140" i="9"/>
  <c r="U140" i="9"/>
  <c r="V140" i="9"/>
  <c r="S140" i="9"/>
  <c r="AJ148" i="9"/>
  <c r="X148" i="9"/>
  <c r="Z148" i="9"/>
  <c r="W148" i="9"/>
  <c r="T148" i="9"/>
  <c r="AE148" i="9"/>
  <c r="AC148" i="9"/>
  <c r="AB148" i="9"/>
  <c r="AA148" i="9"/>
  <c r="Y148" i="9"/>
  <c r="V148" i="9"/>
  <c r="R148" i="9"/>
  <c r="U148" i="9"/>
  <c r="S148" i="9"/>
  <c r="AJ156" i="9"/>
  <c r="Z156" i="9"/>
  <c r="AE156" i="9"/>
  <c r="W156" i="9"/>
  <c r="Y156" i="9"/>
  <c r="X156" i="9"/>
  <c r="AB156" i="9"/>
  <c r="AA156" i="9"/>
  <c r="AC156" i="9"/>
  <c r="T156" i="9"/>
  <c r="U156" i="9"/>
  <c r="R156" i="9"/>
  <c r="S156" i="9"/>
  <c r="V156" i="9"/>
  <c r="AE164" i="9"/>
  <c r="AJ164" i="9"/>
  <c r="Z164" i="9"/>
  <c r="W164" i="9"/>
  <c r="AA164" i="9"/>
  <c r="AB164" i="9"/>
  <c r="Y164" i="9"/>
  <c r="AC164" i="9"/>
  <c r="X164" i="9"/>
  <c r="T164" i="9"/>
  <c r="S164" i="9"/>
  <c r="R164" i="9"/>
  <c r="U164" i="9"/>
  <c r="V164" i="9"/>
  <c r="AJ172" i="9"/>
  <c r="W172" i="9"/>
  <c r="AE172" i="9"/>
  <c r="Z172" i="9"/>
  <c r="AB172" i="9"/>
  <c r="Y172" i="9"/>
  <c r="AC172" i="9"/>
  <c r="AA172" i="9"/>
  <c r="T172" i="9"/>
  <c r="X172" i="9"/>
  <c r="U172" i="9"/>
  <c r="R172" i="9"/>
  <c r="S172" i="9"/>
  <c r="V172" i="9"/>
  <c r="AJ180" i="9"/>
  <c r="Z180" i="9"/>
  <c r="Y180" i="9"/>
  <c r="AA180" i="9"/>
  <c r="S180" i="9"/>
  <c r="W180" i="9"/>
  <c r="AC180" i="9"/>
  <c r="T180" i="9"/>
  <c r="X180" i="9"/>
  <c r="AE180" i="9"/>
  <c r="AB180" i="9"/>
  <c r="U180" i="9"/>
  <c r="V180" i="9"/>
  <c r="R180" i="9"/>
  <c r="AJ188" i="9"/>
  <c r="AB188" i="9"/>
  <c r="Z188" i="9"/>
  <c r="Y188" i="9"/>
  <c r="AE188" i="9"/>
  <c r="W188" i="9"/>
  <c r="AC188" i="9"/>
  <c r="AA188" i="9"/>
  <c r="T188" i="9"/>
  <c r="X188" i="9"/>
  <c r="V188" i="9"/>
  <c r="S188" i="9"/>
  <c r="U188" i="9"/>
  <c r="R188" i="9"/>
  <c r="AJ196" i="9"/>
  <c r="AC196" i="9"/>
  <c r="T196" i="9"/>
  <c r="AB196" i="9"/>
  <c r="Z196" i="9"/>
  <c r="X196" i="9"/>
  <c r="AE196" i="9"/>
  <c r="W196" i="9"/>
  <c r="Y196" i="9"/>
  <c r="AA196" i="9"/>
  <c r="R196" i="9"/>
  <c r="V196" i="9"/>
  <c r="U196" i="9"/>
  <c r="S196" i="9"/>
  <c r="AJ204" i="9"/>
  <c r="W204" i="9"/>
  <c r="AC204" i="9"/>
  <c r="T204" i="9"/>
  <c r="AB204" i="9"/>
  <c r="AA204" i="9"/>
  <c r="Z204" i="9"/>
  <c r="Y204" i="9"/>
  <c r="AE204" i="9"/>
  <c r="X204" i="9"/>
  <c r="V204" i="9"/>
  <c r="U204" i="9"/>
  <c r="S204" i="9"/>
  <c r="R204" i="9"/>
  <c r="AJ212" i="9"/>
  <c r="X212" i="9"/>
  <c r="AE212" i="9"/>
  <c r="S212" i="9"/>
  <c r="W212" i="9"/>
  <c r="Z212" i="9"/>
  <c r="Y212" i="9"/>
  <c r="AA212" i="9"/>
  <c r="T212" i="9"/>
  <c r="AC212" i="9"/>
  <c r="AB212" i="9"/>
  <c r="U212" i="9"/>
  <c r="R212" i="9"/>
  <c r="V212" i="9"/>
  <c r="AJ220" i="9"/>
  <c r="AA220" i="9"/>
  <c r="X220" i="9"/>
  <c r="AE220" i="9"/>
  <c r="AB220" i="9"/>
  <c r="AC220" i="9"/>
  <c r="Y220" i="9"/>
  <c r="W220" i="9"/>
  <c r="Z220" i="9"/>
  <c r="T220" i="9"/>
  <c r="V220" i="9"/>
  <c r="S220" i="9"/>
  <c r="R220" i="9"/>
  <c r="U220" i="9"/>
  <c r="AJ228" i="9"/>
  <c r="Y228" i="9"/>
  <c r="AA228" i="9"/>
  <c r="X228" i="9"/>
  <c r="AC228" i="9"/>
  <c r="T228" i="9"/>
  <c r="AB228" i="9"/>
  <c r="Z228" i="9"/>
  <c r="AE228" i="9"/>
  <c r="W228" i="9"/>
  <c r="V228" i="9"/>
  <c r="R228" i="9"/>
  <c r="S228" i="9"/>
  <c r="U228" i="9"/>
  <c r="AJ236" i="9"/>
  <c r="Z236" i="9"/>
  <c r="Y236" i="9"/>
  <c r="AA236" i="9"/>
  <c r="AE236" i="9"/>
  <c r="T236" i="9"/>
  <c r="AB236" i="9"/>
  <c r="X236" i="9"/>
  <c r="AC236" i="9"/>
  <c r="R236" i="9"/>
  <c r="W236" i="9"/>
  <c r="V236" i="9"/>
  <c r="U236" i="9"/>
  <c r="S236" i="9"/>
  <c r="AE20" i="9"/>
  <c r="AJ20" i="9"/>
  <c r="R20" i="9"/>
  <c r="W20" i="9"/>
  <c r="AC20" i="9"/>
  <c r="Z20" i="9"/>
  <c r="T20" i="9"/>
  <c r="AA20" i="9"/>
  <c r="X20" i="9"/>
  <c r="Y20" i="9"/>
  <c r="AB20" i="9"/>
  <c r="U20" i="9"/>
  <c r="V20" i="9"/>
  <c r="S20" i="9"/>
  <c r="AE36" i="9"/>
  <c r="AJ36" i="9"/>
  <c r="AC36" i="9"/>
  <c r="T36" i="9"/>
  <c r="AA36" i="9"/>
  <c r="R36" i="9"/>
  <c r="X36" i="9"/>
  <c r="W36" i="9"/>
  <c r="Z36" i="9"/>
  <c r="Y36" i="9"/>
  <c r="AB36" i="9"/>
  <c r="U36" i="9"/>
  <c r="S36" i="9"/>
  <c r="V36" i="9"/>
  <c r="AA44" i="9"/>
  <c r="AJ44" i="9"/>
  <c r="Z44" i="9"/>
  <c r="X44" i="9"/>
  <c r="W44" i="9"/>
  <c r="T44" i="9"/>
  <c r="R44" i="9"/>
  <c r="Y44" i="9"/>
  <c r="AE44" i="9"/>
  <c r="AB44" i="9"/>
  <c r="AC44" i="9"/>
  <c r="V44" i="9"/>
  <c r="U44" i="9"/>
  <c r="S44" i="9"/>
  <c r="AJ60" i="9"/>
  <c r="W60" i="9"/>
  <c r="T60" i="9"/>
  <c r="AA60" i="9"/>
  <c r="R60" i="9"/>
  <c r="Y60" i="9"/>
  <c r="X60" i="9"/>
  <c r="AE60" i="9"/>
  <c r="AC60" i="9"/>
  <c r="AB60" i="9"/>
  <c r="Z60" i="9"/>
  <c r="U60" i="9"/>
  <c r="S60" i="9"/>
  <c r="V60" i="9"/>
  <c r="X76" i="9"/>
  <c r="AJ76" i="9"/>
  <c r="W76" i="9"/>
  <c r="T76" i="9"/>
  <c r="Z76" i="9"/>
  <c r="Y76" i="9"/>
  <c r="AE76" i="9"/>
  <c r="AB76" i="9"/>
  <c r="AA76" i="9"/>
  <c r="AC76" i="9"/>
  <c r="R76" i="9"/>
  <c r="V76" i="9"/>
  <c r="U76" i="9"/>
  <c r="S76" i="9"/>
  <c r="AJ92" i="9"/>
  <c r="AB92" i="9"/>
  <c r="Y92" i="9"/>
  <c r="AC92" i="9"/>
  <c r="AE92" i="9"/>
  <c r="X92" i="9"/>
  <c r="W92" i="9"/>
  <c r="T92" i="9"/>
  <c r="AA92" i="9"/>
  <c r="V92" i="9"/>
  <c r="Z92" i="9"/>
  <c r="R92" i="9"/>
  <c r="U92" i="9"/>
  <c r="S92" i="9"/>
  <c r="AJ5" i="9"/>
  <c r="W5" i="9"/>
  <c r="AC5" i="9"/>
  <c r="Y5" i="9"/>
  <c r="X5" i="9"/>
  <c r="AB5" i="9"/>
  <c r="Z5" i="9"/>
  <c r="AA5" i="9"/>
  <c r="T5" i="9"/>
  <c r="AE5" i="9"/>
  <c r="S5" i="9"/>
  <c r="U5" i="9"/>
  <c r="V5" i="9"/>
  <c r="R5" i="9"/>
  <c r="AJ13" i="9"/>
  <c r="Z13" i="9"/>
  <c r="AB13" i="9"/>
  <c r="Y13" i="9"/>
  <c r="T13" i="9"/>
  <c r="W13" i="9"/>
  <c r="AC13" i="9"/>
  <c r="AA13" i="9"/>
  <c r="X13" i="9"/>
  <c r="AE13" i="9"/>
  <c r="V13" i="9"/>
  <c r="U13" i="9"/>
  <c r="S13" i="9"/>
  <c r="R13" i="9"/>
  <c r="AJ21" i="9"/>
  <c r="X21" i="9"/>
  <c r="R21" i="9"/>
  <c r="AB21" i="9"/>
  <c r="AA21" i="9"/>
  <c r="Z21" i="9"/>
  <c r="AE21" i="9"/>
  <c r="W21" i="9"/>
  <c r="AC21" i="9"/>
  <c r="Y21" i="9"/>
  <c r="T21" i="9"/>
  <c r="U21" i="9"/>
  <c r="S21" i="9"/>
  <c r="V21" i="9"/>
  <c r="AJ29" i="9"/>
  <c r="W29" i="9"/>
  <c r="AC29" i="9"/>
  <c r="X29" i="9"/>
  <c r="AA29" i="9"/>
  <c r="AB29" i="9"/>
  <c r="AE29" i="9"/>
  <c r="Z29" i="9"/>
  <c r="T29" i="9"/>
  <c r="Y29" i="9"/>
  <c r="U29" i="9"/>
  <c r="S29" i="9"/>
  <c r="R29" i="9"/>
  <c r="V29" i="9"/>
  <c r="T37" i="9"/>
  <c r="AJ37" i="9"/>
  <c r="Z37" i="9"/>
  <c r="Y37" i="9"/>
  <c r="X37" i="9"/>
  <c r="W37" i="9"/>
  <c r="AC37" i="9"/>
  <c r="AA37" i="9"/>
  <c r="AB37" i="9"/>
  <c r="AE37" i="9"/>
  <c r="V37" i="9"/>
  <c r="S37" i="9"/>
  <c r="U37" i="9"/>
  <c r="R37" i="9"/>
  <c r="AJ45" i="9"/>
  <c r="AB45" i="9"/>
  <c r="Z45" i="9"/>
  <c r="W45" i="9"/>
  <c r="Y45" i="9"/>
  <c r="AC45" i="9"/>
  <c r="X45" i="9"/>
  <c r="T45" i="9"/>
  <c r="AE45" i="9"/>
  <c r="AA45" i="9"/>
  <c r="U45" i="9"/>
  <c r="S45" i="9"/>
  <c r="V45" i="9"/>
  <c r="R45" i="9"/>
  <c r="AE53" i="9"/>
  <c r="AJ53" i="9"/>
  <c r="Y53" i="9"/>
  <c r="AC53" i="9"/>
  <c r="Z53" i="9"/>
  <c r="T53" i="9"/>
  <c r="AB53" i="9"/>
  <c r="W53" i="9"/>
  <c r="AA53" i="9"/>
  <c r="X53" i="9"/>
  <c r="U53" i="9"/>
  <c r="V53" i="9"/>
  <c r="S53" i="9"/>
  <c r="R53" i="9"/>
  <c r="AJ61" i="9"/>
  <c r="X61" i="9"/>
  <c r="Z61" i="9"/>
  <c r="Y61" i="9"/>
  <c r="AB61" i="9"/>
  <c r="AC61" i="9"/>
  <c r="AA61" i="9"/>
  <c r="W61" i="9"/>
  <c r="T61" i="9"/>
  <c r="V61" i="9"/>
  <c r="U61" i="9"/>
  <c r="S61" i="9"/>
  <c r="AK61" i="9"/>
  <c r="AE61" i="9"/>
  <c r="R61" i="9"/>
  <c r="AJ69" i="9"/>
  <c r="AB69" i="9"/>
  <c r="Z69" i="9"/>
  <c r="X69" i="9"/>
  <c r="AA69" i="9"/>
  <c r="Y69" i="9"/>
  <c r="AC69" i="9"/>
  <c r="W69" i="9"/>
  <c r="T69" i="9"/>
  <c r="V69" i="9"/>
  <c r="AE69" i="9"/>
  <c r="R69" i="9"/>
  <c r="S69" i="9"/>
  <c r="U69" i="9"/>
  <c r="AJ77" i="9"/>
  <c r="Y77" i="9"/>
  <c r="AC77" i="9"/>
  <c r="X77" i="9"/>
  <c r="AB77" i="9"/>
  <c r="Z77" i="9"/>
  <c r="AA77" i="9"/>
  <c r="W77" i="9"/>
  <c r="T77" i="9"/>
  <c r="AE77" i="9"/>
  <c r="U77" i="9"/>
  <c r="S77" i="9"/>
  <c r="V77" i="9"/>
  <c r="R77" i="9"/>
  <c r="AJ85" i="9"/>
  <c r="AB85" i="9"/>
  <c r="AA85" i="9"/>
  <c r="Y85" i="9"/>
  <c r="W85" i="9"/>
  <c r="AE85" i="9"/>
  <c r="R85" i="9"/>
  <c r="Z85" i="9"/>
  <c r="AC85" i="9"/>
  <c r="X85" i="9"/>
  <c r="T85" i="9"/>
  <c r="S85" i="9"/>
  <c r="V85" i="9"/>
  <c r="U85" i="9"/>
  <c r="AA93" i="9"/>
  <c r="AJ93" i="9"/>
  <c r="AB93" i="9"/>
  <c r="Y93" i="9"/>
  <c r="X93" i="9"/>
  <c r="W93" i="9"/>
  <c r="AE93" i="9"/>
  <c r="T93" i="9"/>
  <c r="AC93" i="9"/>
  <c r="Z93" i="9"/>
  <c r="U93" i="9"/>
  <c r="V93" i="9"/>
  <c r="S93" i="9"/>
  <c r="R93" i="9"/>
  <c r="T101" i="9"/>
  <c r="AJ101" i="9"/>
  <c r="AA101" i="9"/>
  <c r="X101" i="9"/>
  <c r="AB101" i="9"/>
  <c r="W101" i="9"/>
  <c r="AE101" i="9"/>
  <c r="Y101" i="9"/>
  <c r="AC101" i="9"/>
  <c r="Z101" i="9"/>
  <c r="S101" i="9"/>
  <c r="R101" i="9"/>
  <c r="U101" i="9"/>
  <c r="V101" i="9"/>
  <c r="AJ109" i="9"/>
  <c r="AA109" i="9"/>
  <c r="X109" i="9"/>
  <c r="AB109" i="9"/>
  <c r="W109" i="9"/>
  <c r="AE109" i="9"/>
  <c r="Z109" i="9"/>
  <c r="Y109" i="9"/>
  <c r="AC109" i="9"/>
  <c r="T109" i="9"/>
  <c r="S109" i="9"/>
  <c r="V109" i="9"/>
  <c r="R109" i="9"/>
  <c r="U109" i="9"/>
  <c r="AJ117" i="9"/>
  <c r="Z117" i="9"/>
  <c r="X117" i="9"/>
  <c r="AA117" i="9"/>
  <c r="AE117" i="9"/>
  <c r="AB117" i="9"/>
  <c r="AC117" i="9"/>
  <c r="T117" i="9"/>
  <c r="W117" i="9"/>
  <c r="Y117" i="9"/>
  <c r="V117" i="9"/>
  <c r="U117" i="9"/>
  <c r="S117" i="9"/>
  <c r="R117" i="9"/>
  <c r="AJ125" i="9"/>
  <c r="Z125" i="9"/>
  <c r="Y125" i="9"/>
  <c r="R125" i="9"/>
  <c r="AA125" i="9"/>
  <c r="AE125" i="9"/>
  <c r="W125" i="9"/>
  <c r="AB125" i="9"/>
  <c r="AC125" i="9"/>
  <c r="X125" i="9"/>
  <c r="S125" i="9"/>
  <c r="T125" i="9"/>
  <c r="U125" i="9"/>
  <c r="V125" i="9"/>
  <c r="AJ133" i="9"/>
  <c r="X133" i="9"/>
  <c r="Y133" i="9"/>
  <c r="W133" i="9"/>
  <c r="AE133" i="9"/>
  <c r="AC133" i="9"/>
  <c r="AB133" i="9"/>
  <c r="AA133" i="9"/>
  <c r="Z133" i="9"/>
  <c r="T133" i="9"/>
  <c r="V133" i="9"/>
  <c r="S133" i="9"/>
  <c r="U133" i="9"/>
  <c r="R133" i="9"/>
  <c r="AJ141" i="9"/>
  <c r="Y141" i="9"/>
  <c r="X141" i="9"/>
  <c r="T141" i="9"/>
  <c r="W141" i="9"/>
  <c r="AE141" i="9"/>
  <c r="AC141" i="9"/>
  <c r="Z141" i="9"/>
  <c r="AB141" i="9"/>
  <c r="AA141" i="9"/>
  <c r="U141" i="9"/>
  <c r="S141" i="9"/>
  <c r="R141" i="9"/>
  <c r="V141" i="9"/>
  <c r="AJ149" i="9"/>
  <c r="Z149" i="9"/>
  <c r="X149" i="9"/>
  <c r="R149" i="9"/>
  <c r="Y149" i="9"/>
  <c r="AA149" i="9"/>
  <c r="AE149" i="9"/>
  <c r="W149" i="9"/>
  <c r="AB149" i="9"/>
  <c r="AC149" i="9"/>
  <c r="T149" i="9"/>
  <c r="V149" i="9"/>
  <c r="S149" i="9"/>
  <c r="U149" i="9"/>
  <c r="Z157" i="9"/>
  <c r="AJ157" i="9"/>
  <c r="W157" i="9"/>
  <c r="AA157" i="9"/>
  <c r="Y157" i="9"/>
  <c r="AE157" i="9"/>
  <c r="AC157" i="9"/>
  <c r="AB157" i="9"/>
  <c r="X157" i="9"/>
  <c r="T157" i="9"/>
  <c r="U157" i="9"/>
  <c r="AK157" i="9"/>
  <c r="S157" i="9"/>
  <c r="V157" i="9"/>
  <c r="R157" i="9"/>
  <c r="T165" i="9"/>
  <c r="AJ165" i="9"/>
  <c r="W165" i="9"/>
  <c r="AA165" i="9"/>
  <c r="R165" i="9"/>
  <c r="Z165" i="9"/>
  <c r="Y165" i="9"/>
  <c r="AE165" i="9"/>
  <c r="AB165" i="9"/>
  <c r="X165" i="9"/>
  <c r="AC165" i="9"/>
  <c r="U165" i="9"/>
  <c r="S165" i="9"/>
  <c r="V165" i="9"/>
  <c r="AJ173" i="9"/>
  <c r="W173" i="9"/>
  <c r="AA173" i="9"/>
  <c r="Z173" i="9"/>
  <c r="Y173" i="9"/>
  <c r="AE173" i="9"/>
  <c r="AC173" i="9"/>
  <c r="AB173" i="9"/>
  <c r="X173" i="9"/>
  <c r="T173" i="9"/>
  <c r="U173" i="9"/>
  <c r="S173" i="9"/>
  <c r="V173" i="9"/>
  <c r="R173" i="9"/>
  <c r="AJ181" i="9"/>
  <c r="AA181" i="9"/>
  <c r="W181" i="9"/>
  <c r="Z181" i="9"/>
  <c r="Y181" i="9"/>
  <c r="AC181" i="9"/>
  <c r="AB181" i="9"/>
  <c r="X181" i="9"/>
  <c r="AE181" i="9"/>
  <c r="T181" i="9"/>
  <c r="U181" i="9"/>
  <c r="S181" i="9"/>
  <c r="V181" i="9"/>
  <c r="R181" i="9"/>
  <c r="AJ189" i="9"/>
  <c r="W189" i="9"/>
  <c r="AA189" i="9"/>
  <c r="AC189" i="9"/>
  <c r="Y189" i="9"/>
  <c r="X189" i="9"/>
  <c r="AB189" i="9"/>
  <c r="Z189" i="9"/>
  <c r="AE189" i="9"/>
  <c r="U189" i="9"/>
  <c r="S189" i="9"/>
  <c r="T189" i="9"/>
  <c r="R189" i="9"/>
  <c r="V189" i="9"/>
  <c r="AJ197" i="9"/>
  <c r="W197" i="9"/>
  <c r="AA197" i="9"/>
  <c r="AC197" i="9"/>
  <c r="Y197" i="9"/>
  <c r="X197" i="9"/>
  <c r="AB197" i="9"/>
  <c r="Z197" i="9"/>
  <c r="T197" i="9"/>
  <c r="AE197" i="9"/>
  <c r="U197" i="9"/>
  <c r="R197" i="9"/>
  <c r="S197" i="9"/>
  <c r="V197" i="9"/>
  <c r="AJ205" i="9"/>
  <c r="W205" i="9"/>
  <c r="AA205" i="9"/>
  <c r="AC205" i="9"/>
  <c r="T205" i="9"/>
  <c r="Y205" i="9"/>
  <c r="X205" i="9"/>
  <c r="AE205" i="9"/>
  <c r="Z205" i="9"/>
  <c r="AB205" i="9"/>
  <c r="V205" i="9"/>
  <c r="U205" i="9"/>
  <c r="R205" i="9"/>
  <c r="S205" i="9"/>
  <c r="AJ213" i="9"/>
  <c r="W213" i="9"/>
  <c r="AE213" i="9"/>
  <c r="S213" i="9"/>
  <c r="Z213" i="9"/>
  <c r="Y213" i="9"/>
  <c r="AC213" i="9"/>
  <c r="AB213" i="9"/>
  <c r="X213" i="9"/>
  <c r="AA213" i="9"/>
  <c r="T213" i="9"/>
  <c r="R213" i="9"/>
  <c r="V213" i="9"/>
  <c r="U213" i="9"/>
  <c r="AJ221" i="9"/>
  <c r="W221" i="9"/>
  <c r="AA221" i="9"/>
  <c r="AC221" i="9"/>
  <c r="Y221" i="9"/>
  <c r="X221" i="9"/>
  <c r="AB221" i="9"/>
  <c r="T221" i="9"/>
  <c r="Z221" i="9"/>
  <c r="AE221" i="9"/>
  <c r="V221" i="9"/>
  <c r="U221" i="9"/>
  <c r="S221" i="9"/>
  <c r="R221" i="9"/>
  <c r="AJ229" i="9"/>
  <c r="T229" i="9"/>
  <c r="W229" i="9"/>
  <c r="AE229" i="9"/>
  <c r="AC229" i="9"/>
  <c r="Y229" i="9"/>
  <c r="AA229" i="9"/>
  <c r="Z229" i="9"/>
  <c r="X229" i="9"/>
  <c r="AB229" i="9"/>
  <c r="U229" i="9"/>
  <c r="S229" i="9"/>
  <c r="R229" i="9"/>
  <c r="V229" i="9"/>
  <c r="AJ237" i="9"/>
  <c r="W237" i="9"/>
  <c r="AE237" i="9"/>
  <c r="AC237" i="9"/>
  <c r="Y237" i="9"/>
  <c r="AA237" i="9"/>
  <c r="AB237" i="9"/>
  <c r="Z237" i="9"/>
  <c r="X237" i="9"/>
  <c r="T237" i="9"/>
  <c r="U237" i="9"/>
  <c r="R237" i="9"/>
  <c r="S237" i="9"/>
  <c r="V237" i="9"/>
  <c r="A2" i="2"/>
  <c r="A2" i="9" s="1"/>
  <c r="AE2" i="9" l="1"/>
  <c r="V2" i="9"/>
  <c r="AC2" i="9"/>
  <c r="W2" i="9"/>
  <c r="AB2" i="9"/>
  <c r="U2" i="9"/>
  <c r="AA2" i="9"/>
  <c r="AJ2" i="9"/>
  <c r="Z2" i="9"/>
  <c r="Y2" i="9"/>
  <c r="R2" i="9"/>
  <c r="X2" i="9"/>
  <c r="T2" i="9"/>
  <c r="S2" i="9"/>
  <c r="A812" i="1"/>
  <c r="A813" i="1" s="1"/>
  <c r="A814" i="1" s="1"/>
  <c r="A815" i="1" s="1"/>
  <c r="A816" i="1" s="1"/>
  <c r="A817" i="1" s="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C519" i="1"/>
  <c r="G518" i="1"/>
  <c r="G517" i="1"/>
  <c r="G516" i="1"/>
  <c r="G515" i="1"/>
  <c r="C515" i="1"/>
  <c r="G514" i="1"/>
  <c r="C514" i="1"/>
  <c r="G513" i="1"/>
  <c r="G512" i="1"/>
  <c r="G511" i="1"/>
  <c r="G510" i="1"/>
  <c r="G509" i="1"/>
  <c r="G508" i="1"/>
  <c r="G507" i="1"/>
  <c r="G506" i="1"/>
  <c r="G505" i="1"/>
  <c r="G504" i="1"/>
  <c r="G503" i="1"/>
  <c r="G502" i="1"/>
  <c r="G501" i="1"/>
  <c r="G500" i="1"/>
  <c r="G499" i="1"/>
  <c r="G498" i="1"/>
  <c r="G497" i="1"/>
  <c r="G496" i="1"/>
  <c r="G495" i="1"/>
  <c r="G494" i="1"/>
  <c r="G493" i="1"/>
  <c r="C493" i="1"/>
  <c r="G492" i="1"/>
  <c r="C492" i="1"/>
  <c r="G491" i="1"/>
  <c r="G490" i="1"/>
  <c r="G489" i="1"/>
  <c r="C489" i="1"/>
  <c r="G488" i="1"/>
  <c r="C488" i="1"/>
  <c r="G487" i="1"/>
  <c r="C487" i="1"/>
  <c r="G486" i="1"/>
  <c r="G485" i="1"/>
  <c r="C485" i="1"/>
  <c r="G484" i="1"/>
  <c r="G483" i="1"/>
  <c r="G482" i="1"/>
  <c r="G481" i="1"/>
  <c r="G480" i="1"/>
  <c r="G479" i="1"/>
  <c r="G478" i="1"/>
  <c r="G477" i="1"/>
  <c r="G476" i="1"/>
  <c r="G475" i="1"/>
  <c r="C475" i="1"/>
  <c r="G474" i="1"/>
  <c r="G473" i="1"/>
  <c r="G472" i="1"/>
  <c r="G471" i="1"/>
  <c r="G470" i="1"/>
  <c r="G469" i="1"/>
  <c r="G468" i="1"/>
  <c r="G467" i="1"/>
  <c r="G466" i="1"/>
  <c r="G465" i="1"/>
  <c r="G464" i="1"/>
  <c r="G463" i="1"/>
  <c r="G462" i="1"/>
  <c r="G461" i="1"/>
  <c r="G460" i="1"/>
  <c r="G459" i="1"/>
  <c r="C459" i="1"/>
  <c r="G458" i="1"/>
  <c r="C458" i="1"/>
  <c r="G457" i="1"/>
  <c r="C457" i="1"/>
  <c r="G456" i="1"/>
  <c r="C456" i="1"/>
  <c r="G455" i="1"/>
  <c r="G454" i="1"/>
  <c r="G453" i="1"/>
  <c r="G452" i="1"/>
  <c r="G451" i="1"/>
  <c r="G450" i="1"/>
  <c r="G449" i="1"/>
  <c r="G448" i="1"/>
  <c r="G447" i="1"/>
  <c r="G446" i="1"/>
  <c r="G445" i="1"/>
  <c r="G444" i="1"/>
  <c r="G443" i="1"/>
  <c r="G442" i="1"/>
  <c r="G441" i="1"/>
  <c r="G440" i="1"/>
  <c r="G439" i="1"/>
  <c r="G438" i="1"/>
  <c r="G437" i="1"/>
  <c r="G436" i="1"/>
  <c r="C436" i="1"/>
  <c r="G435" i="1"/>
  <c r="C435" i="1"/>
  <c r="G434" i="1"/>
  <c r="G433" i="1"/>
  <c r="G432" i="1"/>
  <c r="G431" i="1"/>
  <c r="C431" i="1"/>
  <c r="G430" i="1"/>
  <c r="G429" i="1"/>
  <c r="G428" i="1"/>
  <c r="G427" i="1"/>
  <c r="C427" i="1"/>
  <c r="G426" i="1"/>
  <c r="G425" i="1"/>
  <c r="G424" i="1"/>
  <c r="G423" i="1"/>
  <c r="C423" i="1"/>
  <c r="G422" i="1"/>
  <c r="G421" i="1"/>
  <c r="G420" i="1"/>
  <c r="C420" i="1"/>
  <c r="G419" i="1"/>
  <c r="C419" i="1"/>
  <c r="G418" i="1"/>
  <c r="G417" i="1"/>
  <c r="G416" i="1"/>
  <c r="G415" i="1"/>
  <c r="G414" i="1"/>
  <c r="G413" i="1"/>
  <c r="G412" i="1"/>
  <c r="G411" i="1"/>
  <c r="G410" i="1"/>
  <c r="G409" i="1"/>
  <c r="C409" i="1"/>
  <c r="G408" i="1"/>
  <c r="G407" i="1"/>
  <c r="C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AO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ED418A-7A95-4B18-A15B-0B837B748E6A}" keepAlive="1" name="Query - qTaskForSystemLengkap" description="Connection to the 'qTaskForSystemLengkap' query in the workbook." type="5" refreshedVersion="6" background="1">
    <dbPr connection="Provider=Microsoft.Mashup.OleDb.1;Data Source=$Workbook$;Location=qTaskForSystemLengkap;Extended Properties=&quot;&quot;" command="SELECT * FROM [qTaskForSystemLengkap]"/>
  </connection>
  <connection id="2" xr16:uid="{CCEC6B29-01B6-4E49-A3B4-A5DDD20A0C0F}" keepAlive="1" name="Query - qTaskForSystemLengkap (2)" description="Connection to the 'qTaskForSystemLengkap (2)' query in the workbook." type="5" refreshedVersion="6" background="1">
    <dbPr connection="Provider=Microsoft.Mashup.OleDb.1;Data Source=$Workbook$;Location=qTaskForSystemLengkap (2);Extended Properties=&quot;&quot;" command="SELECT * FROM [qTaskForSystemLengkap (2)]"/>
  </connection>
  <connection id="3" xr16:uid="{13DE38B1-C126-4CFE-A524-F561F7EDE69D}" keepAlive="1" name="Query - qTaskForSystemLengkap (3)" description="Connection to the 'qTaskForSystemLengkap (3)' query in the workbook." type="5" refreshedVersion="6" background="1">
    <dbPr connection="Provider=Microsoft.Mashup.OleDb.1;Data Source=$Workbook$;Location=qTaskForSystemLengkap (3);Extended Properties=&quot;&quot;" command="SELECT * FROM [qTaskForSystemLengkap (3)]"/>
  </connection>
  <connection id="4" xr16:uid="{5937413A-4F1A-40CC-B3AF-5651645B7C6A}" keepAlive="1" name="Query - qTaskForSystemLengkap (4)" description="Connection to the 'qTaskForSystemLengkap (4)' query in the workbook." type="5" refreshedVersion="6" background="1">
    <dbPr connection="Provider=Microsoft.Mashup.OleDb.1;Data Source=$Workbook$;Location=qTaskForSystemLengkap (4);Extended Properties=&quot;&quot;" command="SELECT * FROM [qTaskForSystemLengkap (4)]"/>
  </connection>
  <connection id="5" xr16:uid="{6725CA35-2CA9-4224-8E5E-1923A550A288}" keepAlive="1" name="Query - qTaskForSystemLengkap (5)" description="Connection to the 'qTaskForSystemLengkap (5)' query in the workbook." type="5" refreshedVersion="6" background="1">
    <dbPr connection="Provider=Microsoft.Mashup.OleDb.1;Data Source=$Workbook$;Location=qTaskForSystemLengkap (5);Extended Properties=&quot;&quot;" command="SELECT * FROM [qTaskForSystemLengkap (5)]"/>
  </connection>
</connections>
</file>

<file path=xl/sharedStrings.xml><?xml version="1.0" encoding="utf-8"?>
<sst xmlns="http://schemas.openxmlformats.org/spreadsheetml/2006/main" count="44470" uniqueCount="8917">
  <si>
    <t>NO</t>
  </si>
  <si>
    <t>TID</t>
  </si>
  <si>
    <t>NO.</t>
  </si>
  <si>
    <t>KANWIL</t>
  </si>
  <si>
    <t>LOKASI</t>
  </si>
  <si>
    <t>IP LAN</t>
  </si>
  <si>
    <t>USULAN JARKOM</t>
  </si>
  <si>
    <t>NAMA PIC</t>
  </si>
  <si>
    <t>NO HP PIC</t>
  </si>
  <si>
    <t>ALAMAT REMOTE</t>
  </si>
  <si>
    <t>PROV./KOTA</t>
  </si>
  <si>
    <t>Banda Aceh</t>
  </si>
  <si>
    <t>Rumah Sakit Cut Meutia PTPN 1, Langsa</t>
  </si>
  <si>
    <t>44.26.80</t>
  </si>
  <si>
    <t>VSAT</t>
  </si>
  <si>
    <t>Dimas 0812-6072-9022</t>
  </si>
  <si>
    <t>FANDI+62 85262807844</t>
  </si>
  <si>
    <t>NAD</t>
  </si>
  <si>
    <t>RSU Husada Sigli</t>
  </si>
  <si>
    <t>57.71.122</t>
  </si>
  <si>
    <t>Fahrul (085358270443)</t>
  </si>
  <si>
    <t>Hafas +62 85275588244</t>
  </si>
  <si>
    <t>Jl. Prof A Majid Ibrahim No.- Kecamatan Pidie Kabupaten Pidie Kota Sigli</t>
  </si>
  <si>
    <t>RSUD Sahuddin Kutacane</t>
  </si>
  <si>
    <t>45.29.130</t>
  </si>
  <si>
    <t>DANI / Satria +62 85277538905</t>
  </si>
  <si>
    <t>+62 85362604949</t>
  </si>
  <si>
    <t>KOMPLEK RSU SAHUDDIN- KOTACANE</t>
  </si>
  <si>
    <t>PT. Socfindo Meulaboh</t>
  </si>
  <si>
    <t>57.72.132</t>
  </si>
  <si>
    <t>DARMAN / Ivan +62 82294885814</t>
  </si>
  <si>
    <t>+62 8116720507</t>
  </si>
  <si>
    <t>Jl. Meulaboh Tapaktuan, Gampong Puwo Nadi</t>
  </si>
  <si>
    <t>SPBU Harapan Bersama</t>
  </si>
  <si>
    <t>57.71.76</t>
  </si>
  <si>
    <t>Jl. A. Yani, Kota Langsa</t>
  </si>
  <si>
    <t>RSU Langsa</t>
  </si>
  <si>
    <t>57.71.77</t>
  </si>
  <si>
    <t>57.71.60</t>
  </si>
  <si>
    <t>Jl. Prof. A. Majid Ibrahim Gp. Matang Seulimeng Kec. Langsa Barat</t>
  </si>
  <si>
    <t>Rumah Sakit Kesrem / PMI</t>
  </si>
  <si>
    <t>57.71.79</t>
  </si>
  <si>
    <t>REZA</t>
  </si>
  <si>
    <t>+62 81269009892</t>
  </si>
  <si>
    <t>Jl. Samudra Lhokseumawe</t>
  </si>
  <si>
    <t>SPBU Suak Raya Meulaboh</t>
  </si>
  <si>
    <t>50.1.10</t>
  </si>
  <si>
    <t>DARMAN</t>
  </si>
  <si>
    <t>Jl. Meulaboh - Banda Aceh, Ds. Suak Raya Samatiga</t>
  </si>
  <si>
    <t>SPBU Berkat Mitra Mulya</t>
  </si>
  <si>
    <t>57.70.12</t>
  </si>
  <si>
    <t>HAFAS</t>
  </si>
  <si>
    <t>+62 85275588244</t>
  </si>
  <si>
    <t>Jl. Banda Aceh - Medan, Sigli Kab. Pidie</t>
  </si>
  <si>
    <t>SPBU Pagar Air</t>
  </si>
  <si>
    <t>57.71.73</t>
  </si>
  <si>
    <t>STEVAN</t>
  </si>
  <si>
    <t>+62 85336118866</t>
  </si>
  <si>
    <t>Jl. Banda Aceh Medan, Pagar Air</t>
  </si>
  <si>
    <t>SPBU Lambaro</t>
  </si>
  <si>
    <t>46.3.104</t>
  </si>
  <si>
    <t>Jl. Soekarno Hatta Banda Aceh</t>
  </si>
  <si>
    <t>Yonif 113/JS</t>
  </si>
  <si>
    <t>45.29.180</t>
  </si>
  <si>
    <t>FAUZAN</t>
  </si>
  <si>
    <t>+62 82165656965</t>
  </si>
  <si>
    <t>Jl. Bireuen - Takengon Km 7 Kec. Juli Kab. Bireuen</t>
  </si>
  <si>
    <t>SPBU PT. Sada Kata Ukur Arbiana Abadi</t>
  </si>
  <si>
    <t>45.29.182</t>
  </si>
  <si>
    <t>Jl. Medan-Banda Aceh, Gampong Leubu, Kec. Kuta Blang, Kab. Bireuen</t>
  </si>
  <si>
    <t>SPBU Blang Guron</t>
  </si>
  <si>
    <t>45.29.183</t>
  </si>
  <si>
    <t>Jl. Medan-Banda Aceh, Gampong Blang Guron, Kec. Ganda Pura, Kab. Bireuen</t>
  </si>
  <si>
    <t>SPBU PT. Akmal Abadi</t>
  </si>
  <si>
    <t>45.29.184</t>
  </si>
  <si>
    <t>Jl. Medan-Banda Aceh, Gampong Bireuen Meunasah Reuleut, Kec. Kota Juang, Kab. Bireuen</t>
  </si>
  <si>
    <t>SPBU Paya Meuneng</t>
  </si>
  <si>
    <t>45.29.185</t>
  </si>
  <si>
    <t>Jl. Medan -Banda Aceh, Gampong Paya Meuneng, Kec. Matang Geulumpang Dua, Kab. Bireuen</t>
  </si>
  <si>
    <t>Batalyon 111</t>
  </si>
  <si>
    <t>46.3.10</t>
  </si>
  <si>
    <t>FURQAN</t>
  </si>
  <si>
    <t>+62 85277704394</t>
  </si>
  <si>
    <t>Jl. Medan - Banda Aceh, Desa Tualang Cut</t>
  </si>
  <si>
    <t>SPBU Alur Bamban</t>
  </si>
  <si>
    <t>57.71.198</t>
  </si>
  <si>
    <t>Jl. Medan - Banda Aceh Desa Alur Bamban, Kec. Karang Baru, Kab. Aceh Tamiang</t>
  </si>
  <si>
    <t>PT. Perkebunan Tanjung Seumatoh</t>
  </si>
  <si>
    <t>57.71.75</t>
  </si>
  <si>
    <t>Desa Tanjung Seumantoh, Kec. Karang Baru</t>
  </si>
  <si>
    <t>SPBU Bukit Tempurung</t>
  </si>
  <si>
    <t>57.71.74</t>
  </si>
  <si>
    <t>Desa Kampung Selamat, Kec. Tenggulun, Kab. Aceh Tamiang</t>
  </si>
  <si>
    <t>Polres Langsa</t>
  </si>
  <si>
    <t>57.72.188</t>
  </si>
  <si>
    <t>Jl. Medan - Banda Aceh Kota Langsa</t>
  </si>
  <si>
    <t>SPBU Putri Arbyana</t>
  </si>
  <si>
    <t>57.72.8</t>
  </si>
  <si>
    <t>Jl. Medan - Banda Aceh, Cot Gapu - Bireuen</t>
  </si>
  <si>
    <t>SPBU Ananda Grong</t>
  </si>
  <si>
    <t>57.72.15</t>
  </si>
  <si>
    <t>Jl. Banda Aceh - Medan, Grong-grong, KM.102 Gp.Gintong, Sigli</t>
  </si>
  <si>
    <t>Swalayan Meureudu</t>
  </si>
  <si>
    <t>57.72.16</t>
  </si>
  <si>
    <t>Jl. Banda Aceh - Medan, Meuredu Sigli</t>
  </si>
  <si>
    <t>RSUD Aceh Tamiang</t>
  </si>
  <si>
    <t>57.75.59</t>
  </si>
  <si>
    <t>Jl. Banda Aceh-Medan, Kuala Simpang Kab. Aceh Tamiang</t>
  </si>
  <si>
    <t>RSU Ujung Fatihah</t>
  </si>
  <si>
    <t>57.72.18</t>
  </si>
  <si>
    <t>Ujung Fatihan Kec. Kuala</t>
  </si>
  <si>
    <t>Yoza Mall</t>
  </si>
  <si>
    <t>57.72.19</t>
  </si>
  <si>
    <t>Simpang Suka Makmue Nagan Raya</t>
  </si>
  <si>
    <t>Kudam IM</t>
  </si>
  <si>
    <t>57.72.21</t>
  </si>
  <si>
    <t>Komplek TNI Neusu, Banda Aceh</t>
  </si>
  <si>
    <t>RS. Islamic Center</t>
  </si>
  <si>
    <t>57.72.22</t>
  </si>
  <si>
    <t>Jl. Dr. Mr. M. Hasan</t>
  </si>
  <si>
    <t>Mini Market Lamglumpang</t>
  </si>
  <si>
    <t>57.72.23</t>
  </si>
  <si>
    <t>Jl. Teuku Iskandar, Ulee Kareng Banda Aceh</t>
  </si>
  <si>
    <t>Hermes Mall</t>
  </si>
  <si>
    <t>57.72.24</t>
  </si>
  <si>
    <t>Jl. T. Hasan Dek, Beurawe, Banda Aceh</t>
  </si>
  <si>
    <t>Sartika Doorsmeer</t>
  </si>
  <si>
    <t>57.72.27</t>
  </si>
  <si>
    <t>FIKRI</t>
  </si>
  <si>
    <t>+62 85276672070</t>
  </si>
  <si>
    <t>Jl Lebe kader- Kemili Takengon</t>
  </si>
  <si>
    <t>Kompl. Pasar Reronga</t>
  </si>
  <si>
    <t>57.72.28</t>
  </si>
  <si>
    <t>Jl. Takengon - Bireuen Desa Reronga</t>
  </si>
  <si>
    <t>Pasar Angkup</t>
  </si>
  <si>
    <t>57.72.29</t>
  </si>
  <si>
    <t xml:space="preserve">Jl. Papayungen Desa Angkup </t>
  </si>
  <si>
    <t>Simpang Teritit</t>
  </si>
  <si>
    <t>57.72.30</t>
  </si>
  <si>
    <t>Jl Takengon Bireuen Desa Simpang Teritit</t>
  </si>
  <si>
    <t>SPBU PT. Mawar Perkasa Abadi</t>
  </si>
  <si>
    <t>57.72.10</t>
  </si>
  <si>
    <t>Jl. Medan - Banda Aceh , Alur Dua</t>
  </si>
  <si>
    <t>SPBU Blang Panyang</t>
  </si>
  <si>
    <t>57.72.11</t>
  </si>
  <si>
    <t>Jl. Medan - Banda Aceh,Muara Batu,Lhokseumawe</t>
  </si>
  <si>
    <t>Galeri Pemda Lhokseumawe</t>
  </si>
  <si>
    <t>57.72.12</t>
  </si>
  <si>
    <t>Jl. Merdeka, Lhokseumawe</t>
  </si>
  <si>
    <t>Polres Aceh Utara</t>
  </si>
  <si>
    <t>57.72.13</t>
  </si>
  <si>
    <t>Jl. Banda Aceh - Medan Lhoksukon</t>
  </si>
  <si>
    <t>Polres Lhokseumawe</t>
  </si>
  <si>
    <t>57.72.14</t>
  </si>
  <si>
    <t>Jl. Banda Aceh - Medan Lhokseumawe</t>
  </si>
  <si>
    <t>SPBU Kasman Lizar Subulussalam</t>
  </si>
  <si>
    <t>57.75.142</t>
  </si>
  <si>
    <t>ANDIKA</t>
  </si>
  <si>
    <t>+62 85260177623</t>
  </si>
  <si>
    <t>Jl. Teuku Umar Ds. Penanggalan Kota Subulussalam</t>
  </si>
  <si>
    <t>Polres Banda Aceh</t>
  </si>
  <si>
    <t>57.72.25</t>
  </si>
  <si>
    <t>Jl. Cut Meutia No. 25</t>
  </si>
  <si>
    <t>SPBU Kampung Mulia</t>
  </si>
  <si>
    <t>57.71.95</t>
  </si>
  <si>
    <t>Jl. Dharma Kampung Mulia, Kec. Kuta Alam</t>
  </si>
  <si>
    <t>JAKARTA 2</t>
  </si>
  <si>
    <t>Apartemen Cibubur Village</t>
  </si>
  <si>
    <t>57.76.83</t>
  </si>
  <si>
    <t>Rio</t>
  </si>
  <si>
    <t>081297312851</t>
  </si>
  <si>
    <t>Jl. Radar Auri No.1, Cibubur, Cimanggis, Kota Depok, Jawa Barat 16454</t>
  </si>
  <si>
    <t>JABOTABEK</t>
  </si>
  <si>
    <t>alfamart mayor oking 1</t>
  </si>
  <si>
    <t>53.67.48</t>
  </si>
  <si>
    <t>Anggi/Ari</t>
  </si>
  <si>
    <t>087820006191/085691249462</t>
  </si>
  <si>
    <t>JL. MAYOR OKING JAYA ATMAJA</t>
  </si>
  <si>
    <t>megati waterpark</t>
  </si>
  <si>
    <t>10.53.34</t>
  </si>
  <si>
    <t>ribut</t>
  </si>
  <si>
    <t>081212200231</t>
  </si>
  <si>
    <t>megati waterpark jl raya pilar sukatani ds karang bahagia, sukatani, bekasi</t>
  </si>
  <si>
    <t xml:space="preserve">alfamart karanggan </t>
  </si>
  <si>
    <t>57.72.49</t>
  </si>
  <si>
    <t>JL.RAYA KARANGGAN GN.PUTRI BOGOR</t>
  </si>
  <si>
    <t xml:space="preserve">YON ARMED 202 </t>
  </si>
  <si>
    <t>46.3.134</t>
  </si>
  <si>
    <t xml:space="preserve">anton </t>
  </si>
  <si>
    <t>085213002776</t>
  </si>
  <si>
    <t>ASRAMA YONARMED Kp Cikiwul Kecamatan Bantar Gebang Bekasi</t>
  </si>
  <si>
    <t xml:space="preserve">KLINIK UMI RAHMA </t>
  </si>
  <si>
    <t>46.3.133</t>
  </si>
  <si>
    <t>Jl Asem Raya Mustika sari Kematan Mustika Jaya Bekasi Timur</t>
  </si>
  <si>
    <t xml:space="preserve">PGB </t>
  </si>
  <si>
    <t>57.73.104</t>
  </si>
  <si>
    <t xml:space="preserve">Hiko </t>
  </si>
  <si>
    <t>082167475441</t>
  </si>
  <si>
    <t>Jl. Perintis Kemerdekaan</t>
  </si>
  <si>
    <t>Botani Square</t>
  </si>
  <si>
    <t>57.73.105</t>
  </si>
  <si>
    <t>Jl. Raya Pajajaran</t>
  </si>
  <si>
    <t>ATM CENTER RUKO CASSA GARDENIA</t>
  </si>
  <si>
    <t>57.73.110</t>
  </si>
  <si>
    <t>DENDY</t>
  </si>
  <si>
    <t>081315569658</t>
  </si>
  <si>
    <t>JL. TELAGA ASIH BLOK R.02 NO.01 PERUM CASSA GARDENIA BEKASI</t>
  </si>
  <si>
    <t>RUMAH MAKAN BEBEK NANIK</t>
  </si>
  <si>
    <t>57.73.111</t>
  </si>
  <si>
    <t>JL. RAYA KALIBARU MANGUN JAYA BEKASI</t>
  </si>
  <si>
    <t>indomaret sentra waringin Elok</t>
  </si>
  <si>
    <t>57.73.107</t>
  </si>
  <si>
    <t>Ruko R-03 Sentra Waringin Residence Jalan Raya Tonjong Kelurahan Kedung Waringin Bojong Gede, Bogor</t>
  </si>
  <si>
    <t>Indomaret Sarkoro 2</t>
  </si>
  <si>
    <t>57.73.102</t>
  </si>
  <si>
    <t>Jl Kimangun sarkoro No.112 Kel Bekasi Jaya Bekasi Timur</t>
  </si>
  <si>
    <t>RUMAH SAKIT ISLAM</t>
  </si>
  <si>
    <t>57.73.33</t>
  </si>
  <si>
    <t xml:space="preserve">Alfian </t>
  </si>
  <si>
    <t>JL RAYA PANGKAL PERJUANGAN KARAWANG</t>
  </si>
  <si>
    <t>INDO ALAM SARI</t>
  </si>
  <si>
    <t>57.73.38</t>
  </si>
  <si>
    <t>JL INTERCHANGE TOL KARAWANG BARAT NO.3</t>
  </si>
  <si>
    <t>IDM Cilangkap Cipayung</t>
  </si>
  <si>
    <t>57.72.7</t>
  </si>
  <si>
    <t xml:space="preserve">Yosep </t>
  </si>
  <si>
    <t>087786399338</t>
  </si>
  <si>
    <t>JL. ASYAFI'IYAH RT 03/RW 03 KEL.CILANGKAP</t>
  </si>
  <si>
    <t>AL AZHAR SHIPA BUDI</t>
  </si>
  <si>
    <t>57.73.220</t>
  </si>
  <si>
    <t>JL.RAYA SUKAHATI NO.17 CIBINONG-BOGOR</t>
  </si>
  <si>
    <t>kc agro cikarang</t>
  </si>
  <si>
    <t>57.75.163</t>
  </si>
  <si>
    <t>yanizar</t>
  </si>
  <si>
    <t>087784435235</t>
  </si>
  <si>
    <t>ruko permata junction jl jababeka 1, cikarang utara</t>
  </si>
  <si>
    <t>SEKOLAH AL IZAR PONDOK LABU</t>
  </si>
  <si>
    <t>57.71.206</t>
  </si>
  <si>
    <t>Suhe</t>
  </si>
  <si>
    <t>08138086004</t>
  </si>
  <si>
    <t>JL. RS FATMAWATIH KAV. 49 PONDOK LABU 12450</t>
  </si>
  <si>
    <t>KANWIL BRI BANDAR LAMPUNG</t>
  </si>
  <si>
    <t>LPG SPBU RAWAJITU</t>
  </si>
  <si>
    <t>57.75.181</t>
  </si>
  <si>
    <t>FITRA</t>
  </si>
  <si>
    <t>082281957500</t>
  </si>
  <si>
    <t>JL. POROS RAWAJITU</t>
  </si>
  <si>
    <t>LAMPUNG</t>
  </si>
  <si>
    <t>LPG RS.HARAPAN BUNDA</t>
  </si>
  <si>
    <t>57.75.173</t>
  </si>
  <si>
    <t xml:space="preserve">YUYUK </t>
  </si>
  <si>
    <t>085269074496</t>
  </si>
  <si>
    <t>JL. NEGARA NO.,100 SEPUTIH JAYA KEC. TERBANGGI BESAR</t>
  </si>
  <si>
    <t>LPG-GALERY KC KALIANDA(asdp)</t>
  </si>
  <si>
    <t>57.74.135</t>
  </si>
  <si>
    <t>JONI</t>
  </si>
  <si>
    <t>085208466656</t>
  </si>
  <si>
    <t>JL. PELABUHAN BAKAUHENI KEC BAKAUHENI LAMPUNG SELATAN</t>
  </si>
  <si>
    <t>LPG KCP METRO KOTA</t>
  </si>
  <si>
    <t>4.111.35</t>
  </si>
  <si>
    <t>HADRI</t>
  </si>
  <si>
    <t>082177874437</t>
  </si>
  <si>
    <t>JL. DIPONEGORO METRO PUSAT</t>
  </si>
  <si>
    <t>INDOMARET TIRTAYASA 1</t>
  </si>
  <si>
    <t>57.19.10</t>
  </si>
  <si>
    <t>SUPRIADI</t>
  </si>
  <si>
    <t>082177508850</t>
  </si>
  <si>
    <t>JL.P. TIRTAYASA NO.209 SUKABUMI INDAH - BANDAR LAMPUNG</t>
  </si>
  <si>
    <t>B.LAMPUNG IDM SUKABUMI IND</t>
  </si>
  <si>
    <t>57.75.53</t>
  </si>
  <si>
    <t>JL. LINTAS SUMATERA BUMI ASRI - NATAR LAMPUNG SELATAN</t>
  </si>
  <si>
    <t>LPG BUKIT RANDU HOTEL RESTAURAN</t>
  </si>
  <si>
    <t>57.70.78</t>
  </si>
  <si>
    <t>JL. ADI SUCIPTO SEBERANG CHANDRA TANJUNG KARANG BANDAR LAMPUNG</t>
  </si>
  <si>
    <t>LPG PO DAMRI</t>
  </si>
  <si>
    <t>57.19.11</t>
  </si>
  <si>
    <t>JL. KAPTEN ABDULHAK NO.32 RAJABASA BANDAR LAMPUNG</t>
  </si>
  <si>
    <t>LAMPUNG POLITEKNIK NEGERI</t>
  </si>
  <si>
    <t>57.73.237</t>
  </si>
  <si>
    <t>JL. SOEKARNO HAAT NO 10 BANDAR LAMPUNG</t>
  </si>
  <si>
    <t>LAMPUNG SMA AL-KAUTSAR</t>
  </si>
  <si>
    <t>57.70.46</t>
  </si>
  <si>
    <t>JL. BRANTI RAYA NATAR - LAMPUNG SELATAN</t>
  </si>
  <si>
    <t>LPG BLPP PERTANIAN</t>
  </si>
  <si>
    <t>57.19.12</t>
  </si>
  <si>
    <t>JL. AIRAN RAYA HARAPAN JAYA SUKARAME- BANDAR LAMPUNG</t>
  </si>
  <si>
    <t>LPG PTPN VII BERGHEN</t>
  </si>
  <si>
    <t>57.70.57</t>
  </si>
  <si>
    <t>JL. RAYA SERDANG TANJUNG BINTANG - LAMPUNG SELATAN</t>
  </si>
  <si>
    <t>LPG SPBU DURIAN PAYUNG</t>
  </si>
  <si>
    <t>57.19.13</t>
  </si>
  <si>
    <t>JL. DURIAN PAYUNG PALAPA TJKRG PUSAT - BANDAR LAMPUNG</t>
  </si>
  <si>
    <t>LPG IDM HAJIMENA</t>
  </si>
  <si>
    <t>57.70.241</t>
  </si>
  <si>
    <t>JL. RAYA HI. MENA NO.7 HAJIMENA NATAR- LAMPUNG SELATAN</t>
  </si>
  <si>
    <t>B.LAMPUNG SPBU TAMSIS</t>
  </si>
  <si>
    <t>57.70.79</t>
  </si>
  <si>
    <t>JL.WR. MONGINSIDI  -PENGAJARAN TELUK BETUNG UTARA- BANDAR LAMPUNG</t>
  </si>
  <si>
    <t>LAMPUNG SPBU SUMBER WARAS</t>
  </si>
  <si>
    <t>57.75.52</t>
  </si>
  <si>
    <t>JL. SOEKARNO HATTA KALIBALAU KENCANA KEDAMAIAN - BANDAR LAMPUNG</t>
  </si>
  <si>
    <t>LAMPUNG IDM PAYUNG REJO</t>
  </si>
  <si>
    <t>57.75.172</t>
  </si>
  <si>
    <t>JL. RAYA PASAR PAYUNG REJO KEC. PUBIAN, LAMPUNG TENGAH</t>
  </si>
  <si>
    <t>LMP PONCOWATI</t>
  </si>
  <si>
    <t>57.19.14</t>
  </si>
  <si>
    <t>JL. RAYA DINI ARUM KEC.SEPUTIH AGUNG</t>
  </si>
  <si>
    <t>LAMPUNG-KOTA GAJAH</t>
  </si>
  <si>
    <t>57.70.228</t>
  </si>
  <si>
    <t>JL.LINTAS SUMATRA ,YUKUM JAYA, KEC. TERBANGGI BESAR</t>
  </si>
  <si>
    <t>BLM PASAR PAEN</t>
  </si>
  <si>
    <t>57.70.230</t>
  </si>
  <si>
    <t>JL.LINTAS SUMATRA ,LEMPUYANG BANDAR, KEC. WAY PENGUBUAN</t>
  </si>
  <si>
    <t>LPG PT. GMP (SIMPANG RANDU II)</t>
  </si>
  <si>
    <t>57.19.17</t>
  </si>
  <si>
    <t>JL. LINTAS TIMUR SB 14, KEC. SEPUTIH BANYAK</t>
  </si>
  <si>
    <t>LPG BANDAR JAYA PLAZA(IDM SEPUTIH JAYA)</t>
  </si>
  <si>
    <t>57.19.15</t>
  </si>
  <si>
    <t>JL. NEGARA, SEPUTIH JAYA, KEC. TERBANGGI BESAR</t>
  </si>
  <si>
    <t>BND LMP SWALAYAN PUTRA BARU PONC</t>
  </si>
  <si>
    <t>57.70.229</t>
  </si>
  <si>
    <t>JL. RAYA MERAPI , BANDARJAYA KEC.TERBANGGI BESAR</t>
  </si>
  <si>
    <t>LAMPUNG TAHU SUMEDANG (IDM GN.SUGIH)</t>
  </si>
  <si>
    <t>57.19.16</t>
  </si>
  <si>
    <t>JL. RAYA PADANG RATU NO.2 GUNUNG SUGIH KEC. GUNUNG SUGIH</t>
  </si>
  <si>
    <t>LPG SUKA MAKMUR</t>
  </si>
  <si>
    <t>57.70.223</t>
  </si>
  <si>
    <t>HENDRA</t>
  </si>
  <si>
    <t>08117317273</t>
  </si>
  <si>
    <t>SUKA MAKMUR, PUTRI HIJAU, KABUPATEN BENGKULU UTARA, BENGKULU</t>
  </si>
  <si>
    <t>BENGKULU</t>
  </si>
  <si>
    <t>POLRES BENGKULU SELATAN</t>
  </si>
  <si>
    <t>57.70.89</t>
  </si>
  <si>
    <t>DENSHA</t>
  </si>
  <si>
    <t>085289362496</t>
  </si>
  <si>
    <t>JL. SAMSUL BAHRUL (IBUL) KOTA MANNA</t>
  </si>
  <si>
    <t>LAMPUNG SPBU RAJABASA</t>
  </si>
  <si>
    <t>57.71.63</t>
  </si>
  <si>
    <t>SYAFARUDDIN</t>
  </si>
  <si>
    <t>08117214541</t>
  </si>
  <si>
    <t>JL. ZA. PAGAR ALAM (SPBU NYUNYEI) RAJABASA BANDAR LAMPUNG</t>
  </si>
  <si>
    <t>LAMPUNG IDM WARINGIN SARI</t>
  </si>
  <si>
    <t>57.70.231</t>
  </si>
  <si>
    <t>DENDEN</t>
  </si>
  <si>
    <t>082186760505</t>
  </si>
  <si>
    <t>DESA WARINGIN SARI SUKOHARJO -PRINGSEWU ( INDOMART WARINGIN SARI )</t>
  </si>
  <si>
    <t>LPG CHANDRA SUPER STORE</t>
  </si>
  <si>
    <t>57.70.232</t>
  </si>
  <si>
    <t>JL.AHMAD YANI PRINGSEWU UTARA SUPERMARKET CHANDRA</t>
  </si>
  <si>
    <t>BND LMPG IDM TAMBAH REJO</t>
  </si>
  <si>
    <t>57.70.233</t>
  </si>
  <si>
    <t>JL. RAYA TAMBAH REJO - PRINGSEWU (INDOMART PRINGSEWU</t>
  </si>
  <si>
    <t>LAMPUNG RM GADANG JAYA</t>
  </si>
  <si>
    <t>57.70.88</t>
  </si>
  <si>
    <t>JL. LINTAS TIMUR DESA BANJAR AGUNG</t>
  </si>
  <si>
    <t>Krm</t>
  </si>
  <si>
    <t>LPG SAMSAT TULANG BAWANG HOTEL LEMAN</t>
  </si>
  <si>
    <t>57.70.87</t>
  </si>
  <si>
    <t>JL. LINTAS TIMUR DESA DWI TUNGGAL JAYA</t>
  </si>
  <si>
    <t>B.LAMPUNG SPBU H SUEB 2</t>
  </si>
  <si>
    <t>57.70.85</t>
  </si>
  <si>
    <t>JL. LINTAS TIMUR - SIMPANG PEMATANG</t>
  </si>
  <si>
    <t>LPG SPBU H SUEB 3</t>
  </si>
  <si>
    <t>57.70.86</t>
  </si>
  <si>
    <t>JL. LINTAS TIMUR UNIT 5</t>
  </si>
  <si>
    <t>LPG ALFA CV.ALBAROKAH</t>
  </si>
  <si>
    <t>57.70.226</t>
  </si>
  <si>
    <t>DIDIK</t>
  </si>
  <si>
    <t>085269637008</t>
  </si>
  <si>
    <t>JL. PASAR KOTA KRUI KEC. PESISIR TENGAH KAB. PESISIR BARAT</t>
  </si>
  <si>
    <t>LAMPUNG RSUD LIWA</t>
  </si>
  <si>
    <t>57.70.227</t>
  </si>
  <si>
    <t>JL. TEUKU UMAR NO. 03 LIWA KEC. BALIK BUKIT KAB. LAMUNG BARAT</t>
  </si>
  <si>
    <t>LAMPUNG TERMINAL MERIEGI</t>
  </si>
  <si>
    <t>57.70.221</t>
  </si>
  <si>
    <t>VEIDO</t>
  </si>
  <si>
    <t>085384828668</t>
  </si>
  <si>
    <t>JL. LINTAS CURUP KEPAHIANG DESA MERIGI CURUP</t>
  </si>
  <si>
    <t>LAMPUNG - HOTEL UMRO</t>
  </si>
  <si>
    <t>57.70.222</t>
  </si>
  <si>
    <t>JL.LINTAS KEPAHIANG PAGAR ALAM</t>
  </si>
  <si>
    <t>ALFAMART PROKIMA</t>
  </si>
  <si>
    <t>57.74.146</t>
  </si>
  <si>
    <t>GUFRON</t>
  </si>
  <si>
    <t>082391052441</t>
  </si>
  <si>
    <t>JL. PROKIMAL MADUKORO KOTABUMI</t>
  </si>
  <si>
    <t>ALFAMART KALIBALANGAN</t>
  </si>
  <si>
    <t>57.74.147</t>
  </si>
  <si>
    <t>JL. LINTAS TENGAH SUMATERA -BANDAR KAGUNGAN RAYA ABUNG SELATAN</t>
  </si>
  <si>
    <t>IDM TERBANGGI AGUNG</t>
  </si>
  <si>
    <t>57.73.131</t>
  </si>
  <si>
    <t>JL.LINTAS SUMATRA ,TERBANGGI AGUNG KEC. GUNUNG SUGIH</t>
  </si>
  <si>
    <t>POLRES LAMPUNG SELATAN</t>
  </si>
  <si>
    <t>57.74.136</t>
  </si>
  <si>
    <t xml:space="preserve"> JL. KOLONEL MAKMUN RASYID NO.19, KALIANDA, KABUPATEN LAMPUNG SELATAN</t>
  </si>
  <si>
    <t>SPBU UNIT 1</t>
  </si>
  <si>
    <t>57.75.123</t>
  </si>
  <si>
    <t>JL. LINTAS TIMUR - UNIT 1</t>
  </si>
  <si>
    <t>LAMPUNG-POLRES LAMPUNG BARAT</t>
  </si>
  <si>
    <t>10.53.97</t>
  </si>
  <si>
    <t>JL. LINTAS LIWA KEL. WATES KEC. BALIK BUKIT KAB. LAMPUNG BARAT</t>
  </si>
  <si>
    <t>LPG-LPG PERKANTORAN PEMDA LEBONG</t>
  </si>
  <si>
    <t>57.71.229</t>
  </si>
  <si>
    <t>JL.LINTAS LEBONG KEC. TUBEI LEBONG</t>
  </si>
  <si>
    <t>APOTEK REVA SUKARAJA</t>
  </si>
  <si>
    <t>57.73.157</t>
  </si>
  <si>
    <t>JL. LINTAS CURUP LUBUK LINGGAU SUKARAJA CURUP</t>
  </si>
  <si>
    <t>SPBU AIR PUTIH BARU CURUP</t>
  </si>
  <si>
    <t>57.73.156</t>
  </si>
  <si>
    <t>JL. JENDERAL SUDIRMAN DES. AIR PUTIH LAMA</t>
  </si>
  <si>
    <t>POLRES KEPAHIANG</t>
  </si>
  <si>
    <t>57.75.137</t>
  </si>
  <si>
    <t>JL. KEPAHIANG - CURUP KEC. KELOBAK KEPAHIANG</t>
  </si>
  <si>
    <t>LPG-POLRES LAMPUNG TIMUR</t>
  </si>
  <si>
    <t>57.74.181</t>
  </si>
  <si>
    <t>JL. LETNAN ADNAN SANJAYA SUKADANA LAMPUNG TIMUR</t>
  </si>
  <si>
    <t>RA DEPARTMENT STORE</t>
  </si>
  <si>
    <t>57.75.149</t>
  </si>
  <si>
    <t>JL. PATIMURA NO. 205 BANJARSARI METRO UTARA</t>
  </si>
  <si>
    <t>0130-LPG KC METRO</t>
  </si>
  <si>
    <t>57.74.182</t>
  </si>
  <si>
    <t>JL. AH NASUTION NO 2 YOSODADI METRO TIMUR</t>
  </si>
  <si>
    <t>SPBU DAERAH KOTA GAJAH</t>
  </si>
  <si>
    <t>57.73.132</t>
  </si>
  <si>
    <t>JL. RN RAYA GUNUNG SUGIH - KOTA GAJAH</t>
  </si>
  <si>
    <t>INDO METRO 24</t>
  </si>
  <si>
    <t>57.73.253</t>
  </si>
  <si>
    <t>JL. SUTAN SYAHRIR METRO TIMUR TEJO AGUNG</t>
  </si>
  <si>
    <t>RSUD MUKO-MUKO</t>
  </si>
  <si>
    <t>57.72.178</t>
  </si>
  <si>
    <t>ASSHA</t>
  </si>
  <si>
    <t>081273867448</t>
  </si>
  <si>
    <t>JL. DANAU NIBUNG KEC. KOTA MUKOMUKO KAB. MUKOMUKO</t>
  </si>
  <si>
    <t>KPP PRATAMA TANJUNG KARANG</t>
  </si>
  <si>
    <t>57.70.1</t>
  </si>
  <si>
    <t>JL. DR. SUSILO NO. 19 SUMUR BATU</t>
  </si>
  <si>
    <t>LPG AGROMUKO</t>
  </si>
  <si>
    <t>57.71.212</t>
  </si>
  <si>
    <t>DESA SARI BULAN KEC. AIR DIKIT KAB. MUKOMUKO</t>
  </si>
  <si>
    <t>SIMPANG BANTAL</t>
  </si>
  <si>
    <t>57.71.213</t>
  </si>
  <si>
    <t>DESA PONDOK BARU KEC. TERAMANG JAYA KAB. MUKOMUKO</t>
  </si>
  <si>
    <t>KANWIL BRI BANDUNG</t>
  </si>
  <si>
    <t>KEMENAG</t>
  </si>
  <si>
    <t>53.64.203</t>
  </si>
  <si>
    <t>HENDRY SATRIA DINATA</t>
  </si>
  <si>
    <t>0812 1472 0677</t>
  </si>
  <si>
    <t>DER</t>
  </si>
  <si>
    <t>JABAR</t>
  </si>
  <si>
    <t>SPBU PETA</t>
  </si>
  <si>
    <t>53.64.218</t>
  </si>
  <si>
    <t>SAEFUL BAHRI</t>
  </si>
  <si>
    <t>0821 2194 5114</t>
  </si>
  <si>
    <t>Jl. Peta (sebelum mall Festival Citilink), Kota Bandung, Jawa Barat</t>
  </si>
  <si>
    <t>PEMKAB MAJALENGKA</t>
  </si>
  <si>
    <t>53.66.143</t>
  </si>
  <si>
    <t>HERI</t>
  </si>
  <si>
    <t>085295651814</t>
  </si>
  <si>
    <t>YONIF 321</t>
  </si>
  <si>
    <t>53.66.145</t>
  </si>
  <si>
    <t>Yonif 321 Majalengka, Jl. Majalengka - Cirebon, Tenjolayar, Cigasong, Kab. Majalengka, Jawa Barat 45476</t>
  </si>
  <si>
    <t>SPBU SETIABUDI</t>
  </si>
  <si>
    <t>24.3.53</t>
  </si>
  <si>
    <t>823 2194 5114</t>
  </si>
  <si>
    <t>Jl. Setia Budi (dari setia busi Ke arah Cihampelas sebelah Kiri), Kota Bandung, Jawa Barat</t>
  </si>
  <si>
    <t>RS SUMBER WARAS</t>
  </si>
  <si>
    <t>53.64.5</t>
  </si>
  <si>
    <t>YUGA</t>
  </si>
  <si>
    <t>081313468781</t>
  </si>
  <si>
    <t>SOEKARNO HATTA</t>
  </si>
  <si>
    <t>57.73.114</t>
  </si>
  <si>
    <t>RIZAL</t>
  </si>
  <si>
    <t>083822744427</t>
  </si>
  <si>
    <t>SOEKARNO HATTA (SPBU Sebelah gedung olahraga the groop)</t>
  </si>
  <si>
    <t>PETA</t>
  </si>
  <si>
    <t>57.73.115</t>
  </si>
  <si>
    <t>PETA (SPBU PETA / Arah ke terminal Leuwi Panjang)</t>
  </si>
  <si>
    <t>BAHANA PRAMBANAN (RBB '16)</t>
  </si>
  <si>
    <t>57.73.116</t>
  </si>
  <si>
    <t>DIKI</t>
  </si>
  <si>
    <t>082126831189</t>
  </si>
  <si>
    <t>Jl. Dr Setiabudi No. 171, Kota Bandung, Jawa Barat</t>
  </si>
  <si>
    <t>IDM Sespim Polri</t>
  </si>
  <si>
    <t>57.73.117</t>
  </si>
  <si>
    <t>Jl. Kayu Ambon No. 51, Lembang, Jawa Barat (Indomaret Sespim Polri)</t>
  </si>
  <si>
    <t>ALFA BUNDER</t>
  </si>
  <si>
    <t>57.72.236</t>
  </si>
  <si>
    <t>Jl. Raya Pantura, Desa Bunder, Kec. Susukan, Kab. Cirebon, Jawa Barat</t>
  </si>
  <si>
    <t>ALFA SELINGSINGAN</t>
  </si>
  <si>
    <t>57.72.237</t>
  </si>
  <si>
    <t>Jl. Pangeran Selingsingan, Desa Waruroyom, Kec. Depok, kab Cirebon, Jawa Barat</t>
  </si>
  <si>
    <t>ALAFA NYI AGEUNG SERANG</t>
  </si>
  <si>
    <t>57.72.238</t>
  </si>
  <si>
    <t>Jl. Raya Sumber - Majalengka, Desa Sindang Jawa, Kec. Duku Puntang, Kab. Cirebon, Jawa Barat</t>
  </si>
  <si>
    <t>ALFA JAGAPURA</t>
  </si>
  <si>
    <t>57.72.239</t>
  </si>
  <si>
    <t>Jl. Raya Arjawinangun - Jagapura, Desa  Jagapura Lor, Kec. Gegesik, Kab. Cirebon, Jawa Barat</t>
  </si>
  <si>
    <t>ALFA KALIWEDI</t>
  </si>
  <si>
    <t>57.72.240</t>
  </si>
  <si>
    <t>Jl. Raya Kaliwedi, Kec. Kaliwedi, Kab. Cirebon, Jawa Barat</t>
  </si>
  <si>
    <t>IDM KAPETAKAN</t>
  </si>
  <si>
    <t>57.72.241</t>
  </si>
  <si>
    <t>Jl. Raya Cirebon - Indramayu, Desa Karang Kendal, Kec. Kapetakan, Kab. Cirebon, Jawa Barat</t>
  </si>
  <si>
    <t>IDM JERAMAS</t>
  </si>
  <si>
    <t>57.72.242</t>
  </si>
  <si>
    <t>Jl. Desa Jemaras Kidul, Kec. Klangenan, Kab. Cirebon, Jawa Barat</t>
  </si>
  <si>
    <t>IDM PALIMANAN</t>
  </si>
  <si>
    <t>57.72.243</t>
  </si>
  <si>
    <t>Jl. Raya Pantura Cirebon - Jakarta, Kec. Palimanan, Kab. Cirebon, Jawa Barat</t>
  </si>
  <si>
    <t>RS HOLISTIC</t>
  </si>
  <si>
    <t>57.72.246</t>
  </si>
  <si>
    <t>YUSUF ISKANDAR</t>
  </si>
  <si>
    <t>087879610887</t>
  </si>
  <si>
    <t>BDG KANTOR PR</t>
  </si>
  <si>
    <t>57.72.216</t>
  </si>
  <si>
    <t>PASAR MODERN</t>
  </si>
  <si>
    <t>57.72.217</t>
  </si>
  <si>
    <t>RS BHAYANGKARA SARTIKA ASIH</t>
  </si>
  <si>
    <t>57.72.204</t>
  </si>
  <si>
    <t>Jl. Muhammda Toha (Keluar Tol M Toha belok kiri ke arah M Toha), Kota Bandung, Jawa Barat</t>
  </si>
  <si>
    <t>RS HERMINA PASTEUR</t>
  </si>
  <si>
    <t>57.72.205</t>
  </si>
  <si>
    <t>Jl. Pasteur, Kota Bandung, Jawa Barat</t>
  </si>
  <si>
    <t>KANWIL ANGGARAN</t>
  </si>
  <si>
    <t>57.72.206</t>
  </si>
  <si>
    <t>Jl. Diponegoro, Samping RRI Bandung</t>
  </si>
  <si>
    <t>GEDUNG WARME</t>
  </si>
  <si>
    <t>57.72.209</t>
  </si>
  <si>
    <t>Jl. Sukajadi (Pasar Sederhana), Kota Bandung, Jawa Barat</t>
  </si>
  <si>
    <t>OWEN OLEH OLEH</t>
  </si>
  <si>
    <t>57.72.218</t>
  </si>
  <si>
    <t>ZIKRI</t>
  </si>
  <si>
    <t>085223372424</t>
  </si>
  <si>
    <t>Batalyon Banjar 323, jl. Raya Purwaharja, Kota Banjar, Jawa Barat</t>
  </si>
  <si>
    <t>REST AREA KM 149</t>
  </si>
  <si>
    <t>57.76.78</t>
  </si>
  <si>
    <t>FAJAR</t>
  </si>
  <si>
    <t>08999487551</t>
  </si>
  <si>
    <t>Rest Area KM 149 (dari pintu tol cilenyi arah ke Jakarta Rest area pertama)</t>
  </si>
  <si>
    <t>UPBJJ-UT</t>
  </si>
  <si>
    <t>57.72.203</t>
  </si>
  <si>
    <t>JL. PANYILEUKAN RAYA NO.1A CIPADUNG KIDUL, Kota Bandung, Jawa Barat</t>
  </si>
  <si>
    <t>IDM Babakan Ciwaringin</t>
  </si>
  <si>
    <t>57.72.244</t>
  </si>
  <si>
    <t>Jl. Raya Ciwaringin No. 785 Ds. Babakan Kec Ciwaringin Kab Cirebon, Jawa Barat</t>
  </si>
  <si>
    <t>PUSDIKAV</t>
  </si>
  <si>
    <t>57.72.222</t>
  </si>
  <si>
    <t>GALIH</t>
  </si>
  <si>
    <t>081802003105</t>
  </si>
  <si>
    <t xml:space="preserve">Jayamekar Padalarang Kabupaten Bandung Barat Jawa Barat 40553 </t>
  </si>
  <si>
    <t>DIKJAS AD</t>
  </si>
  <si>
    <t>57.72.72</t>
  </si>
  <si>
    <t xml:space="preserve">Baros Cimahi Tengah Kota Cimahi Jawa Barat </t>
  </si>
  <si>
    <t>SPBU JEMBAR</t>
  </si>
  <si>
    <t>57.72.224</t>
  </si>
  <si>
    <t>Jl. Raya Caringin No.357, Kertajaya, Padalarang, Kabupaten Bandung Barat, Jawa Barat 40553</t>
  </si>
  <si>
    <t>PUSDIKTER</t>
  </si>
  <si>
    <t>57.72.73</t>
  </si>
  <si>
    <t>Gadobangkong, Ngamprah, Kabupaten Bandung Barat, Jawa Barat</t>
  </si>
  <si>
    <t>HOTEL LEMBAH HIJAU</t>
  </si>
  <si>
    <t>57.75.64</t>
  </si>
  <si>
    <t>NANDANG</t>
  </si>
  <si>
    <t>085697027341</t>
  </si>
  <si>
    <t>Jl. Raya lembah hijau, No. 41, Puncak, Cianjur, Jawa Barat</t>
  </si>
  <si>
    <t>IDM LOSARI 4</t>
  </si>
  <si>
    <t>57.72.226</t>
  </si>
  <si>
    <t>DIKI JAENUDIN</t>
  </si>
  <si>
    <t>08522 030 4078</t>
  </si>
  <si>
    <t>Jl. Soekarno Hatta, Losari, Cirebon</t>
  </si>
  <si>
    <t>IDM SUTOMO</t>
  </si>
  <si>
    <t>57.72.227</t>
  </si>
  <si>
    <t>Jl. Dr Soetomo No. 60, Cirebon</t>
  </si>
  <si>
    <t>IDM CIPEUJEUH</t>
  </si>
  <si>
    <t>57.72.228</t>
  </si>
  <si>
    <t>Jl. KH. Wahid Hasyim No, 149 RT 47 RW  13, Cirebon</t>
  </si>
  <si>
    <t>IDM CILEDUG</t>
  </si>
  <si>
    <t>57.72.229</t>
  </si>
  <si>
    <t>Jl. Merdeka Barat, Desa Ciledug, Cirebon</t>
  </si>
  <si>
    <t>IDM GEBANG</t>
  </si>
  <si>
    <t>57.72.230</t>
  </si>
  <si>
    <t>Jl. Raya Gebang Kulon, Cirebon</t>
  </si>
  <si>
    <t>IDM JATISEENG</t>
  </si>
  <si>
    <t>57.72.231</t>
  </si>
  <si>
    <t>Jl. S Parman, Desa Jatiseeng, Kec. Ciledug, Cirebon</t>
  </si>
  <si>
    <t>IDM BEBER</t>
  </si>
  <si>
    <t>57.72.232</t>
  </si>
  <si>
    <t>Jl. Jendral Sudirman, Cirebon - Kuningan</t>
  </si>
  <si>
    <t>IDM BABAKAN</t>
  </si>
  <si>
    <t>57.72.233</t>
  </si>
  <si>
    <t>Jl. Raya Babakan No. 5, Cirebon</t>
  </si>
  <si>
    <t>IDM HULUBANTENG</t>
  </si>
  <si>
    <t>57.72.234</t>
  </si>
  <si>
    <t>Jl. Pangeran Sutajaya, Hulubanteng, Cirebon</t>
  </si>
  <si>
    <t>IDM KARANG TENGAH</t>
  </si>
  <si>
    <t>57.72.235</t>
  </si>
  <si>
    <t>Jl. KH. Zaenal Arif, Karang Asem, Cirebon</t>
  </si>
  <si>
    <t>ATM FLAMINGO</t>
  </si>
  <si>
    <t>57.72.245</t>
  </si>
  <si>
    <t>GUNTUR</t>
  </si>
  <si>
    <t>081392569005</t>
  </si>
  <si>
    <t>ATM DISTRO LOUBELLE</t>
  </si>
  <si>
    <t>57.72.214</t>
  </si>
  <si>
    <t>YOGI</t>
  </si>
  <si>
    <t>085317804757</t>
  </si>
  <si>
    <t>Jl. Dr Setiabudi (Depan Rumah Mode) Kota Bandung, Jawa Barat</t>
  </si>
  <si>
    <t>REST AREA SR</t>
  </si>
  <si>
    <t>57.73.13</t>
  </si>
  <si>
    <t>08523322111</t>
  </si>
  <si>
    <t>Jl. RE Martadinata No. 222, Tasikmalaya, Jawa Barat</t>
  </si>
  <si>
    <t>SMA AL MUTAQIN</t>
  </si>
  <si>
    <t>57.73.14</t>
  </si>
  <si>
    <t>Jl. Ahmad Yani No. 140, Tasikmalaya, jawa Barat</t>
  </si>
  <si>
    <t>RUMKIT SECAPA POLRI</t>
  </si>
  <si>
    <t>57.71.240</t>
  </si>
  <si>
    <t>RONI</t>
  </si>
  <si>
    <t>081394655677</t>
  </si>
  <si>
    <t>Jl. Bhayangkara, RS Secapa polri, Sukabumi, Jawa Barat</t>
  </si>
  <si>
    <t>SARIATER</t>
  </si>
  <si>
    <t>57.73.2</t>
  </si>
  <si>
    <t>YB PERMANA</t>
  </si>
  <si>
    <t>085220822137</t>
  </si>
  <si>
    <t>Jl. Raya Sariater, Tempat Rekreasi Sariater, Subang, Jawa Barat</t>
  </si>
  <si>
    <t>YONIF</t>
  </si>
  <si>
    <t>57.73.3</t>
  </si>
  <si>
    <t>Jl. Brigjend Katamso, Wera, Subang, Jawa barat</t>
  </si>
  <si>
    <t>PT TEKWANG</t>
  </si>
  <si>
    <t>57.73.4</t>
  </si>
  <si>
    <t>Jl. Kapt Hanfiah, Subang, Jawa Barat</t>
  </si>
  <si>
    <t>GABUCI COLLECTION</t>
  </si>
  <si>
    <t>57.72.247</t>
  </si>
  <si>
    <t>UYUNG</t>
  </si>
  <si>
    <t>085222658155</t>
  </si>
  <si>
    <t>Jl. Cieunteung No. 306, Cihideung, Argasari, Cilembang, Cihideung, Tasikmalaya, Jawa Barat 46122</t>
  </si>
  <si>
    <t>POLRES KAB. TASIKMALAYA</t>
  </si>
  <si>
    <t>57.72.248</t>
  </si>
  <si>
    <t>SENTRA BORDIR</t>
  </si>
  <si>
    <t>57.73.8</t>
  </si>
  <si>
    <t xml:space="preserve"> Jl. Air Tanjung No. 81, Tasikmalaya, jawa Barat</t>
  </si>
  <si>
    <t>PASAR GEGERNOONG</t>
  </si>
  <si>
    <t>57.73.9</t>
  </si>
  <si>
    <t xml:space="preserve"> Jl. Tamansari Sindangreret, Tasikmalaya, jawa Barat</t>
  </si>
  <si>
    <t>LOTTE MART</t>
  </si>
  <si>
    <t>57.73.11</t>
  </si>
  <si>
    <t>Jl. Printis Kemerdekaan, Tasikmalaya, jawa Barat</t>
  </si>
  <si>
    <t>IDM GRIYA CILANGKAP</t>
  </si>
  <si>
    <t>57.73.12</t>
  </si>
  <si>
    <t>Jl. Raya Manonjaya Cilangkap, Tasikmalaya, jawa Barat</t>
  </si>
  <si>
    <t>ALFAMART MARGAMULYA</t>
  </si>
  <si>
    <t>57.72.251</t>
  </si>
  <si>
    <t>NUGROHO</t>
  </si>
  <si>
    <t>085721761800</t>
  </si>
  <si>
    <t>Margamulya Pengalengan, Kab Bandung, Jawa Barat 40921</t>
  </si>
  <si>
    <t>PT MILANIA</t>
  </si>
  <si>
    <t>57.72.252</t>
  </si>
  <si>
    <t>Sukaresmi, Rancabali, Kab. Bandung, Jawa Barat 40973</t>
  </si>
  <si>
    <t>PTPN 8</t>
  </si>
  <si>
    <t>57.72.253</t>
  </si>
  <si>
    <t>Jl. Raya Ciwidey, Rancabali, Patenggang, Kab. Bandung, jawa Barat</t>
  </si>
  <si>
    <t>BIO MEDIKA</t>
  </si>
  <si>
    <t>57.72.254</t>
  </si>
  <si>
    <t>Jl. Cidalima No. 155, RT04/RW02, Pamekaran Soreang, Kab. Bandung, Jawa Barat</t>
  </si>
  <si>
    <t>ALFAMART PENGALENGAN</t>
  </si>
  <si>
    <t>57.73.1</t>
  </si>
  <si>
    <t>Jl. Raya Pengalengan No. 327, Pengalengan, Kab. Bandung, Jawa Barat</t>
  </si>
  <si>
    <t>KANWIL BRI BANJARMASIN</t>
  </si>
  <si>
    <t>MINI MARKET RIZKY</t>
  </si>
  <si>
    <t>57.76.85</t>
  </si>
  <si>
    <t>khalid</t>
  </si>
  <si>
    <t>08115117313</t>
  </si>
  <si>
    <t>Jl. Tabran Efendi, Komplek Citra Permata Sari, Amuntai</t>
  </si>
  <si>
    <t>KALSEL</t>
  </si>
  <si>
    <t>BJM ASDP KARIANGAU</t>
  </si>
  <si>
    <t>57.75.139</t>
  </si>
  <si>
    <t>HARRIS</t>
  </si>
  <si>
    <t>081254181713</t>
  </si>
  <si>
    <t>Jl. MT Haryono No.78B, Batu Ampar, Balikpapan Utara KM 5.5</t>
  </si>
  <si>
    <t>KALTIM</t>
  </si>
  <si>
    <t>BJM HOTEL QUEEN CITY</t>
  </si>
  <si>
    <t>57.2.64</t>
  </si>
  <si>
    <t>BOWO</t>
  </si>
  <si>
    <t>081350039665</t>
  </si>
  <si>
    <t>JL. YOS SUDARSO BANJARMASIN</t>
  </si>
  <si>
    <t>PT. MERATUS JAYA IRON STEEL</t>
  </si>
  <si>
    <t>57.75.70</t>
  </si>
  <si>
    <t>SETO</t>
  </si>
  <si>
    <t>081256881468</t>
  </si>
  <si>
    <t>BATULICIN TANAH BUMBU (HOTEL EBONI)</t>
  </si>
  <si>
    <t>BANJARMASIN RSUD</t>
  </si>
  <si>
    <t>57.75.71</t>
  </si>
  <si>
    <t>BATULICIN TANAH BUMBU</t>
  </si>
  <si>
    <t>BJM LAU RIMBA MART</t>
  </si>
  <si>
    <t>57.75.121</t>
  </si>
  <si>
    <t>BJM RSUD NUNUKAN</t>
  </si>
  <si>
    <t>10.53.108</t>
  </si>
  <si>
    <t>CHARLES</t>
  </si>
  <si>
    <t>082251786689</t>
  </si>
  <si>
    <t>JL. SEI FATIMAH, DESA BINUSAN NUNUKAN</t>
  </si>
  <si>
    <t>KALTRA</t>
  </si>
  <si>
    <t>BJM SPBU KOPKAR PKT</t>
  </si>
  <si>
    <t>10.53.9</t>
  </si>
  <si>
    <t>Adar</t>
  </si>
  <si>
    <t>085753797247</t>
  </si>
  <si>
    <t>Jln. Brigjen Katamso</t>
  </si>
  <si>
    <t>YAYASAN PEND. NUR SUFI-IYAH</t>
  </si>
  <si>
    <t>57.73.133</t>
  </si>
  <si>
    <t>mini market rizky</t>
  </si>
  <si>
    <t>BJM RS RESTU IBU</t>
  </si>
  <si>
    <t>57.75.199</t>
  </si>
  <si>
    <t>Jl. Jendral Ahmad Yani No.51 Gunung Sari Ulu, Balikpapan Tengah</t>
  </si>
  <si>
    <t>BANJAR SPBU WIRAROSIDAFA</t>
  </si>
  <si>
    <t>57.71.228</t>
  </si>
  <si>
    <t>NADHIF / Eko 081347374531</t>
  </si>
  <si>
    <t>082143762110</t>
  </si>
  <si>
    <t>JL NEGARA MUARA TEWEH - PURUK CAHU KM 2</t>
  </si>
  <si>
    <t>KALTENG</t>
  </si>
  <si>
    <t>KANWIL BRI DENPASAR</t>
  </si>
  <si>
    <t>HOTEL PULLO ALOR</t>
  </si>
  <si>
    <t>57.13.3</t>
  </si>
  <si>
    <t>YAFET</t>
  </si>
  <si>
    <t>081238544441</t>
  </si>
  <si>
    <t>KALABAHI</t>
  </si>
  <si>
    <t>NTT</t>
  </si>
  <si>
    <t>ROXY SWALAYAN</t>
  </si>
  <si>
    <t>44.18.81</t>
  </si>
  <si>
    <t>ARBIANSYAH</t>
  </si>
  <si>
    <t>085253063198</t>
  </si>
  <si>
    <t>JL. DON THOMAS KEL.KOTA BARU</t>
  </si>
  <si>
    <t>NIRMALA NUSA DUA</t>
  </si>
  <si>
    <t>25.1.5</t>
  </si>
  <si>
    <t>ARDI / BASKARA</t>
  </si>
  <si>
    <t>085739340828 / 082247371066</t>
  </si>
  <si>
    <t>JL. BYPASS NGURAH RAI</t>
  </si>
  <si>
    <t>BALI</t>
  </si>
  <si>
    <t>DENPASAR KC MATARAM</t>
  </si>
  <si>
    <t>57.72.186</t>
  </si>
  <si>
    <t>AFFAN HARIS</t>
  </si>
  <si>
    <t>085287108923</t>
  </si>
  <si>
    <t>JL RAYA SENGGIGI</t>
  </si>
  <si>
    <t>NTB</t>
  </si>
  <si>
    <t>THE LEAF VILLA JIMBARAN</t>
  </si>
  <si>
    <t>JL. JEPUN JIMBARAN</t>
  </si>
  <si>
    <t>DPS TEMPORARY OUTLET SOE</t>
  </si>
  <si>
    <t>57.75.227</t>
  </si>
  <si>
    <t>IMAM SURYADI</t>
  </si>
  <si>
    <t>081918111027</t>
  </si>
  <si>
    <t>JL. RAYA RARANG</t>
  </si>
  <si>
    <t>ALFAMART SEROJA</t>
  </si>
  <si>
    <t>55.25.193</t>
  </si>
  <si>
    <t>WIRA</t>
  </si>
  <si>
    <t>08164700705</t>
  </si>
  <si>
    <t>JL. RAYA CANGGU</t>
  </si>
  <si>
    <t>DNPS KIMIA FARMA TEUKU UMAR</t>
  </si>
  <si>
    <t>57.71.57</t>
  </si>
  <si>
    <t>YUDHI</t>
  </si>
  <si>
    <t>089673275095 / ANOM 081936108942 / YUDI 085339445576 / ARTA 081915669374</t>
  </si>
  <si>
    <t>JL. TEUKU UMAR DENPASAR</t>
  </si>
  <si>
    <t>DENPASAR-PASAR PUNI</t>
  </si>
  <si>
    <t>57.76.24</t>
  </si>
  <si>
    <t>RYAN</t>
  </si>
  <si>
    <t>08123820990</t>
  </si>
  <si>
    <t>JL. TRANS FLORES - SPBU WARDUN - LABUAN BAJO</t>
  </si>
  <si>
    <t>DPS HOTEL SEGARA ANAK</t>
  </si>
  <si>
    <t>10.53.11</t>
  </si>
  <si>
    <t>SAHDIN</t>
  </si>
  <si>
    <t>081933151876</t>
  </si>
  <si>
    <t>JALAN RAYA KUTA, ALFAMART KUTA LOMBOK</t>
  </si>
  <si>
    <t>DPS RS ANAKALANG</t>
  </si>
  <si>
    <t>10.53.111</t>
  </si>
  <si>
    <t>ADE</t>
  </si>
  <si>
    <t>081236254193</t>
  </si>
  <si>
    <t>JL. WAIBAKUL, SUMBA TENGAH, NTT</t>
  </si>
  <si>
    <t>DNPS PASAR BUGBUG</t>
  </si>
  <si>
    <t>57.71.53</t>
  </si>
  <si>
    <t>YASA</t>
  </si>
  <si>
    <t>08174795990</t>
  </si>
  <si>
    <t>JL.  RAYA BUGBUG SUBAGAN KARANGASEM</t>
  </si>
  <si>
    <t>DPS AMED</t>
  </si>
  <si>
    <t>57.71.54</t>
  </si>
  <si>
    <t xml:space="preserve">JL.  RAYA AMED  - ABANG KARANGASEM </t>
  </si>
  <si>
    <t>DPS KANTOR PENGADILAN NEGERI ATAMBUA</t>
  </si>
  <si>
    <t>7.135.17</t>
  </si>
  <si>
    <t>HENDRO/DEFRI</t>
  </si>
  <si>
    <t>085333328886/082237781017</t>
  </si>
  <si>
    <t>JL. MOHAMAD YAMIN KEL. RINBESI KEC. ATAMBUA SELATAN</t>
  </si>
  <si>
    <t>DENPASAR ATAMBUA TIM-TIM</t>
  </si>
  <si>
    <t>57.13.4</t>
  </si>
  <si>
    <t>JL. RAYA TIM-TIM KEL. WEKATIMUN KEC. ATAMBUSA BARAT</t>
  </si>
  <si>
    <t>PARK REGIS HOTEL</t>
  </si>
  <si>
    <t>57.71.224</t>
  </si>
  <si>
    <t xml:space="preserve">JL. RAYA KUTA </t>
  </si>
  <si>
    <t>DPS MINI MARKET MUBATAR</t>
  </si>
  <si>
    <t>57.13.2</t>
  </si>
  <si>
    <t>JUAN TANESIA</t>
  </si>
  <si>
    <t>085232745777</t>
  </si>
  <si>
    <t>JLN DIPONEGORO</t>
  </si>
  <si>
    <t>DPS PERUM SASI</t>
  </si>
  <si>
    <t>57.73.192</t>
  </si>
  <si>
    <t>ELTOM</t>
  </si>
  <si>
    <t>085253385985</t>
  </si>
  <si>
    <t>KM 8 -KEL. SASI, KEC. KOTA KEFAMENANU, KAB. TIMOR TENGAH UTARA</t>
  </si>
  <si>
    <t>DESA DAUSA KINTAMANI</t>
  </si>
  <si>
    <t>57.72.138</t>
  </si>
  <si>
    <t>PUTU JAYA JULIARTA</t>
  </si>
  <si>
    <t>085737101079</t>
  </si>
  <si>
    <t>KANCA BANGLI</t>
  </si>
  <si>
    <t>DPS-GALERI KC RENON</t>
  </si>
  <si>
    <t>4.101.1</t>
  </si>
  <si>
    <t>Suharman 081339364556</t>
  </si>
  <si>
    <t>Cok De 08996975494</t>
  </si>
  <si>
    <t>JL. DR. KUSUMA ATMAJA NO 1 RENON</t>
  </si>
  <si>
    <t>SPBU GILIMANUK</t>
  </si>
  <si>
    <t>57.72.91</t>
  </si>
  <si>
    <t>SANJAYA</t>
  </si>
  <si>
    <t>082147475678</t>
  </si>
  <si>
    <t>JL. DENPASAR - GILIMANUK, KELURAHAN GILIMANUK, KEC. MELAYA, KAB. JEMBRANA, BALI</t>
  </si>
  <si>
    <t>DENPASAR ALFAMART SEKOTONG</t>
  </si>
  <si>
    <t>57.72.96</t>
  </si>
  <si>
    <t>JL RAYA SEKOTONG</t>
  </si>
  <si>
    <t>DENPASAR-SPBU KEDIRI</t>
  </si>
  <si>
    <t>57.72.99</t>
  </si>
  <si>
    <t>JL TGH IBRAHIM ALKHALIDY</t>
  </si>
  <si>
    <t>DENPASAR-SPBU KEKAIT</t>
  </si>
  <si>
    <t>57.72.97</t>
  </si>
  <si>
    <t>JL RAYA TANJUNG PEMENANG</t>
  </si>
  <si>
    <t>DPSR- GILI AIR</t>
  </si>
  <si>
    <t>57.72.101</t>
  </si>
  <si>
    <t>PULAU GILI AIR</t>
  </si>
  <si>
    <t>DENPASAR GILI MENO</t>
  </si>
  <si>
    <t>57.72.140</t>
  </si>
  <si>
    <t>PULAU GILI MENO</t>
  </si>
  <si>
    <t>DENPASAR-KLINIK GILI TRAWANGAN</t>
  </si>
  <si>
    <t>57.72.100</t>
  </si>
  <si>
    <t>PULAU GILI TRAWANGAN</t>
  </si>
  <si>
    <t>DENPASAR SPBU LABULIA</t>
  </si>
  <si>
    <t>57.72.89</t>
  </si>
  <si>
    <t>JALAN RAYA BYPASS BIL-MATARAM</t>
  </si>
  <si>
    <t>DENPASAR TENGANAN</t>
  </si>
  <si>
    <t>57.72.90</t>
  </si>
  <si>
    <t>JALAN RAYA PRAYA – MANTANG</t>
  </si>
  <si>
    <t>DENPASAR SPBU PENATOI</t>
  </si>
  <si>
    <t>57.74.128</t>
  </si>
  <si>
    <t>AGOES</t>
  </si>
  <si>
    <t>081322652523</t>
  </si>
  <si>
    <t>JL. GAJAH MADA</t>
  </si>
  <si>
    <t>DENPASAR RS NAMIRA</t>
  </si>
  <si>
    <t>57.72.113</t>
  </si>
  <si>
    <t>JL. M YAMIN PANCOR</t>
  </si>
  <si>
    <t>DENPASAR JATI RESIDENT</t>
  </si>
  <si>
    <t>57.72.112</t>
  </si>
  <si>
    <t>JL.RAYA LABUHAN LOMBOK KOMPLEK PERUMAHAN JATI RESIDENT</t>
  </si>
  <si>
    <t>SPBU MOYOT RUMBUK</t>
  </si>
  <si>
    <t>57.72.114</t>
  </si>
  <si>
    <t>JL. SOEKARNO HATTA MOYOT</t>
  </si>
  <si>
    <t>DPS-SPBU BAGIK PAPAN</t>
  </si>
  <si>
    <t>57.72.109</t>
  </si>
  <si>
    <t>JL. RAYA LABUHAN LOMBOK, BAGIK PAPAN</t>
  </si>
  <si>
    <t>DENPASAR KOMP PERTOKOAN MANDIR</t>
  </si>
  <si>
    <t>57.72.110</t>
  </si>
  <si>
    <t>DENPASAR PERUMAHAN ALAS</t>
  </si>
  <si>
    <t>57.72.119</t>
  </si>
  <si>
    <t>MEMET AFRIADI</t>
  </si>
  <si>
    <t>081917612270 / 081337300087</t>
  </si>
  <si>
    <t>DUSUN PERNANG, DESA LABUHAN BURUNG, KEC. ALAS</t>
  </si>
  <si>
    <t>DENPASAR PERUMAHAN UTAN</t>
  </si>
  <si>
    <t>57.72.118</t>
  </si>
  <si>
    <t>JL. UTAN - SUMBAWA</t>
  </si>
  <si>
    <t>DENPASAR KELURAHAN MORU</t>
  </si>
  <si>
    <t>57.71.242</t>
  </si>
  <si>
    <t>DENPASAR KELURAHAN BUKAPITING</t>
  </si>
  <si>
    <t>57.71.243</t>
  </si>
  <si>
    <t>RS LELA MAUMERE</t>
  </si>
  <si>
    <t>57.72.105</t>
  </si>
  <si>
    <t>JL. TRANS MAUMERE - ENDE (NITA)</t>
  </si>
  <si>
    <t>PEMDA KABUPATEN SIKKA</t>
  </si>
  <si>
    <t>57.72.106</t>
  </si>
  <si>
    <t>JL. RAYA MAUMERE - MAGEPANDA</t>
  </si>
  <si>
    <t>DPS-TOKO REJEKI EXPRESS</t>
  </si>
  <si>
    <t>57.72.108</t>
  </si>
  <si>
    <t>KEL. BERU</t>
  </si>
  <si>
    <t>DENPASAR-RSUD SOE</t>
  </si>
  <si>
    <t>57.72.171</t>
  </si>
  <si>
    <t>JLN BOUGENVILE</t>
  </si>
  <si>
    <t>DPS SPBU KILO 3 KOTA SOE</t>
  </si>
  <si>
    <t>57.72.172</t>
  </si>
  <si>
    <t>RISKY CHANIAGO</t>
  </si>
  <si>
    <t>082247190419</t>
  </si>
  <si>
    <t>JLN TIMOR RAYA</t>
  </si>
  <si>
    <t>DPS TOKO GROSIR MUBATAR</t>
  </si>
  <si>
    <t>57.72.173</t>
  </si>
  <si>
    <t>JLN HAYAM WURUK</t>
  </si>
  <si>
    <t>DPS-HOTEL KILLA SENGGIGI</t>
  </si>
  <si>
    <t>57.75.44</t>
  </si>
  <si>
    <t>DPS PERTOKOAN PELITA</t>
  </si>
  <si>
    <t>57.72.69</t>
  </si>
  <si>
    <t>DENPASAR JABAL MART</t>
  </si>
  <si>
    <t>57.72.68</t>
  </si>
  <si>
    <t>JL. GAJAH MADA 1 KEL. BEIRAFU KEC. ATAMBUA BARAT</t>
  </si>
  <si>
    <t>MONI</t>
  </si>
  <si>
    <t>57.72.5</t>
  </si>
  <si>
    <t>CHRISTIAN</t>
  </si>
  <si>
    <t>081337656894</t>
  </si>
  <si>
    <t>JL.  TRANS ENDE MAUMERE</t>
  </si>
  <si>
    <t>TOKO BHARATA</t>
  </si>
  <si>
    <t>57.72.3</t>
  </si>
  <si>
    <t>JL. GATOT SUBROTO</t>
  </si>
  <si>
    <t>SURADI KARA</t>
  </si>
  <si>
    <t>57.72.4</t>
  </si>
  <si>
    <t>JL. WZ YOHANES</t>
  </si>
  <si>
    <t>DPS RS DOKTER YOHANES</t>
  </si>
  <si>
    <t>57.72.83</t>
  </si>
  <si>
    <t>DENIS</t>
  </si>
  <si>
    <t>085253275252</t>
  </si>
  <si>
    <t>KANCA KUPANG</t>
  </si>
  <si>
    <t>UD IKHLAS</t>
  </si>
  <si>
    <t>57.72.82</t>
  </si>
  <si>
    <t>DPS MONIKA MEUBLE</t>
  </si>
  <si>
    <t>57.72.81</t>
  </si>
  <si>
    <t>HOTEL PAPA JOHN</t>
  </si>
  <si>
    <t>57.72.80</t>
  </si>
  <si>
    <t>RS LEONA</t>
  </si>
  <si>
    <t>57.72.79</t>
  </si>
  <si>
    <t>KODIM KUPANG</t>
  </si>
  <si>
    <t>57.72.84</t>
  </si>
  <si>
    <t>KUPANG MART</t>
  </si>
  <si>
    <t>57.72.85</t>
  </si>
  <si>
    <t>TOKO PIALA JAYA</t>
  </si>
  <si>
    <t>57.72.86</t>
  </si>
  <si>
    <t>POLITEKNIK KUPANG</t>
  </si>
  <si>
    <t>57.72.87</t>
  </si>
  <si>
    <t>DPS - POLRES ROTE</t>
  </si>
  <si>
    <t>57.72.88</t>
  </si>
  <si>
    <t>ROTE</t>
  </si>
  <si>
    <t>DPS DUTA BANGUNAN</t>
  </si>
  <si>
    <t>57.72.137</t>
  </si>
  <si>
    <t>JL. ELTARI - KEL. KEFA SELATAN -KEFAMENANU</t>
  </si>
  <si>
    <t>DPS SPBU</t>
  </si>
  <si>
    <t>57.72.136</t>
  </si>
  <si>
    <t>POS LINTAS BATAS NEGARA TIMOR LESTE - RI</t>
  </si>
  <si>
    <t>DENPASAR-SPBU MENA</t>
  </si>
  <si>
    <t>57.75.104</t>
  </si>
  <si>
    <t>JL. MONGONSIDI - PASAR PUNI - RUTENG</t>
  </si>
  <si>
    <t>DENPASAR-SPBU WARDUN</t>
  </si>
  <si>
    <t>57.75.32</t>
  </si>
  <si>
    <t>JL. TRANS FLORES - SPBU MENA - RUTENG</t>
  </si>
  <si>
    <t>PDAM KAB.KUPANG</t>
  </si>
  <si>
    <t>57.75.237</t>
  </si>
  <si>
    <t>BELUM MENDAPAT TID</t>
  </si>
  <si>
    <t>BANDAR UDARA GEWAYAN TANAH LARANTUKA</t>
  </si>
  <si>
    <t>BELUM MENDAPATKAN IP..</t>
  </si>
  <si>
    <t>JO</t>
  </si>
  <si>
    <t>081339282856</t>
  </si>
  <si>
    <t>LARANTUKA</t>
  </si>
  <si>
    <t>KANTOR PAJAK LARANTUKA</t>
  </si>
  <si>
    <t>PELABUHAN PENDARATAN IKAN LARANTUKA</t>
  </si>
  <si>
    <t>PT OKHISIN LARANTUKA</t>
  </si>
  <si>
    <t>PELABUHAN LEMBATA</t>
  </si>
  <si>
    <t>LEMBATA</t>
  </si>
  <si>
    <t>CENTRAL MART LEMBATA</t>
  </si>
  <si>
    <t>KANWIL BRI JAKARTA 3</t>
  </si>
  <si>
    <t>JKT 3 BATALIYON ARMED NGABANG</t>
  </si>
  <si>
    <t>57.74.110</t>
  </si>
  <si>
    <t xml:space="preserve">RAMA </t>
  </si>
  <si>
    <t xml:space="preserve">+62 85245943355 </t>
  </si>
  <si>
    <t>JL. RAYA SUDIRMAN, Pusat Damai - Parindu, Sanggau Kalbar</t>
  </si>
  <si>
    <t>KALBAR</t>
  </si>
  <si>
    <t>JAK 3 INDOMARET KOTA BUMI I</t>
  </si>
  <si>
    <t>55.70.182</t>
  </si>
  <si>
    <t>Alfin / Yogi</t>
  </si>
  <si>
    <t>082110959663/081289773611</t>
  </si>
  <si>
    <t>JL. Perum kotabumi ruko Block CA 3 No.3</t>
  </si>
  <si>
    <t>TANGERANG</t>
  </si>
  <si>
    <t>Relokasi</t>
  </si>
  <si>
    <t>JKT 3 MODERNLAND TOWER RED -- Relokasi ke INDOMARET HASYIM ASHARI H.RISAN, Jl. Hasyim Ashari H. Risan RT.005 RW.001 Kel. Pinang, Kec. Pinang - Tangerang</t>
  </si>
  <si>
    <t>57.71.9</t>
  </si>
  <si>
    <t xml:space="preserve">ERON DIRGA </t>
  </si>
  <si>
    <t>Jl SERPONG RAWA BUNTU KOTA TANGERANG SELATAN</t>
  </si>
  <si>
    <t>JAKARTA 3 TUGU BI SINTANG</t>
  </si>
  <si>
    <t>57.8.33</t>
  </si>
  <si>
    <t xml:space="preserve">EKI </t>
  </si>
  <si>
    <t>085252459571</t>
  </si>
  <si>
    <t>JL. PKP MUJAHIDIN SINTANG, Tanjung Puri-Sintang, Kalbar</t>
  </si>
  <si>
    <t>JKT 3 KANTOR IMIGRASI KELAS 1</t>
  </si>
  <si>
    <t>57.75.140</t>
  </si>
  <si>
    <t xml:space="preserve">FAJAR </t>
  </si>
  <si>
    <t xml:space="preserve">0857 9343 8383 </t>
  </si>
  <si>
    <r>
      <t xml:space="preserve">JKT 3 KANTOR IMIGRASI KELAS 1 
</t>
    </r>
    <r>
      <rPr>
        <b/>
        <u/>
        <sz val="9"/>
        <color rgb="FF000000"/>
        <rFont val="Calibri"/>
        <family val="2"/>
        <scheme val="minor"/>
      </rPr>
      <t>*Menggunakan ANTENNA BELAH 2</t>
    </r>
  </si>
  <si>
    <t>DKI</t>
  </si>
  <si>
    <t>JKT3 SMP RAUDHATUL JANNAH</t>
  </si>
  <si>
    <t>57.75.240</t>
  </si>
  <si>
    <t>Kristal</t>
  </si>
  <si>
    <t>+62 82110702880</t>
  </si>
  <si>
    <t>JL. SA.TIRTAYASA NO 5</t>
  </si>
  <si>
    <t>JKT 3 GALLERY ATM KOST DEMPO</t>
  </si>
  <si>
    <t>57.8.35</t>
  </si>
  <si>
    <t xml:space="preserve">THEODORUS </t>
  </si>
  <si>
    <t>085246262161</t>
  </si>
  <si>
    <t>Jln Ahmad Yani, jalan sepakat 1. Pontianak</t>
  </si>
  <si>
    <t>JKT 3-ALFAMART CRYSTAL LANE</t>
  </si>
  <si>
    <t>57.8.25</t>
  </si>
  <si>
    <t>Gading</t>
  </si>
  <si>
    <t>+62 87771099779</t>
  </si>
  <si>
    <t>JL. MH THAMRIN KM. 27 KEBON</t>
  </si>
  <si>
    <t>JKT 3 PT ARTAS ENERGI</t>
  </si>
  <si>
    <t>57.75.241</t>
  </si>
  <si>
    <t>JL. ASIA RAYA KAV. F3-F3/1 KAWASAN INDUSTRI KRAKATAU</t>
  </si>
  <si>
    <t>BANTEN</t>
  </si>
  <si>
    <t>JKT 3 IDM JURU MUDI</t>
  </si>
  <si>
    <t>57.71.50</t>
  </si>
  <si>
    <t>0857 9343 8383</t>
  </si>
  <si>
    <t>JL.Al Mukhlisin No.44 rt 03/06</t>
  </si>
  <si>
    <t>JKT 3 POLRES SINGKAWANG</t>
  </si>
  <si>
    <t>57.8.30</t>
  </si>
  <si>
    <t>HARTONO</t>
  </si>
  <si>
    <t xml:space="preserve">085251968470 </t>
  </si>
  <si>
    <t>JL. FIRDAUS II SINGKAWANG</t>
  </si>
  <si>
    <t>JKT 3 APOTIK SINGKAWANG</t>
  </si>
  <si>
    <t>57.70.152</t>
  </si>
  <si>
    <t>JL. YOS SUDARSO SINGKAWANG</t>
  </si>
  <si>
    <t>JAK3 POLRES SAMBAS</t>
  </si>
  <si>
    <t>57.71.124</t>
  </si>
  <si>
    <t>JL. KARTIASA SAMBAS, Kalbar</t>
  </si>
  <si>
    <t>MINI MART</t>
  </si>
  <si>
    <t>57.71.103</t>
  </si>
  <si>
    <t>JL. PEMBANGUNAN SAMBAS, Kalbar</t>
  </si>
  <si>
    <t>JKT3 ALFAMART KP JUHUT</t>
  </si>
  <si>
    <t>57.8.6</t>
  </si>
  <si>
    <t>Febri / Ibrohim</t>
  </si>
  <si>
    <t>085930006951/ 087802003629</t>
  </si>
  <si>
    <t>JL. RAYA SERANG KM 01, KP JUHUT - PANDEGLANG</t>
  </si>
  <si>
    <t>JKT3 ALFAMART CIKOLE</t>
  </si>
  <si>
    <t>57.8.7</t>
  </si>
  <si>
    <t>JL. LINTAS TIMUR, PEREMPATAN CIKOLE - MAJA</t>
  </si>
  <si>
    <t>JKT3 ALFAMIDI ABDUL HADI</t>
  </si>
  <si>
    <t>57.8.12</t>
  </si>
  <si>
    <t>HILMAN 081298058862</t>
  </si>
  <si>
    <t>FERI +62 81295309820</t>
  </si>
  <si>
    <t>JL. A.HADI 003/XVI CIPARE-SERANG</t>
  </si>
  <si>
    <t>JKT3 ALFAMART WARUNG JAUD 1</t>
  </si>
  <si>
    <t>57.8.13</t>
  </si>
  <si>
    <t>JL. WARUNG JAUD KALIGANDU SERANG</t>
  </si>
  <si>
    <t>JAKARTA 3 ALFA SAMAUN BAKRI</t>
  </si>
  <si>
    <t>57.8.14</t>
  </si>
  <si>
    <t>JL. SAMAUN BAKRI NO.86 RT.04/06 KEL.LOPANG KEC.SERANG KAB.SERANG</t>
  </si>
  <si>
    <t>JKT 3 KEBUN SPE DI PT.CKS )</t>
  </si>
  <si>
    <t>57.70.154</t>
  </si>
  <si>
    <t>EKI</t>
  </si>
  <si>
    <t>JL. MANIS RAYA, Sepauk, Sintang Kalbar</t>
  </si>
  <si>
    <t>SPBU MELAWI JAYA ABADI</t>
  </si>
  <si>
    <t>57.8.18</t>
  </si>
  <si>
    <t>JL. KELAM, Tj Puri, Sintang-Kalbar</t>
  </si>
  <si>
    <t>JKT3 MAKO BRIMOB</t>
  </si>
  <si>
    <t>57.70.29</t>
  </si>
  <si>
    <t>DANI</t>
  </si>
  <si>
    <t>0852 5240 1853</t>
  </si>
  <si>
    <t>JL. ADI SUCIPTO, Kuala Dua-Sungai Raya, Pontianak</t>
  </si>
  <si>
    <t>JKT3 BPJS KESEHATAN</t>
  </si>
  <si>
    <t>57.70.172</t>
  </si>
  <si>
    <t>JL. SUTAN SYARIL ABDUL RAHMAN, Pontianak</t>
  </si>
  <si>
    <t>JKT3 STIE INDONESIA</t>
  </si>
  <si>
    <t>57.8.16</t>
  </si>
  <si>
    <t>JL. IMAM BONJOL, Tengah - Pontinanak, Kalbar</t>
  </si>
  <si>
    <t>JKT 3 POLRES SINTANG</t>
  </si>
  <si>
    <t>57.74.77</t>
  </si>
  <si>
    <t xml:space="preserve">JL. Bayangkara No. 1 Sintang </t>
  </si>
  <si>
    <t>JKT 3 BANDARA RAHADI OESMAN</t>
  </si>
  <si>
    <t>57.8.4</t>
  </si>
  <si>
    <t>GIAN AFIANTO</t>
  </si>
  <si>
    <t>085247818392</t>
  </si>
  <si>
    <t>JL. GAJAH MADA, Bandara Ketapang, Kalbar</t>
  </si>
  <si>
    <t>JKT 3 PT.LIMPAH</t>
  </si>
  <si>
    <t>57.70.148</t>
  </si>
  <si>
    <t>JL. SUNGAI MELAYU RAYAK, Ketapang Kalbar</t>
  </si>
  <si>
    <t>JKT 3 HOTEL BORNEO EMERALD</t>
  </si>
  <si>
    <t>57.70.149</t>
  </si>
  <si>
    <t>JL. DOKTER SUTOMO KEC. DELTA PAWAN KETAPANG KALIMANTAN BARAT</t>
  </si>
  <si>
    <t>JKT3 INDOMARET CIMANYING</t>
  </si>
  <si>
    <t>57.8.1</t>
  </si>
  <si>
    <t>Sanusi / Zemi</t>
  </si>
  <si>
    <t>087773758530/ 081318395258</t>
  </si>
  <si>
    <t>JL. CIMANYING RT03/05 DS. MENES</t>
  </si>
  <si>
    <t>JKT 3 PONPES DARUSSALAM</t>
  </si>
  <si>
    <t>57.71.217</t>
  </si>
  <si>
    <t>MIRWAN</t>
  </si>
  <si>
    <t>085652322000</t>
  </si>
  <si>
    <t>JL RAYA SENGKUBANG KECAMATAN MEMPAWAH HILIR, Kalbar</t>
  </si>
  <si>
    <t>JKT3 INDOMARET CINANGKA</t>
  </si>
  <si>
    <t>57.71.162</t>
  </si>
  <si>
    <t>Koko</t>
  </si>
  <si>
    <t>+62 85780538077</t>
  </si>
  <si>
    <t>JL. PONDOK CABE RAYA RT. 06/02</t>
  </si>
  <si>
    <t>JKT 3 KPP PRATAMA STAN BINTARO</t>
  </si>
  <si>
    <t>57.71.6</t>
  </si>
  <si>
    <t>Ferri / Okfa</t>
  </si>
  <si>
    <t>81311104684/085894044659</t>
  </si>
  <si>
    <t>Sektor 5</t>
  </si>
  <si>
    <t>JKT 3 GEDUNG ALLIANZ TOWER</t>
  </si>
  <si>
    <t>51.71.2</t>
  </si>
  <si>
    <t xml:space="preserve">JKT 3 GEDUNG ALLIANZ TOWER </t>
  </si>
  <si>
    <t>JKT 3 JKT3 SUPER BANGUN JAYA E</t>
  </si>
  <si>
    <t>57.71.8</t>
  </si>
  <si>
    <t>Ahmed / Lian</t>
  </si>
  <si>
    <t>081333379989/081289559680</t>
  </si>
  <si>
    <t>j. Raya cisauk, sampora, tangerang</t>
  </si>
  <si>
    <t>JKT 3 JKT 3 POLRES TANGSEL</t>
  </si>
  <si>
    <t>10.53.18</t>
  </si>
  <si>
    <t>Jl. Boulevard bintaro , CBD Bintaro Jaya 15224</t>
  </si>
  <si>
    <t>JKT 3 RS PONDOK INDAH BINTARO</t>
  </si>
  <si>
    <t>57.70.159</t>
  </si>
  <si>
    <t>Jl. Bintaro Utama Sektor V bintaro jaya tangerang selatan</t>
  </si>
  <si>
    <t>JKT 3 HYPERMART KETAPANG</t>
  </si>
  <si>
    <t>57.75.176</t>
  </si>
  <si>
    <t>Jalan gatot subroto, desa payakumang, delta pawan, ketapang</t>
  </si>
  <si>
    <t>JKT3-TNI AU SANGGAU LEDO</t>
  </si>
  <si>
    <t>10.53.53</t>
  </si>
  <si>
    <t>JL. Raya Lanud Singkawang II RT007/RW007 Desa Bange, Kec. Sanggau Ledo, Kab. Bengkayang KALBAR</t>
  </si>
  <si>
    <t>JKT3-KAMPI I PLOPOR BRIMOB</t>
  </si>
  <si>
    <t>57.76.63</t>
  </si>
  <si>
    <t>Jl. Raya Sejangkung kelurahan Sejangkung, Kec Sanggau kulor Singkawang Selatan</t>
  </si>
  <si>
    <t>JKT 3 QUEEN CAFE RESTO</t>
  </si>
  <si>
    <t>57.75.160</t>
  </si>
  <si>
    <t>JKT 3 BON CAFE</t>
  </si>
  <si>
    <t>57.75.58</t>
  </si>
  <si>
    <t>THEODORUS</t>
  </si>
  <si>
    <t>Jln. Adisucipto Kab Kubu Raya</t>
  </si>
  <si>
    <t>JKT 3 LKIA</t>
  </si>
  <si>
    <t>57.75.161</t>
  </si>
  <si>
    <t>Persekolahan LKIA jalan Ahmad yani</t>
  </si>
  <si>
    <t>JKT 3 TJ LESUNG BEACH RESORT</t>
  </si>
  <si>
    <t>57.71.252</t>
  </si>
  <si>
    <t>081910145613/081318395258</t>
  </si>
  <si>
    <t>jl. Raya tj. Lesung, Tanjunglesung, Panimbang, kab Pandeglang</t>
  </si>
  <si>
    <t>JKT SPBU CIKONENG 34-421-04</t>
  </si>
  <si>
    <t>57.71.251</t>
  </si>
  <si>
    <t>jl. raya anyer KM NO. 127, cikoneng anyer</t>
  </si>
  <si>
    <t>JKT 3 COCONUT ISLAND CARITA</t>
  </si>
  <si>
    <t>57.71.250</t>
  </si>
  <si>
    <t>jalan raya carita labuan KM 3.8, Caringin, labuan</t>
  </si>
  <si>
    <t>JKT3 SPBU KADU DAMPIT 34.422.0</t>
  </si>
  <si>
    <t>57.74.80</t>
  </si>
  <si>
    <t>jalan raya perintis kemerdekaan labuan, kadu dampit</t>
  </si>
  <si>
    <t>HOTEL ASTON</t>
  </si>
  <si>
    <t>57.74.81</t>
  </si>
  <si>
    <t>jl. raya karang bolong KM 139, karang suraga.</t>
  </si>
  <si>
    <t>JKT3 PT.LUNG CHEONG BROTHER</t>
  </si>
  <si>
    <t>57.75.47</t>
  </si>
  <si>
    <t>Ferry S +62 81295309820</t>
  </si>
  <si>
    <t>jl. raya serang , kragilan, serang banten</t>
  </si>
  <si>
    <t>JKT3-SPBU 34-42119 JAWILAN</t>
  </si>
  <si>
    <t>57.75.48</t>
  </si>
  <si>
    <t>Jln.raya cikande rangkas bitung Km.9 jawilan</t>
  </si>
  <si>
    <t>JKT 3 PERSIMPANGAN MAJA KOPO</t>
  </si>
  <si>
    <t>57.75.49</t>
  </si>
  <si>
    <t>Jalan raya cikande rangkas bitung km 12 Kp.nangela ds.kopo</t>
  </si>
  <si>
    <t>JKT3 ATM CENTRE PERTIGAAN CIOMAS</t>
  </si>
  <si>
    <t>57.75.50</t>
  </si>
  <si>
    <t>FERRY SUDIRA</t>
  </si>
  <si>
    <t>081906315001</t>
  </si>
  <si>
    <t>Jalan Ciracas No 18 Serang Banten</t>
  </si>
  <si>
    <t>JKT 3 INDOMARET CIMANUK</t>
  </si>
  <si>
    <t>57.75.35</t>
  </si>
  <si>
    <t>85930006951/085777714404</t>
  </si>
  <si>
    <t>jl. Raya mandalawangi no. 18</t>
  </si>
  <si>
    <t>JKT 3 INDOMARET SUKARELA</t>
  </si>
  <si>
    <t>57.75.37</t>
  </si>
  <si>
    <t>jl. Lapangan Sukarela, Pandeglang</t>
  </si>
  <si>
    <t>JKT3 SPBU KADUBANEN</t>
  </si>
  <si>
    <t>57.75.38</t>
  </si>
  <si>
    <t>jl. Mayor widagdo no. 135, kab pandeglang</t>
  </si>
  <si>
    <t>TOKO KEMANGGISAN</t>
  </si>
  <si>
    <t>57.73.189</t>
  </si>
  <si>
    <t xml:space="preserve">DIMAS RADITYO PAMUNGKAS </t>
  </si>
  <si>
    <t>+62 81294490907</t>
  </si>
  <si>
    <t>jalan kemanggisan Ilir raya no.15</t>
  </si>
  <si>
    <t>JKT 3 ALFMRT IRIGASI</t>
  </si>
  <si>
    <t>57.73.224</t>
  </si>
  <si>
    <t>ERON DIRGA</t>
  </si>
  <si>
    <t xml:space="preserve">081287334995 </t>
  </si>
  <si>
    <t>Jl. Irigasi Kp. Dongkal RT.01/09 Kec. CIpondoh</t>
  </si>
  <si>
    <t>JKT 3 ALFMRT PANG POL</t>
  </si>
  <si>
    <t>57.73.225</t>
  </si>
  <si>
    <t>Jl. Panglima P{olim RT.02/05 Des. Poris Plawad Kec. Cipondoh Tangerang</t>
  </si>
  <si>
    <t>JKT 3 INDMRT ALAM IND</t>
  </si>
  <si>
    <t>57.73.226</t>
  </si>
  <si>
    <t>Perum Alam Indah Rt.03/04 Kel. Poris Plawad Utara Kec. Cipondoh Tangerang</t>
  </si>
  <si>
    <t>ALFAMART PREM VIL</t>
  </si>
  <si>
    <t>57.73.227</t>
  </si>
  <si>
    <t>Jl. Irigasi Sipon RT.02/02 Kel. Poris Plawad Kec. Cipondoh Tangerang</t>
  </si>
  <si>
    <t>JKT 3 ALFAMIDI MODERN</t>
  </si>
  <si>
    <t>57.73.228</t>
  </si>
  <si>
    <t>Jl. Hasyim Ashari No. 168 Kel. Cipondoh Kec. Cipondoh Tangerang</t>
  </si>
  <si>
    <t>JKT3-RSIA INTAN PERMATA</t>
  </si>
  <si>
    <t>57.73.30</t>
  </si>
  <si>
    <t>Feri</t>
  </si>
  <si>
    <t>+62 81311104684</t>
  </si>
  <si>
    <t>Jl. Bhayangkara 1 no.68, paku jaya, serpong utara</t>
  </si>
  <si>
    <t>JKT3 SPBU 34-15206 PARIGI PDKA</t>
  </si>
  <si>
    <t>57.73.29</t>
  </si>
  <si>
    <t xml:space="preserve">jl. graha raya bintaro, parigi baru, pd. Aren </t>
  </si>
  <si>
    <t>JKT3 INDOMARET CELESTA</t>
  </si>
  <si>
    <t>57.73.28</t>
  </si>
  <si>
    <t>jl. Graha raya bintaro jaya</t>
  </si>
  <si>
    <t>JKT3-SPBU CIPONDOH</t>
  </si>
  <si>
    <t>57.74.78</t>
  </si>
  <si>
    <t>jl. raya cipondoh</t>
  </si>
  <si>
    <t>JAK 3 NALABARCA RESIDENCE IN</t>
  </si>
  <si>
    <t>57.72.78</t>
  </si>
  <si>
    <t>Fajar</t>
  </si>
  <si>
    <t>+62 85793438383</t>
  </si>
  <si>
    <t>jl. H. sanusi taming no.101, rt.2 / rw.2, duri kepa</t>
  </si>
  <si>
    <t>SPBU GADING SERPONG</t>
  </si>
  <si>
    <t>57.74.79</t>
  </si>
  <si>
    <t>jl. raya gading niaga, serpong</t>
  </si>
  <si>
    <t>JKT 3 SPBU SUKABANGUN</t>
  </si>
  <si>
    <t>57.74.66</t>
  </si>
  <si>
    <t>Jalan gajah mada, desa sukabangun,kecamatan deltapawan, ketapang</t>
  </si>
  <si>
    <t>JKT3-HOTEL ASANA NEVADA</t>
  </si>
  <si>
    <t>57.74.68</t>
  </si>
  <si>
    <t>jalan r.suprapto, kelurahan sampit, delta pawan, ketapang</t>
  </si>
  <si>
    <t>JKT3-PASAR SUKAHARJA</t>
  </si>
  <si>
    <t>57.74.69</t>
  </si>
  <si>
    <t>:jalan brigdjen katamso, depan makam pahlawan, desa sukaharja, delta pawan, ketapang</t>
  </si>
  <si>
    <t>JKT3-PT. WHW</t>
  </si>
  <si>
    <t>57.74.70</t>
  </si>
  <si>
    <t>KCP AGRO CIPUTAT</t>
  </si>
  <si>
    <t>57.75.72</t>
  </si>
  <si>
    <t xml:space="preserve">Dani 081316030158 / Ibu Cucu 081311479731 </t>
  </si>
  <si>
    <t>Dani - 081316030158/081280970386</t>
  </si>
  <si>
    <t>jl. Ir H. Juanda, no. 135</t>
  </si>
  <si>
    <t>KANWIL BRI JAYAPURA</t>
  </si>
  <si>
    <t>JAYAPURA MALL SBM</t>
  </si>
  <si>
    <t>10.53.37</t>
  </si>
  <si>
    <t xml:space="preserve">Phiter </t>
  </si>
  <si>
    <t>085254134426</t>
  </si>
  <si>
    <t>Jl. Brawijaya Merauke</t>
  </si>
  <si>
    <t>PAPUA</t>
  </si>
  <si>
    <t>BANDAR UDARA NABIRE</t>
  </si>
  <si>
    <t>57.75.242</t>
  </si>
  <si>
    <t xml:space="preserve">Budi </t>
  </si>
  <si>
    <t>082301752608</t>
  </si>
  <si>
    <t>Jl. Sisingamangaraja Nabire</t>
  </si>
  <si>
    <t>JYP WELCOME MART</t>
  </si>
  <si>
    <t>10.53.52</t>
  </si>
  <si>
    <t>Jl. Irian Seringgu</t>
  </si>
  <si>
    <t>POLSEK HOM-HOM</t>
  </si>
  <si>
    <t>57.75.116</t>
  </si>
  <si>
    <t>Darius</t>
  </si>
  <si>
    <t>082399351399</t>
  </si>
  <si>
    <t>Jl. Hom Hom Wamena</t>
  </si>
  <si>
    <t>RSAL Fasharkan</t>
  </si>
  <si>
    <t>57.75.119</t>
  </si>
  <si>
    <t>Albert S. Kondo</t>
  </si>
  <si>
    <t>085344034588</t>
  </si>
  <si>
    <t>Jl. Yos Sudarso</t>
  </si>
  <si>
    <t>PAPUA BARAT</t>
  </si>
  <si>
    <t>Pelabuhan Laut manokwari</t>
  </si>
  <si>
    <t>57.75.120</t>
  </si>
  <si>
    <t>Jl. Merdeka</t>
  </si>
  <si>
    <t>HOTEL ANDALUSIA DOK 9</t>
  </si>
  <si>
    <t>57.75.60</t>
  </si>
  <si>
    <t>Gamaliel Omping</t>
  </si>
  <si>
    <t>081261699166</t>
  </si>
  <si>
    <t>Jl. Tanjung Ria Dok 9 Jayapura</t>
  </si>
  <si>
    <t>SAGA POLIMAK JAYAPURA</t>
  </si>
  <si>
    <t>57.75.61</t>
  </si>
  <si>
    <t>Jl. Ardipura 1 Polimak Jayapura</t>
  </si>
  <si>
    <t>MAPOLDA PAPUA JAYAPURA</t>
  </si>
  <si>
    <t>57.75.63</t>
  </si>
  <si>
    <t>Jl. Sam Ratulangi Kota Jayapura</t>
  </si>
  <si>
    <t>JAYAPURA PEMKAB JAYAWIJAYA</t>
  </si>
  <si>
    <t>57.75.105</t>
  </si>
  <si>
    <t>Jl. Yos Sudarso Pemkab Jayawijaya</t>
  </si>
  <si>
    <t>JAYAPURA PULLMON MANOKWARI</t>
  </si>
  <si>
    <t>57.75.92</t>
  </si>
  <si>
    <t>Jl. Taman Ria Rendani</t>
  </si>
  <si>
    <t>JYPR HAPPY PUPPY KOTARAJA</t>
  </si>
  <si>
    <t>57.75.107</t>
  </si>
  <si>
    <t>Ustoh Riyanto</t>
  </si>
  <si>
    <t>085244050811</t>
  </si>
  <si>
    <t>Kotaraja Luar</t>
  </si>
  <si>
    <t>APTIK K24</t>
  </si>
  <si>
    <t>57.75.108</t>
  </si>
  <si>
    <t>Tanah Hitam</t>
  </si>
  <si>
    <t>HOTEL GRAND TALENT</t>
  </si>
  <si>
    <t>57.75.109</t>
  </si>
  <si>
    <t>Jl. Furia Grand</t>
  </si>
  <si>
    <t>SPBU PADANG BULAN</t>
  </si>
  <si>
    <t>10.53.50</t>
  </si>
  <si>
    <t>Jl. Raya Sentani Padang Bulan</t>
  </si>
  <si>
    <t>SPBU WAENA</t>
  </si>
  <si>
    <t>10.53.49</t>
  </si>
  <si>
    <t>Jl, Raya Sentani Expo</t>
  </si>
  <si>
    <t>POLRES MIMIKA</t>
  </si>
  <si>
    <t>57.75.94</t>
  </si>
  <si>
    <t>Bambang Suripto</t>
  </si>
  <si>
    <t>085237725000</t>
  </si>
  <si>
    <t>Jl. Cendrawasih Timika (Polres Mimika)</t>
  </si>
  <si>
    <t>PIN SELULER</t>
  </si>
  <si>
    <t>57.75.95</t>
  </si>
  <si>
    <t>Jl. Bhayangkara Timika</t>
  </si>
  <si>
    <t>CENDRAWASIH 66</t>
  </si>
  <si>
    <t>57.75.96</t>
  </si>
  <si>
    <t>Jl. Cendrawasih Timika (Hotel Cendrawasih 66)</t>
  </si>
  <si>
    <t>TOKO BELIBIS</t>
  </si>
  <si>
    <t>57.75.97</t>
  </si>
  <si>
    <t>Jl. Budi Utomo Timika (Sharon Mart)</t>
  </si>
  <si>
    <t>TOKO RAHMAT JAYA</t>
  </si>
  <si>
    <t>57.75.98</t>
  </si>
  <si>
    <t>Jl. KH. Dewantara Timika</t>
  </si>
  <si>
    <t>TOKO BANGUNAN JARWAL</t>
  </si>
  <si>
    <t>57.75.99</t>
  </si>
  <si>
    <t>Jl. Hasanuddin Timika</t>
  </si>
  <si>
    <t>MINIMARKET DEWA PUSTAKA</t>
  </si>
  <si>
    <t>57.75.110</t>
  </si>
  <si>
    <t>Jl. Poros Wadio Nabibe</t>
  </si>
  <si>
    <t>PEMKAB SENTANI</t>
  </si>
  <si>
    <t>57.75.114</t>
  </si>
  <si>
    <t>Andi Sumange Alam</t>
  </si>
  <si>
    <t>08114821277</t>
  </si>
  <si>
    <t>Jl. Raya Doyo Baru Sentani</t>
  </si>
  <si>
    <t>RSUD SORONG</t>
  </si>
  <si>
    <t>57.75.76</t>
  </si>
  <si>
    <t>Amin Riswan</t>
  </si>
  <si>
    <t>082397391017</t>
  </si>
  <si>
    <t>JL. JEND SUDIRMAN, REMU SELATAN SORNG MANOI, KOTA SORONG</t>
  </si>
  <si>
    <t>POLRES WAISAI RAJA AMPAT</t>
  </si>
  <si>
    <t>57.75.79</t>
  </si>
  <si>
    <t>JL. PENDIDIKAN MALAINGKEDI SORONG UTAMA KOTA SORONG</t>
  </si>
  <si>
    <t>Km 8 Haji lukman hakim</t>
  </si>
  <si>
    <t>57.75.80</t>
  </si>
  <si>
    <t>JL. MALAINGKEDI KM 08 SORONG UTARA</t>
  </si>
  <si>
    <t>TOKO THIO</t>
  </si>
  <si>
    <t>57.75.81</t>
  </si>
  <si>
    <t>JL. BASUKI RAHMAT, REMU UTARA, KEC, SORONG</t>
  </si>
  <si>
    <t>Ruko venus</t>
  </si>
  <si>
    <t>57.75.82</t>
  </si>
  <si>
    <t>JL. SUNGAI MARUNI, SAWAGUMU SORONG UTARA</t>
  </si>
  <si>
    <t>JYP PELNI</t>
  </si>
  <si>
    <t>57.75.83</t>
  </si>
  <si>
    <t>JL. A.YANI KAMPUNG BARU KEC SORONG</t>
  </si>
  <si>
    <t>Stkip</t>
  </si>
  <si>
    <t>57.75.84</t>
  </si>
  <si>
    <t>JL. MARIAT PANTAI MALAWELE AIMAS SORONG</t>
  </si>
  <si>
    <t>Swissbel hotel</t>
  </si>
  <si>
    <t>57.75.85</t>
  </si>
  <si>
    <t>JL. MELATI RAYA NO.3 KLASABI SORONG MANOI KOTA SORONG</t>
  </si>
  <si>
    <t>Toko Hommy</t>
  </si>
  <si>
    <t>57.75.86</t>
  </si>
  <si>
    <t>Jl. Arfak No. 24 Kampung Baru Sorong</t>
  </si>
  <si>
    <t>Hotel Mambramo</t>
  </si>
  <si>
    <t>57.75.87</t>
  </si>
  <si>
    <t>Toko Tangguh mart</t>
  </si>
  <si>
    <t>57.75.88</t>
  </si>
  <si>
    <t>JL. SOROMG AIMAS, MALAWILI AIMAS SORONG</t>
  </si>
  <si>
    <t>Universitas muhammadiyah soron</t>
  </si>
  <si>
    <t>57.75.89</t>
  </si>
  <si>
    <t>JL BASUKI RAHMAT, KLASABI SORONG MANOI KOTA SORONG</t>
  </si>
  <si>
    <t>JYP PT ASABRI</t>
  </si>
  <si>
    <t>57.75.90</t>
  </si>
  <si>
    <t>JL. BASUKI RAHMAT, KLAWUYUK, SORONG TIMUR, KOTA SORONG</t>
  </si>
  <si>
    <t>HOTEL GRAND</t>
  </si>
  <si>
    <t>57.75.113</t>
  </si>
  <si>
    <t>Risman</t>
  </si>
  <si>
    <t>081223211885</t>
  </si>
  <si>
    <t>Jl. DI. Panjaitan No. 1 A Fak-Fak</t>
  </si>
  <si>
    <t>KK PELNI Jayapura</t>
  </si>
  <si>
    <t xml:space="preserve">  55.229.184.1</t>
  </si>
  <si>
    <t xml:space="preserve">  Omping - 08114819921 </t>
  </si>
  <si>
    <t>Jl. Argapura No. 15 Gedung Pelni Jayapura</t>
  </si>
  <si>
    <t>KK Polda Papua</t>
  </si>
  <si>
    <t>55.234.92.1</t>
  </si>
  <si>
    <t>Kantor Polda Papua. Jl. Sam Ratulang Jayapura</t>
  </si>
  <si>
    <t>VSAT Backup KC Biak</t>
  </si>
  <si>
    <t>3.73.17.1</t>
  </si>
  <si>
    <t xml:space="preserve">Achmad Ghazali / Abdul Gani - 082116768262 / 081344472654 </t>
  </si>
  <si>
    <t xml:space="preserve">Jl. Jendral Sudirman No. 16 Biak </t>
  </si>
  <si>
    <t>KK RSUD Biak</t>
  </si>
  <si>
    <t>55.248.20.1</t>
  </si>
  <si>
    <t>Jl. Sriwijaya Kompleks RSUD Biak</t>
  </si>
  <si>
    <t>Unit Biak Kota</t>
  </si>
  <si>
    <t>51.33.96.1</t>
  </si>
  <si>
    <t>Jl. Erlangga Biak Kota</t>
  </si>
  <si>
    <t>VSAT Backup KC Serui</t>
  </si>
  <si>
    <t>7.139.17.1</t>
  </si>
  <si>
    <t>Henri / Dedy - 085255508844 / 082291548484</t>
  </si>
  <si>
    <t>Jl. Jendral Ahmad Yani, Serui Kota</t>
  </si>
  <si>
    <t>KK Polres yapen</t>
  </si>
  <si>
    <t xml:space="preserve">  55.229.20.1</t>
  </si>
  <si>
    <t>Jl. Patimura, Kompleks Asrama Polisi Polres Yapen Serui</t>
  </si>
  <si>
    <t>Unit Serui Kota</t>
  </si>
  <si>
    <t>51.34.244.1</t>
  </si>
  <si>
    <t>Jl. Diponegoro Serui</t>
  </si>
  <si>
    <t>VSAT Backup KC Sorong</t>
  </si>
  <si>
    <t>3.71.17.1</t>
  </si>
  <si>
    <t xml:space="preserve">GILANG 085231522939 /AMIN ⁠⁠⁠082397391017 </t>
  </si>
  <si>
    <t>Jl. Ahmad Yani No. 11 Klademak II Sorong</t>
  </si>
  <si>
    <t>KCP Kota Sorong</t>
  </si>
  <si>
    <t>55.247.216.1</t>
  </si>
  <si>
    <t>Jl. Ahmad Yani, Ruko Mas No. 10 Sorong</t>
  </si>
  <si>
    <t>Unit Klawuyuk</t>
  </si>
  <si>
    <t>55.42.44.1</t>
  </si>
  <si>
    <t>Jl. Basuki Rahmat Kel. Klawuyuk Kec. Sorong Timur Kab. Sorong</t>
  </si>
  <si>
    <t>Unit Kampung Baru</t>
  </si>
  <si>
    <t xml:space="preserve">  55.42.36.1</t>
  </si>
  <si>
    <t>Jl. Samratulangi Kel. Klababa Kec. Sorong Barat Kab. Sorong</t>
  </si>
  <si>
    <t>Unit Dofior</t>
  </si>
  <si>
    <t>55.42.40.1</t>
  </si>
  <si>
    <t>Jl. Jendral Soedirman Kel. Klaligi Kec. Sorong Misool Kab. Sorong</t>
  </si>
  <si>
    <t>Unit Mariyai</t>
  </si>
  <si>
    <t>51.36.1.1</t>
  </si>
  <si>
    <t>Jl. Nusa Indah Kel. Mariyai, Kec. Mariat Kab. Sorong</t>
  </si>
  <si>
    <t>Unit Nayak</t>
  </si>
  <si>
    <t xml:space="preserve">  51.35.8.1</t>
  </si>
  <si>
    <t xml:space="preserve">Darius 082399351399/Isran 081248218488 </t>
  </si>
  <si>
    <t>Jl. Trikora - Wamena</t>
  </si>
  <si>
    <t>VSAT Backup KC Merauke</t>
  </si>
  <si>
    <t>3.75.17.1</t>
  </si>
  <si>
    <t>Anton 082398986669; Phiter 081247705911</t>
  </si>
  <si>
    <t>Jl.Raya Mandala 8, Merauke</t>
  </si>
  <si>
    <t>KCP Merauke Kota</t>
  </si>
  <si>
    <t xml:space="preserve">  55.248.188.1</t>
  </si>
  <si>
    <t>KK RSUD</t>
  </si>
  <si>
    <t xml:space="preserve">  55.248.132.1</t>
  </si>
  <si>
    <t>Jl. Trikora RSUD Merauke</t>
  </si>
  <si>
    <t>VSAT Backup KC Manokwari</t>
  </si>
  <si>
    <t>7.138.17.1</t>
  </si>
  <si>
    <t>ALBERT 082347333003; Wandi 081341538443</t>
  </si>
  <si>
    <t>Jl. Yos Sudarso, Manokwari</t>
  </si>
  <si>
    <t>55.247.236.1</t>
  </si>
  <si>
    <t>Jl.Bhayangkara, Kompleks RSUD Manokwari</t>
  </si>
  <si>
    <t>KCP Kota Manokwari</t>
  </si>
  <si>
    <t xml:space="preserve">  55.247.220.1</t>
  </si>
  <si>
    <t>Jl.Trikora  Kel.Wosi Distrik Manokwari Barat, Kab. Manokwari, Papua Barat (Samping Hotel fajar Roon)</t>
  </si>
  <si>
    <t>Unit Manokwari Kota</t>
  </si>
  <si>
    <t>51.34.232.1</t>
  </si>
  <si>
    <t>Jl. Merdeka Manokwari, Kel. Padarni, Kec. Manokwari Barat, Kab. Manokwari - Papua Barat</t>
  </si>
  <si>
    <t>KCP Waena</t>
  </si>
  <si>
    <t>55.16.136.1</t>
  </si>
  <si>
    <t xml:space="preserve">Usto - 082399112466/085244050811 </t>
  </si>
  <si>
    <t>Jl. Sentani-Abe, Waena Jayapura</t>
  </si>
  <si>
    <t>Unit Abepura</t>
  </si>
  <si>
    <t>22.13.57.1</t>
  </si>
  <si>
    <t>Jl. Raya Abepura No.15 Kota Jayapura</t>
  </si>
  <si>
    <t>Unit Cigombong</t>
  </si>
  <si>
    <t>55.42.28.1</t>
  </si>
  <si>
    <t>Jl. Baru Kota Raja, Kel. Waimhorock, Kota Jayapura, Prov. Papua</t>
  </si>
  <si>
    <t>Unit Koya</t>
  </si>
  <si>
    <t>51.45.100.1</t>
  </si>
  <si>
    <t>Jl. Paniai, Kel. Koya Barat, Kec. Muara Tami, Kota Jayapura, Papua</t>
  </si>
  <si>
    <t>VSAT Backup KC Timika</t>
  </si>
  <si>
    <t>26.2.121.1</t>
  </si>
  <si>
    <t>Bambang 085237725000; Eri 085399882806; Kantor 0901-3126703</t>
  </si>
  <si>
    <t>Jl. Budi Utomo Ruko Britama No. 4 - 6 Timika</t>
  </si>
  <si>
    <t>KCP Yosudarso</t>
  </si>
  <si>
    <t xml:space="preserve">55.37.36.1 </t>
  </si>
  <si>
    <t>Jl. Yos Sudarso Timika, Kel. Koperapoka, Dist. Mimika Baru, Kab. Mimika</t>
  </si>
  <si>
    <t>Unit Danaweria</t>
  </si>
  <si>
    <t xml:space="preserve">  55.42.16.1</t>
  </si>
  <si>
    <t>Risman 081343141520; Yasin 082198089726</t>
  </si>
  <si>
    <t>Jl.Warahmada Kel.Danaweria Kab.Fak-fak Papua Barat</t>
  </si>
  <si>
    <t>Unit Hawai</t>
  </si>
  <si>
    <t>55.42.20.1</t>
  </si>
  <si>
    <t>Alam 08114821277; Soni 082190630725</t>
  </si>
  <si>
    <t>Jl. Raya Sentani - Abe, Kompleks Ruko Pojok, Distrik Sentani, Kab. Jayapura</t>
  </si>
  <si>
    <t>KANWIL BRI MAKASSAR</t>
  </si>
  <si>
    <t>KPP PRATAMA MAROS</t>
  </si>
  <si>
    <t>57.71.99</t>
  </si>
  <si>
    <t>MAMAN</t>
  </si>
  <si>
    <t>KANTOR KPP PRATAMA MAROS JL.JEND.SUDIRMAN</t>
  </si>
  <si>
    <t>SULSEL</t>
  </si>
  <si>
    <t>SPBU PANGKEP HASANUDIN</t>
  </si>
  <si>
    <t>57.71.114</t>
  </si>
  <si>
    <t>ASRI</t>
  </si>
  <si>
    <t>085255558872</t>
  </si>
  <si>
    <t xml:space="preserve">JLN. SULTAN HASANUDDIN </t>
  </si>
  <si>
    <t>MAKASSAR SPBU CAMMING</t>
  </si>
  <si>
    <t>57.71.118</t>
  </si>
  <si>
    <t>HERMAN</t>
  </si>
  <si>
    <t>SPBU Camming Jl.Poros Bone Makassar</t>
  </si>
  <si>
    <t>MKS KANTOR DEPAG</t>
  </si>
  <si>
    <t>57.75.220</t>
  </si>
  <si>
    <t>A.Muh Firman S</t>
  </si>
  <si>
    <t>Jl.Rappocini Raya</t>
  </si>
  <si>
    <t>MKSR RUTAN 1 MKSR</t>
  </si>
  <si>
    <t>57.75.221</t>
  </si>
  <si>
    <t>Jl.Salemba Makassar</t>
  </si>
  <si>
    <t>MAKASSAR PT. SURYA LESTARI 1</t>
  </si>
  <si>
    <t>57.74.109</t>
  </si>
  <si>
    <t>DEDI</t>
  </si>
  <si>
    <t>MKSR SPBU MA-RANG</t>
  </si>
  <si>
    <t>57.71.115</t>
  </si>
  <si>
    <t>JLN. POROS MAKASSAR - PARE</t>
  </si>
  <si>
    <t>ALFAMIDI YOS SUDARSO BONE</t>
  </si>
  <si>
    <t>57.75.202</t>
  </si>
  <si>
    <t>FERDI/AKMAL/AHCMAD</t>
  </si>
  <si>
    <t>081342445063/081355559076/081241520026</t>
  </si>
  <si>
    <t>JALAN POROS BONE-MAKASSAR KECAMATAN ULAWENG</t>
  </si>
  <si>
    <t>MKSR SPBU PAHLAWAN</t>
  </si>
  <si>
    <t>57.71.106</t>
  </si>
  <si>
    <t>VALDHY</t>
  </si>
  <si>
    <t>jl.pahlawan jeneponto</t>
  </si>
  <si>
    <t>PUBL MAKASSAR-POLRES BARRU</t>
  </si>
  <si>
    <t>57.1.5</t>
  </si>
  <si>
    <t>Hayatullah</t>
  </si>
  <si>
    <t>MKSR SPBU BIKERU SINJAI</t>
  </si>
  <si>
    <t>57.71.117</t>
  </si>
  <si>
    <t xml:space="preserve">SPBU Bikeru Jl. Poros Bikeru </t>
  </si>
  <si>
    <t>MKS M2 MITRA MART</t>
  </si>
  <si>
    <t>57.75.26</t>
  </si>
  <si>
    <t>SUDIRMAN</t>
  </si>
  <si>
    <t>DUSUN DUMAR(LPTQ TUAL)</t>
  </si>
  <si>
    <t>MALUKU</t>
  </si>
  <si>
    <t>MAKASSAR SPBU RAMPOANG</t>
  </si>
  <si>
    <t>57.75.218</t>
  </si>
  <si>
    <t>FARID/ANDRI</t>
  </si>
  <si>
    <t>081355499255/085299125635</t>
  </si>
  <si>
    <t>JL DR RATULANGI RAMPOANG</t>
  </si>
  <si>
    <t>MKS MALL SALLO SENGKANG</t>
  </si>
  <si>
    <t>10.52.98</t>
  </si>
  <si>
    <t>MALIK</t>
  </si>
  <si>
    <t>MKS SPBU 74.905.15 PATUNG KUDA</t>
  </si>
  <si>
    <t>57.71.151</t>
  </si>
  <si>
    <t>SPBU PATUNG KUDA JL. POROS MKS MAROS</t>
  </si>
  <si>
    <t>MKSR SPBU KALUKKUANG</t>
  </si>
  <si>
    <t>57.71.107</t>
  </si>
  <si>
    <t>jl.lanto dg passewang jeneponto</t>
  </si>
  <si>
    <t>MAKASSAR SPBU CIROMANIE</t>
  </si>
  <si>
    <t>57.74.120</t>
  </si>
  <si>
    <t>MAKASSAR SPBU ABDUL KADIR</t>
  </si>
  <si>
    <t>57.71.97</t>
  </si>
  <si>
    <t>Jl.ABD.Kadir</t>
  </si>
  <si>
    <t>ALFA TANETEA BANTAENG</t>
  </si>
  <si>
    <t>57.76.93</t>
  </si>
  <si>
    <t>Kamaruddin</t>
  </si>
  <si>
    <t>Jalan Poros Bantaeng Bulukumba (Alfamart Tanetea Pajukukang)</t>
  </si>
  <si>
    <t>MKS SPBU BELO</t>
  </si>
  <si>
    <t>57.71.110</t>
  </si>
  <si>
    <t>Ilham setiawan</t>
  </si>
  <si>
    <t>085242997860</t>
  </si>
  <si>
    <t>Jalan poros cabenge soppeng</t>
  </si>
  <si>
    <t>MKS RMH DINAS</t>
  </si>
  <si>
    <t>57.75.203</t>
  </si>
  <si>
    <t>JALAN KH AGUSSALIM SPBU AGUSSALIM</t>
  </si>
  <si>
    <t>MKS SPBU TRI PUTRA KAJUARA</t>
  </si>
  <si>
    <t>57.72.176</t>
  </si>
  <si>
    <t>MKS RS. AU DR. DODY SARJOTO</t>
  </si>
  <si>
    <t>57.74.83</t>
  </si>
  <si>
    <t>RS DODY SARJOTO JL POROS BANDARA BARU</t>
  </si>
  <si>
    <t>MKSR SPBU BATANGASE</t>
  </si>
  <si>
    <t>57.71.98</t>
  </si>
  <si>
    <t>SPBU BATANGASE, JL POROS MKS MAROS</t>
  </si>
  <si>
    <t>MAKASSAR KC WATAMPONE</t>
  </si>
  <si>
    <t>57.75.153</t>
  </si>
  <si>
    <t>JALAN JEND AHMAD YANI</t>
  </si>
  <si>
    <t>MKSR NUSANTARA BANGUNAN</t>
  </si>
  <si>
    <t>57.75.4</t>
  </si>
  <si>
    <t>faisal/ipol</t>
  </si>
  <si>
    <t>081215268444/08114007214/081340012177</t>
  </si>
  <si>
    <t>Jl.Sao Sao No.200, Kendari</t>
  </si>
  <si>
    <t>SULTRA</t>
  </si>
  <si>
    <t>MAKASSAR SPBU SEGERI</t>
  </si>
  <si>
    <t>57.71.245</t>
  </si>
  <si>
    <t>MAKASSAR RSUD PANGKEP</t>
  </si>
  <si>
    <t>57.76.86</t>
  </si>
  <si>
    <t>MKSR SPBU BAJOE WATAMPONE</t>
  </si>
  <si>
    <t>57.75.224</t>
  </si>
  <si>
    <t>JALAN YOS SUDARSO</t>
  </si>
  <si>
    <t>MKSR SPBU KAJUARA</t>
  </si>
  <si>
    <t>57.71.116</t>
  </si>
  <si>
    <t>SPBU Kajuara Jl. Poros Sinjai Bone</t>
  </si>
  <si>
    <t>MKS POLDA MALUKU</t>
  </si>
  <si>
    <t>57.1.65</t>
  </si>
  <si>
    <t>GALIH/WILDAN/BRIYAN</t>
  </si>
  <si>
    <t>081247026878/081344024978/082199417634</t>
  </si>
  <si>
    <t>KODAM PATTIMURA</t>
  </si>
  <si>
    <t>57.1.80</t>
  </si>
  <si>
    <t>JALAN PATTIMURA AMBON</t>
  </si>
  <si>
    <t>MKS SWALAYAN SOBAT KITA WAINITU</t>
  </si>
  <si>
    <t>57.1.25</t>
  </si>
  <si>
    <t xml:space="preserve">JALAN KARPAN </t>
  </si>
  <si>
    <t>HOTEL AMANS AMBON</t>
  </si>
  <si>
    <t>57.1.26</t>
  </si>
  <si>
    <t>JALAN RAYA MARDIKA, HOTEL AMANS</t>
  </si>
  <si>
    <t>MKS POLO AIR POLDA AMBON</t>
  </si>
  <si>
    <t>57.1.27</t>
  </si>
  <si>
    <t>JALAN AIR KUNING</t>
  </si>
  <si>
    <t>MAKASSAR DIT. SABHARA POLDA</t>
  </si>
  <si>
    <t>57.1.66</t>
  </si>
  <si>
    <t>DIT SABARA POLDA MALUKU</t>
  </si>
  <si>
    <t>MKS RSUD DR HAULUSY</t>
  </si>
  <si>
    <t>57.1.28</t>
  </si>
  <si>
    <t>JALAN KUDAMATI</t>
  </si>
  <si>
    <t>MKS-POLRES PULAU BURU</t>
  </si>
  <si>
    <t>57.71.127</t>
  </si>
  <si>
    <t>POLRES PULAU BURU</t>
  </si>
  <si>
    <t>SPN POLRI PASSO</t>
  </si>
  <si>
    <t>57.72.189</t>
  </si>
  <si>
    <t>MAKASSAR ASDP LIANG</t>
  </si>
  <si>
    <t>57.72.130</t>
  </si>
  <si>
    <t>JALAN POHON PULE , SPBU POHON PULE</t>
  </si>
  <si>
    <t>MKS INDOMART PALAMPANG</t>
  </si>
  <si>
    <t>57.1.6</t>
  </si>
  <si>
    <t>WAWAN</t>
  </si>
  <si>
    <t>085225888545</t>
  </si>
  <si>
    <t>jl. poros bulukumba sinjai, indomaret palampang kecamatan rilau ale bulukumba</t>
  </si>
  <si>
    <t>MAKASSAR MEGROSS</t>
  </si>
  <si>
    <t>57.1.48</t>
  </si>
  <si>
    <t>JL.MARTANDU</t>
  </si>
  <si>
    <t>MKS-WONUA MONAPA</t>
  </si>
  <si>
    <t>57.1.64</t>
  </si>
  <si>
    <t xml:space="preserve">JL.Poros, Bandara Haluoleo, Ranoha, Konawe Selatan </t>
  </si>
  <si>
    <t>MKS NUSA MART</t>
  </si>
  <si>
    <t>57.1.32</t>
  </si>
  <si>
    <t>JL. A.YANI, LEPO-LEPO</t>
  </si>
  <si>
    <t>MKSR HOTEL D-BLITZ EX HOTEL ZAHR</t>
  </si>
  <si>
    <t>57.1.33</t>
  </si>
  <si>
    <t>JL. EDI SABARA KENDARI</t>
  </si>
  <si>
    <t>MKS CITRALAND KENDARI</t>
  </si>
  <si>
    <t>57.1.35</t>
  </si>
  <si>
    <t>JL. MALAKA RUKO SPAZIA BLOK RK H 01 NO.001</t>
  </si>
  <si>
    <t>MAKASSAR SPBU KEMARAYA</t>
  </si>
  <si>
    <t>57.1.36</t>
  </si>
  <si>
    <t>Ilham</t>
  </si>
  <si>
    <t>JL. MAYJEN SUTOYO NO.36</t>
  </si>
  <si>
    <t>MAKASSAR PLAZA KUBRA</t>
  </si>
  <si>
    <t>57.1.37</t>
  </si>
  <si>
    <t>JL. SUPU YUSUF NO.19</t>
  </si>
  <si>
    <t>MAKASSAR SPBU TAPAK KUDA</t>
  </si>
  <si>
    <t>57.1.38</t>
  </si>
  <si>
    <t>JL. BRIGJEN Z. A SUGIANTO NO.2</t>
  </si>
  <si>
    <t>MAKASSAR SPBU BONGGOIYA</t>
  </si>
  <si>
    <t>57.1.39</t>
  </si>
  <si>
    <t>JL. A. YANI NO.121</t>
  </si>
  <si>
    <t>MKS SPBU THR</t>
  </si>
  <si>
    <t>57.1.40</t>
  </si>
  <si>
    <t>JL. BUDI UTOMO (P2ID)</t>
  </si>
  <si>
    <t>MAKASSAR SPBU KONDA</t>
  </si>
  <si>
    <t>57.1.41</t>
  </si>
  <si>
    <t>Yogi</t>
  </si>
  <si>
    <t>JL. MAYJEN KATAMSO NO.3</t>
  </si>
  <si>
    <t>MAKASSAR RABAM SWALAYAN</t>
  </si>
  <si>
    <t>57.1.62</t>
  </si>
  <si>
    <t xml:space="preserve">JALAN JENDRAL AHMAD YANI, WUA - WUA </t>
  </si>
  <si>
    <t>MKSR RKB 1 MAKASAR</t>
  </si>
  <si>
    <t>57.75.254</t>
  </si>
  <si>
    <t>Jl.Samratulangi</t>
  </si>
  <si>
    <t>MAKASSAR RS. CATHERINE BOOTH</t>
  </si>
  <si>
    <t>57.71.152</t>
  </si>
  <si>
    <t>Jl.Arif Rate</t>
  </si>
  <si>
    <t>MAKASSAR CIRCLE K</t>
  </si>
  <si>
    <t>57.1.63</t>
  </si>
  <si>
    <t>FAUZI 081355301522</t>
  </si>
  <si>
    <t>A. Muh Firman 085242349200</t>
  </si>
  <si>
    <t xml:space="preserve">Jl.Nuri lama </t>
  </si>
  <si>
    <t>MKS STIEM BONGAYA</t>
  </si>
  <si>
    <t>57.1.12</t>
  </si>
  <si>
    <t>Jl.A.Mappaodang</t>
  </si>
  <si>
    <t>MKS-SPBU KM2 PARE PARE</t>
  </si>
  <si>
    <t>57.1.56</t>
  </si>
  <si>
    <t>Arwan Suryawan/MIFTAHUL=8124155154/085399731445</t>
  </si>
  <si>
    <t>Arwan : 08124155154</t>
  </si>
  <si>
    <t>JL AMAL BHAKTI, BUKIT HARAPAN SOREANG</t>
  </si>
  <si>
    <t>MKS ATM CENTER VILLA MUTIARA</t>
  </si>
  <si>
    <t>57.1.18</t>
  </si>
  <si>
    <t>FAUZI</t>
  </si>
  <si>
    <t>081355301522</t>
  </si>
  <si>
    <t>JL MUTIARABOULEVARD, BULUROKENG, BIRINGKANAYA KOTA MAKASSAR, SULAWESI SELATAN 90243</t>
  </si>
  <si>
    <t>MKS RS SAYANG RAKYAT</t>
  </si>
  <si>
    <t>57.1.19</t>
  </si>
  <si>
    <t>JL PERINTIS KEMERDEKAAN KM 15</t>
  </si>
  <si>
    <t>MAKASSAR LAP. GOLF BADDOKA</t>
  </si>
  <si>
    <t>57.1.20</t>
  </si>
  <si>
    <t>JL PROF DR IR SUTAMI NO 4</t>
  </si>
  <si>
    <t>MKS-SUB BULOG WIL. VII</t>
  </si>
  <si>
    <t>57.1.21</t>
  </si>
  <si>
    <t>JL URIP SUMOHARJO NO 42 MAKASSAR</t>
  </si>
  <si>
    <t>MKSR PASCA SARJANA UNHAS</t>
  </si>
  <si>
    <t>57.1.22</t>
  </si>
  <si>
    <t>JL PERINTIS KEMERDEKAAN KM 10 KAMPUS UNHAS</t>
  </si>
  <si>
    <t>MKS PLN RAYON TIMUR</t>
  </si>
  <si>
    <t>57.1.23</t>
  </si>
  <si>
    <t>JL BATARA BIRA NO 2</t>
  </si>
  <si>
    <t>ALFAMIDI PAJJAIYYANG</t>
  </si>
  <si>
    <t>57.1.24</t>
  </si>
  <si>
    <t>JL PAJJAIANG SUDIANG RAYA</t>
  </si>
  <si>
    <t>MKS SPBU TAMANROYA</t>
  </si>
  <si>
    <t>57.1.14</t>
  </si>
  <si>
    <t>jl poros jeneponto takalar kel.tamanroya</t>
  </si>
  <si>
    <t>MKS RSUD BATARA GURU</t>
  </si>
  <si>
    <t>57.71.205</t>
  </si>
  <si>
    <t>JL TOMAKKAKA LEBANI KEC BELOPA UTARA KAB LUWU</t>
  </si>
  <si>
    <t>MAKASSAR TOKO TOP MODE</t>
  </si>
  <si>
    <t>57.76.87</t>
  </si>
  <si>
    <t>57.1.44</t>
  </si>
  <si>
    <t>MKS CITRA GARDEN</t>
  </si>
  <si>
    <t>57.71.227</t>
  </si>
  <si>
    <t>HAIDAR</t>
  </si>
  <si>
    <t>JL. YUSUF BAUTY</t>
  </si>
  <si>
    <t>MKS RSUD KAREL SADSUITUBUN</t>
  </si>
  <si>
    <t>57.74.107</t>
  </si>
  <si>
    <t xml:space="preserve">KAREL SADSUITUBUN </t>
  </si>
  <si>
    <t>RSUD SOPPENG</t>
  </si>
  <si>
    <t>57.76.11</t>
  </si>
  <si>
    <t>Jalan malaka raya</t>
  </si>
  <si>
    <t>BARRU SPBU BOJO BARU II</t>
  </si>
  <si>
    <t>57.1.49</t>
  </si>
  <si>
    <t>MKSR SPBU CILELLANG</t>
  </si>
  <si>
    <t>57.1.17</t>
  </si>
  <si>
    <t>PUSAT PERBELANJAAN LIPPO</t>
  </si>
  <si>
    <t>57.76.6</t>
  </si>
  <si>
    <t>RAHMAT ZUANDI</t>
  </si>
  <si>
    <t>085343578765</t>
  </si>
  <si>
    <t xml:space="preserve">LIPPO PLAZA BUTON </t>
  </si>
  <si>
    <t>MAKASSAR-SPBU JUANDA</t>
  </si>
  <si>
    <t>57.1.3</t>
  </si>
  <si>
    <t>MKSR RSUD KAB MAMUJU</t>
  </si>
  <si>
    <t>57.1.2</t>
  </si>
  <si>
    <t>RSUD KAB MAMUJU JL. KURUNGAN BASSI MAMUJU</t>
  </si>
  <si>
    <t>MKS RS.HIKMA</t>
  </si>
  <si>
    <t>57.1.13</t>
  </si>
  <si>
    <t>UMAR</t>
  </si>
  <si>
    <t>JL. POROS TRANS SULAWESI KEC. BAEBUNTA</t>
  </si>
  <si>
    <t>SPBU 74.921.10 TUN ABD RAZAK</t>
  </si>
  <si>
    <t>57.1.53</t>
  </si>
  <si>
    <t>INDRA</t>
  </si>
  <si>
    <t>081342220022</t>
  </si>
  <si>
    <t>JL. TUN ABDUL RAZAK HERTASNING, MAKASSAR.</t>
  </si>
  <si>
    <t>INDOMARET SUDIRMAN</t>
  </si>
  <si>
    <t>57.1.57</t>
  </si>
  <si>
    <t>Jl. Jenderal Sudirman Sinjai</t>
  </si>
  <si>
    <t>MKS INDOMARET PETTARANI</t>
  </si>
  <si>
    <t>57.1.58</t>
  </si>
  <si>
    <t>JL. AP Pettarani Sinjai Utara</t>
  </si>
  <si>
    <t>MKS INDMRT PSR SENTRAL</t>
  </si>
  <si>
    <t>57.1.59</t>
  </si>
  <si>
    <t>SPBU Samataring Jl.Poros Kajang</t>
  </si>
  <si>
    <t>MKS WARUNG BIRINGERE</t>
  </si>
  <si>
    <t>57.1.68</t>
  </si>
  <si>
    <t>SPBU Biringere Sinjai</t>
  </si>
  <si>
    <t>MKS DEALER YAMAHA</t>
  </si>
  <si>
    <t>57.1.46</t>
  </si>
  <si>
    <t>SPBU Yamaha Sinjai</t>
  </si>
  <si>
    <t>MKS TOKO PANORAMA INDAH</t>
  </si>
  <si>
    <t>57.1.47</t>
  </si>
  <si>
    <t>Lappa Sinjai Utara</t>
  </si>
  <si>
    <t>KANTOR BUPATI LUWU</t>
  </si>
  <si>
    <t>10.53.67</t>
  </si>
  <si>
    <t>KOMP PERKANTORAN PEMKAB LUWU</t>
  </si>
  <si>
    <t>SWALAYAN SURYA INDAH</t>
  </si>
  <si>
    <t>57.72.65</t>
  </si>
  <si>
    <t>KELURAHAN WAETUO</t>
  </si>
  <si>
    <t>PASAR SENTRAL PALAKKA</t>
  </si>
  <si>
    <t>57.72.66</t>
  </si>
  <si>
    <t>JALAN ORDE BARU</t>
  </si>
  <si>
    <t>KKP II KENDARI</t>
  </si>
  <si>
    <t>57.72.39</t>
  </si>
  <si>
    <t>Jl. WR Supratman 2, Kandai, Kota Kendari</t>
  </si>
  <si>
    <t>POLTEKES KENDARI</t>
  </si>
  <si>
    <t>57.72.40</t>
  </si>
  <si>
    <t>JALAN JENDRAL A. NASUTION KECAMATAN KAMBU KOTA KENDARI</t>
  </si>
  <si>
    <t>RUMAH SAKIT SANTA ANNA</t>
  </si>
  <si>
    <t>57.74.87</t>
  </si>
  <si>
    <t>PUNGGALOBA, KECAMATAN KENDARI BARAT KOTA KENDARI</t>
  </si>
  <si>
    <t>KANTOR KAS UNHALU</t>
  </si>
  <si>
    <t>57.71.244</t>
  </si>
  <si>
    <t>JALAN POROS ANDOOLO NO.1, POTORO, KABUPATEN KONAWE SELATAN SULAWESI TENGGARA</t>
  </si>
  <si>
    <t>PERTAMINA GARUDA</t>
  </si>
  <si>
    <t>57.72.50</t>
  </si>
  <si>
    <t>DHANY</t>
  </si>
  <si>
    <t>081242626498</t>
  </si>
  <si>
    <t>JL. RAJAWALI (KANTOR PERTAMINA)</t>
  </si>
  <si>
    <t>MKSR KANTOR BUPATI GOWA</t>
  </si>
  <si>
    <t>57.72.60</t>
  </si>
  <si>
    <t>JL. MESJID RAYA GOWA</t>
  </si>
  <si>
    <t>ALFA POROS GALESONG UTARA</t>
  </si>
  <si>
    <t>57.75.217</t>
  </si>
  <si>
    <t>ASDAR</t>
  </si>
  <si>
    <t>081241176616/08114361043</t>
  </si>
  <si>
    <t>JL POROS GALESONG UTARA, KEC GALESONG UTARA KABUPATEN TAKALAR</t>
  </si>
  <si>
    <t>MKS SPBU GUDANG PARANGLOE</t>
  </si>
  <si>
    <t>57.72.62</t>
  </si>
  <si>
    <t>JL IR SUTAMI NO 35A PARANGLOE</t>
  </si>
  <si>
    <t>MKSR MANGGALA SQUART</t>
  </si>
  <si>
    <t>57.72.63</t>
  </si>
  <si>
    <t>ALFAMIDI GOA RIA-1</t>
  </si>
  <si>
    <t>57.72.64</t>
  </si>
  <si>
    <t>JL GOA RIA</t>
  </si>
  <si>
    <t>ALFAMIDI BELOKALLONG</t>
  </si>
  <si>
    <t>57.72.38</t>
  </si>
  <si>
    <t>jl.lanto dg.pasewang</t>
  </si>
  <si>
    <t>KODIM KOLAKA</t>
  </si>
  <si>
    <t>57.72.45</t>
  </si>
  <si>
    <t>EKO SUYONO/MUH. ANSYARUDDIN</t>
  </si>
  <si>
    <t>085241697751 / 085311109063</t>
  </si>
  <si>
    <t>JALAN PEMUDA</t>
  </si>
  <si>
    <t>SPBU CAKKARUDDU</t>
  </si>
  <si>
    <t>57.72.47</t>
  </si>
  <si>
    <t>ANANG 081241935106</t>
  </si>
  <si>
    <t>Umar 81241935106</t>
  </si>
  <si>
    <t>JL. POROS TRANS SULAWESI KEC. SUKAMAJU</t>
  </si>
  <si>
    <t>MKS PUSKESMAS LAKUDO</t>
  </si>
  <si>
    <t>57.72.56</t>
  </si>
  <si>
    <t>APRIYANTO NS</t>
  </si>
  <si>
    <t>081245777775</t>
  </si>
  <si>
    <t>JALAN GERSAMATA KEL. LAKUDO, KECAMATAN LAKUDO</t>
  </si>
  <si>
    <t>PASAR GUALI</t>
  </si>
  <si>
    <t>57.72.57</t>
  </si>
  <si>
    <t>JALAN POROS RAHA GUALI (DEPAN PASAR GUALI)</t>
  </si>
  <si>
    <t>PELABUHAN TUAL</t>
  </si>
  <si>
    <t>57.71.22</t>
  </si>
  <si>
    <t>PELABUHAN YOSUDARSO TUAL</t>
  </si>
  <si>
    <t>SPBU TARUNA JAYA ABADI</t>
  </si>
  <si>
    <t>57.76.5</t>
  </si>
  <si>
    <t>JALAN SULTAN HASANUDDIN</t>
  </si>
  <si>
    <t>BALITSEREAL MAROS</t>
  </si>
  <si>
    <t>57.75.54</t>
  </si>
  <si>
    <t>KANTOR BALITSEREAL MAROS JL DR, RATULANGI MAROS BARANDASI</t>
  </si>
  <si>
    <t>MKSR GALERI ATM PASAR BUTUNG</t>
  </si>
  <si>
    <t>57.71.209</t>
  </si>
  <si>
    <t>JL. SULAWESI (GALERI ATM PASAR BUTUNG)</t>
  </si>
  <si>
    <t>MKSR ALFAMART NIPA-NIPA</t>
  </si>
  <si>
    <t>57.71.169</t>
  </si>
  <si>
    <t>JL. NIPA-NIPA LAMA BLOK D NO.9</t>
  </si>
  <si>
    <t>MKSR SPBU LABUAJA</t>
  </si>
  <si>
    <t>57.75.6</t>
  </si>
  <si>
    <t>SPBU Labuaja Jl. Poros Palattae</t>
  </si>
  <si>
    <t>INDMRT PACCERAKKANG 43</t>
  </si>
  <si>
    <t>57.71.146</t>
  </si>
  <si>
    <t>JL JL PACCERAKKANG</t>
  </si>
  <si>
    <t>ALFAMART PK BTN HAMZI</t>
  </si>
  <si>
    <t>57.71.232</t>
  </si>
  <si>
    <t>JL PERINTIS KEMERDEKAAN KM 5</t>
  </si>
  <si>
    <t>RUMAH DINAS WATAMPONE</t>
  </si>
  <si>
    <t>57.71.148</t>
  </si>
  <si>
    <t>MKS-SPBU 74.902.34 TAMANGPA</t>
  </si>
  <si>
    <t>57.71.239</t>
  </si>
  <si>
    <t>JL.TAMANGAPA RAYA, MANGGALA, MAKASSAR</t>
  </si>
  <si>
    <t>DRIVE THRU GEDUNG BAG E-BANKING</t>
  </si>
  <si>
    <t>3.99.217</t>
  </si>
  <si>
    <t>MAKASSAR CITRA MARKET</t>
  </si>
  <si>
    <t>57.75.5</t>
  </si>
  <si>
    <t>Jl.AH Nasution, Poros Andounuhu, Kendari</t>
  </si>
  <si>
    <t>MKS SPBU BRIPTU SUHERMAN</t>
  </si>
  <si>
    <t>57.75.3</t>
  </si>
  <si>
    <t>SULAIMAN HASSAN</t>
  </si>
  <si>
    <t>KANWIL BRI MEDAN</t>
  </si>
  <si>
    <t>MEDAN POLRES TAPTENG</t>
  </si>
  <si>
    <t>57.76.33</t>
  </si>
  <si>
    <t>supriyadi</t>
  </si>
  <si>
    <t>jl. Aek tolang pandan</t>
  </si>
  <si>
    <t>SUMUT</t>
  </si>
  <si>
    <t>MDN SUDIRMAN KOTAPINANG</t>
  </si>
  <si>
    <t>57.70.65</t>
  </si>
  <si>
    <t>HARIADI/SEANDY</t>
  </si>
  <si>
    <t>081397037458/082274371113</t>
  </si>
  <si>
    <t>JALAN LINTAS LANGGAPAYUNG-SIDEMPUAN</t>
  </si>
  <si>
    <t>b</t>
  </si>
  <si>
    <t>MDN PT PADASA</t>
  </si>
  <si>
    <t>57.76.76</t>
  </si>
  <si>
    <t>FERY/MAHDAR</t>
  </si>
  <si>
    <t>085362754320/082351784756</t>
  </si>
  <si>
    <t>Jalan Enam Utama Teluk Dalam</t>
  </si>
  <si>
    <t>PT CPA SITARDAS HUTABALANG</t>
  </si>
  <si>
    <t>57.75.213</t>
  </si>
  <si>
    <t>jl. Desa sitardas hutabalang</t>
  </si>
  <si>
    <t>KANTOR PUSAT HKBP PEARAJA</t>
  </si>
  <si>
    <t>57.76.59</t>
  </si>
  <si>
    <t>Triono</t>
  </si>
  <si>
    <t>081370852770</t>
  </si>
  <si>
    <t>Jl. Putri Lopian-Pearaja No.1 Tarutung</t>
  </si>
  <si>
    <t>MEDAN SPBU DOLOKSANGGUL</t>
  </si>
  <si>
    <t>57.75.148</t>
  </si>
  <si>
    <t>Jl. Merdeka Doloksanggul No.52 Humbang Hasundutan</t>
  </si>
  <si>
    <t>MEDAN-PT RIMBA MUJUR MAHKOTA</t>
  </si>
  <si>
    <t>57.70.61</t>
  </si>
  <si>
    <t>Taher</t>
  </si>
  <si>
    <t>085211407753</t>
  </si>
  <si>
    <t>Perkebunan Kelapa Sawit, Kec. Natal</t>
  </si>
  <si>
    <t>MEDAN POLSEK SINGKUANG</t>
  </si>
  <si>
    <t>57.70.64</t>
  </si>
  <si>
    <t>Desa singkuang Kec. Muara Batang Gadis, Kab, Mandailing Natal</t>
  </si>
  <si>
    <t>MEDAN RRI SIBOLGA</t>
  </si>
  <si>
    <t>57.70.67</t>
  </si>
  <si>
    <t>jl. Ade irma sibolga</t>
  </si>
  <si>
    <t>MDN SMAN 1 MATAULI PANDAN</t>
  </si>
  <si>
    <t>57.70.68</t>
  </si>
  <si>
    <t>jl. P.sidempuan</t>
  </si>
  <si>
    <t>MEDAN SUB DIVRE BULOG MEDAN</t>
  </si>
  <si>
    <t>57.70.35</t>
  </si>
  <si>
    <t xml:space="preserve">Yepta </t>
  </si>
  <si>
    <t>08116155160</t>
  </si>
  <si>
    <t>Perum Bulog Jl Sisingamangaraja (sebelum POLDA SUMUT)</t>
  </si>
  <si>
    <t>MEDAN HUBDAM I</t>
  </si>
  <si>
    <t>57.70.39</t>
  </si>
  <si>
    <t>Jl. Karya Wisata Ujung No.28, Deli Tua, Namo Rambe, Kota Medan, Sumatera Utara 20144</t>
  </si>
  <si>
    <t>MDN RUTAN LABUHAN DELI</t>
  </si>
  <si>
    <t>57.70.21</t>
  </si>
  <si>
    <t>Jl. Titi Pahlawan, Pekan Labuhan, Medan Marelan, Kota Medan, Sumatera Utara 20251</t>
  </si>
  <si>
    <t>MDN SEHAT MOTOR</t>
  </si>
  <si>
    <t>57.70.50</t>
  </si>
  <si>
    <t>JlPertahanan Patumbak</t>
  </si>
  <si>
    <t>MEDAN J CITY</t>
  </si>
  <si>
    <t>57.71.48</t>
  </si>
  <si>
    <t>Kompleks Jcity Jl Karya Wisata Medan</t>
  </si>
  <si>
    <t>MEDAN MAJU BERSAMA</t>
  </si>
  <si>
    <t>57.70.22</t>
  </si>
  <si>
    <t>Jl. Denai, Tegal Sari Mandala I, Medan Denai, Kota Medan, Sumatera Utara 20227</t>
  </si>
  <si>
    <t>MEDAN POLTEKES DR RUSDI</t>
  </si>
  <si>
    <t>57.70.33</t>
  </si>
  <si>
    <t>Jl. Platina Raya, Titi Papan, Medan Deli, Kota Medan, Sumatera Utara 20244(SPBU Platinum Platina Raya)</t>
  </si>
  <si>
    <t>MEDAN-BULOG SIANTAR</t>
  </si>
  <si>
    <t>57.70.52</t>
  </si>
  <si>
    <t>yoharry</t>
  </si>
  <si>
    <t>081370254982</t>
  </si>
  <si>
    <t>JL. Medan. P.Siantar</t>
  </si>
  <si>
    <t>MDN RSUD JASARMEN SARAGIH</t>
  </si>
  <si>
    <t>57.70.27</t>
  </si>
  <si>
    <t>Agus</t>
  </si>
  <si>
    <t>082277680181</t>
  </si>
  <si>
    <t>JL.Sutomo . P.Siantar</t>
  </si>
  <si>
    <t>e</t>
  </si>
  <si>
    <t>MDN POLRES SIMALUNGUN</t>
  </si>
  <si>
    <t>57.70.60</t>
  </si>
  <si>
    <t>JL.Saribudolok. Pematang Raya</t>
  </si>
  <si>
    <t>MDN PKS PT HARKAT SEJAHTERA</t>
  </si>
  <si>
    <t>57.70.69</t>
  </si>
  <si>
    <t>RAHMAD SANTOSO</t>
  </si>
  <si>
    <t>082364713431</t>
  </si>
  <si>
    <t>JLN BESAR PENGKOLAN BOSAR MALIGAS</t>
  </si>
  <si>
    <t>MDN-POLRESTA PEMTG SIANTAR</t>
  </si>
  <si>
    <t>57.70.164</t>
  </si>
  <si>
    <t>sumanto</t>
  </si>
  <si>
    <t>082217157190</t>
  </si>
  <si>
    <t>JL.Sudirman. P.Siantar</t>
  </si>
  <si>
    <t>MEDAN PTPN 3 BANDA BETSY</t>
  </si>
  <si>
    <t>57.71.12</t>
  </si>
  <si>
    <t>JLN LINTAS PERDAGANGAN - LIMA PULUH</t>
  </si>
  <si>
    <t>MEDAN PTPN 3 DISTRIK</t>
  </si>
  <si>
    <t>57.70.55</t>
  </si>
  <si>
    <t>JLN LINTAS LIMA PULUH - KISARAN</t>
  </si>
  <si>
    <t>MDN OKE SUPERMARKET</t>
  </si>
  <si>
    <t>57.70.34</t>
  </si>
  <si>
    <t>FUNNA</t>
  </si>
  <si>
    <t>081362937809</t>
  </si>
  <si>
    <t>Jl. Gaperta Ujung No. 87 C, Tj. Gusta, Medan Helvetia, Kota Medan, Sumatera Utara 20126</t>
  </si>
  <si>
    <t>MEDAN-POLRES ASAHAN</t>
  </si>
  <si>
    <t>57.70.160</t>
  </si>
  <si>
    <t>Ferdy</t>
  </si>
  <si>
    <t>082167114501</t>
  </si>
  <si>
    <t>Kisaran</t>
  </si>
  <si>
    <t>MDN POLRES BATU BARA</t>
  </si>
  <si>
    <t>57.70.161</t>
  </si>
  <si>
    <t>Jl. Lintas Sumatera Batubara</t>
  </si>
  <si>
    <t>MDN SPBU 14-212-216 PETATAL</t>
  </si>
  <si>
    <t>57.70.162</t>
  </si>
  <si>
    <t>MDN SPBU COCO PUTRI HI</t>
  </si>
  <si>
    <t>57.70.36</t>
  </si>
  <si>
    <t>Ipan</t>
  </si>
  <si>
    <t>081260725092</t>
  </si>
  <si>
    <t>Jl. Yosudarso Medan</t>
  </si>
  <si>
    <t>MEDAN-POLRES TAPSEL</t>
  </si>
  <si>
    <t>57.70.70</t>
  </si>
  <si>
    <t xml:space="preserve">ARI </t>
  </si>
  <si>
    <t>JL. SISINGAMANGARAJA, PADANGSIDIMPUAN</t>
  </si>
  <si>
    <t>MEDAN SPBU IMAM BONJOL</t>
  </si>
  <si>
    <t>57.70.58</t>
  </si>
  <si>
    <t>JL IMAMBONJOL, PADANGMATINGGI</t>
  </si>
  <si>
    <t>MEDAN SPBU MANUNGGANG</t>
  </si>
  <si>
    <t>57.71.102</t>
  </si>
  <si>
    <t>JL. LINTAS SIDIMPUAN - PANYABUNGAN</t>
  </si>
  <si>
    <t>RS ANGKATAN DARAT P SIDEMPUAN</t>
  </si>
  <si>
    <t>57.71.101</t>
  </si>
  <si>
    <t>ZEID</t>
  </si>
  <si>
    <t>JL. SUDIRMAN, PADANGSIDIMPUAN</t>
  </si>
  <si>
    <t>MDN SPBU GEBANG</t>
  </si>
  <si>
    <t>57.70.20</t>
  </si>
  <si>
    <t>IZAT</t>
  </si>
  <si>
    <t>082366309402</t>
  </si>
  <si>
    <t>Jl.Lintas Sumatra-Aceh , Desa Pekan Gebang, Kec.Gebang, Langkat</t>
  </si>
  <si>
    <t>SPBU SEJUK PERANGIN ANGIN</t>
  </si>
  <si>
    <t>57.70.32</t>
  </si>
  <si>
    <t>Jl.Lintas Sumatra-Aceh , Desa Dondong, Kec.Wampu, Langkat</t>
  </si>
  <si>
    <t>MDN PT MUJUR LESTARI</t>
  </si>
  <si>
    <t>57.70.76</t>
  </si>
  <si>
    <t>JALAN LINTAS SEI BARUHUR PTPN III</t>
  </si>
  <si>
    <t>MEDAN RSUD KOTA PINANG</t>
  </si>
  <si>
    <t>57.70.77</t>
  </si>
  <si>
    <t>RUMAH SAKIT UMUM DAERAH KOTA PINANG LABUHANBATU SELATAN</t>
  </si>
  <si>
    <t>SPBU SIBUHUAN</t>
  </si>
  <si>
    <t>57.70.170</t>
  </si>
  <si>
    <t>DIRHAM</t>
  </si>
  <si>
    <t>081362218662</t>
  </si>
  <si>
    <t>Jl. KH. Dewantara, Padang Luar, Kec. Barumun, Kab Padang Lawas</t>
  </si>
  <si>
    <t>MEDAN PKS PT SIRINGO-RINGO</t>
  </si>
  <si>
    <t>57.70.254</t>
  </si>
  <si>
    <t>Dani</t>
  </si>
  <si>
    <t>082364933738</t>
  </si>
  <si>
    <t>Jl. Perkebunan Sawit PT. Siringo-Ringo</t>
  </si>
  <si>
    <t>HOTEL RAZ PLAZA</t>
  </si>
  <si>
    <t>57.71.125</t>
  </si>
  <si>
    <t>DEDI/JUNIUS</t>
  </si>
  <si>
    <t>081396661466/081262028816</t>
  </si>
  <si>
    <t>jln. DR.Mansyur</t>
  </si>
  <si>
    <t>MDN-INSTITUT TEKNOLOGI DEL</t>
  </si>
  <si>
    <t>57.70.75</t>
  </si>
  <si>
    <t xml:space="preserve">ARIFIN </t>
  </si>
  <si>
    <t>082268563046</t>
  </si>
  <si>
    <t xml:space="preserve">JL. SISINGA MANGARAJA, SITOLU AMA, LAGUBOTI KAB. TOBASA </t>
  </si>
  <si>
    <t>MDN PTPN III KEBUN SEI DADAP</t>
  </si>
  <si>
    <t>57.70.40</t>
  </si>
  <si>
    <t>FERY</t>
  </si>
  <si>
    <t>085362754320</t>
  </si>
  <si>
    <t>Jalinsum Kebun Sei Dapap</t>
  </si>
  <si>
    <t>MEDAN PTPN 3 BANDAR SELAMAT</t>
  </si>
  <si>
    <t>57.70.41</t>
  </si>
  <si>
    <t>MAHDAR</t>
  </si>
  <si>
    <t>Kantor Besar Perkebunan PTPN III Kebun Bandar Selamat</t>
  </si>
  <si>
    <t>MEDAN RM GULE MASAM</t>
  </si>
  <si>
    <t>57.70.42</t>
  </si>
  <si>
    <t>Jalan Teluk Nibung Tanjung Balai</t>
  </si>
  <si>
    <t>SPBU 14-212-268 SIMP KAWAT</t>
  </si>
  <si>
    <t>57.70.43</t>
  </si>
  <si>
    <t xml:space="preserve">Jalinsum Hesa Air Genting </t>
  </si>
  <si>
    <t>BRIMOB TEBING TINGGI</t>
  </si>
  <si>
    <t>57.70.51</t>
  </si>
  <si>
    <t>SUPANDI PURBA</t>
  </si>
  <si>
    <t>081264761078</t>
  </si>
  <si>
    <t>JL. AHMAD YANI TEBING TINGGI</t>
  </si>
  <si>
    <t>MEDAN RS NATAMA TEBING TINGGI</t>
  </si>
  <si>
    <t>57.70.53</t>
  </si>
  <si>
    <t>JL. DOLOK MASIHUL – TEBING TINGGI</t>
  </si>
  <si>
    <t>MEDAN RS BIDADARI</t>
  </si>
  <si>
    <t>57.70.23</t>
  </si>
  <si>
    <t xml:space="preserve">DWI EDI SUCIPTO , BAIHAQI </t>
  </si>
  <si>
    <t>082276268399 , 081260171010</t>
  </si>
  <si>
    <t>JL. PERINTIS KEMERDEKAAN BINJAI</t>
  </si>
  <si>
    <t>MEDAN SPBU NO. 14-207-166</t>
  </si>
  <si>
    <t>57.70.30</t>
  </si>
  <si>
    <t>JL. SOEKARNO HATTA BINJAI</t>
  </si>
  <si>
    <t>MEDAN RUMAH DINAS KC BINJAI</t>
  </si>
  <si>
    <t>57.70.26</t>
  </si>
  <si>
    <t>JL. KARTINI BINJAI</t>
  </si>
  <si>
    <t>MEDAN PT UKINDO</t>
  </si>
  <si>
    <t>57.70.31</t>
  </si>
  <si>
    <t>JL. BINJAI - KUALA, BELANKAHAN</t>
  </si>
  <si>
    <t>MEDAN-SPBU CITRA MARACAYBO</t>
  </si>
  <si>
    <t>57.70.28</t>
  </si>
  <si>
    <t xml:space="preserve">JL. MEDAN - BINJAI KM.10  </t>
  </si>
  <si>
    <t>YPK BUDI MURNI</t>
  </si>
  <si>
    <t>57.70.44</t>
  </si>
  <si>
    <t>jln. Hayam wuruk</t>
  </si>
  <si>
    <t>MEDAN SEKOLAH ST THOMAS</t>
  </si>
  <si>
    <t>57.70.45</t>
  </si>
  <si>
    <t>jln. S. Parman</t>
  </si>
  <si>
    <t>RS ADVENT MEDAN</t>
  </si>
  <si>
    <t>57.70.47</t>
  </si>
  <si>
    <t>jln. Gatot Subroto</t>
  </si>
  <si>
    <t>MEDAN SAWALAYAN MANDIRI GAPERTA</t>
  </si>
  <si>
    <t>57.70.48</t>
  </si>
  <si>
    <t>jln. Gaperta Simp. Griya</t>
  </si>
  <si>
    <t>SEKOLAH BUDI MURNI</t>
  </si>
  <si>
    <t>57.70.25</t>
  </si>
  <si>
    <t>jln. Timor</t>
  </si>
  <si>
    <t>MDN RS FULL BETHESDA</t>
  </si>
  <si>
    <t>57.70.169</t>
  </si>
  <si>
    <t>NAUFAL</t>
  </si>
  <si>
    <t>081260993710</t>
  </si>
  <si>
    <t>Jl. Medan Binjai Rs Full betesda kampung lalang</t>
  </si>
  <si>
    <t>MDN CV ALFA MILLENIUM 2</t>
  </si>
  <si>
    <t>57.70.24</t>
  </si>
  <si>
    <t>Jl.  Kapten Muslim Sorum Alfa milenium Sei sekambing</t>
  </si>
  <si>
    <t>POLRES HUMBANG HASUNDUTAN</t>
  </si>
  <si>
    <t>57.70.168</t>
  </si>
  <si>
    <t>Frans Tobing 0821663600612</t>
  </si>
  <si>
    <t>Triono 081370852770</t>
  </si>
  <si>
    <t>Jl. Doloksanggul-Siborongborong, Lintongnihuta</t>
  </si>
  <si>
    <t>UNIV SISINGAMANGARAJA XII</t>
  </si>
  <si>
    <t>57.70.59</t>
  </si>
  <si>
    <t>Jl.Siborongborong-Balige,Desa Silangit, Kec. Siborongborong</t>
  </si>
  <si>
    <t>SPBU POLLUNG</t>
  </si>
  <si>
    <t>57.74.234</t>
  </si>
  <si>
    <t>Mei 081370852770</t>
  </si>
  <si>
    <t>Jl. Doloksanggul-Sidikalang KM.12, Desa Hutapaung, Kecamatan Pollung</t>
  </si>
  <si>
    <t>MDN UHN SIANTAR</t>
  </si>
  <si>
    <t>57.74.229</t>
  </si>
  <si>
    <t>JL. Asahan. P.Siantar</t>
  </si>
  <si>
    <t>UNIVERSITAS METHODIST</t>
  </si>
  <si>
    <t>57.75.205</t>
  </si>
  <si>
    <t>Jl. Setia Budi Pasar II Kampus Fakultas Kedokteran Metodis</t>
  </si>
  <si>
    <t>MEDAN POLRES SAMOSIR</t>
  </si>
  <si>
    <t>57.74.184</t>
  </si>
  <si>
    <t>PASAR PANGURURAN, KAB. SAMOSIR</t>
  </si>
  <si>
    <t>DEPO 78</t>
  </si>
  <si>
    <t>57.74.185</t>
  </si>
  <si>
    <t>JL. TENGKU AMIRHAMZAH BINJAI</t>
  </si>
  <si>
    <t>KEMENTRIAN AGAMA BINJAI</t>
  </si>
  <si>
    <t>57.74.186</t>
  </si>
  <si>
    <t>JL. GATOT SUBROTO BINJAI</t>
  </si>
  <si>
    <t>SPBU PT BRAHMA PUTRA MNDRI</t>
  </si>
  <si>
    <t>57.74.187</t>
  </si>
  <si>
    <t>JL. JAMIN GINTING BINJAI</t>
  </si>
  <si>
    <t>MEDAN PT STA</t>
  </si>
  <si>
    <t>57.74.188</t>
  </si>
  <si>
    <t>JALAN SUDIRMAN RUMAH MAKAN NUSANTARA</t>
  </si>
  <si>
    <t>PTPN III</t>
  </si>
  <si>
    <t>57.74.189</t>
  </si>
  <si>
    <t>PERKEBUNAN MUJUR LESTARI</t>
  </si>
  <si>
    <t>RSUD KOTA PINANG</t>
  </si>
  <si>
    <t>57.74.190</t>
  </si>
  <si>
    <t>PERKEBUNAN EMPLASMENT PT.AGRO BARUMUN SENTOSA</t>
  </si>
  <si>
    <t>MDN PT TALES ISBP</t>
  </si>
  <si>
    <t>57.72.41</t>
  </si>
  <si>
    <t>SYAMDI OLOAN</t>
  </si>
  <si>
    <t>085360819797</t>
  </si>
  <si>
    <t>Jl. Tiga juhar kec. Bangun purba</t>
  </si>
  <si>
    <t>UNIKA</t>
  </si>
  <si>
    <t>57.74.192</t>
  </si>
  <si>
    <t>jln. Flamboyan raya</t>
  </si>
  <si>
    <t>YAYASAN PENDIDIKAN HARAPAN</t>
  </si>
  <si>
    <t>57.74.196</t>
  </si>
  <si>
    <t>Jl. H.M Joni Medan Kampus Harapan Medan</t>
  </si>
  <si>
    <t>PT. HIJAU PRYAN PERDANA</t>
  </si>
  <si>
    <t>57.74.205</t>
  </si>
  <si>
    <t>PERK. PT HIJAU PRYAN PERDANA (HPP) A. Jamu</t>
  </si>
  <si>
    <t>PT. SOCFINDO KBN TNH GAMBU</t>
  </si>
  <si>
    <t>57.74.206</t>
  </si>
  <si>
    <t>JL. BESAR MEDAN KISARAN KOTA LIMA PULUH</t>
  </si>
  <si>
    <t>MDN PT SOCFINDO KEBUN TANAH BESI</t>
  </si>
  <si>
    <t>57.74.208</t>
  </si>
  <si>
    <t>PAYA PASIR SERDANG BEDAGAI</t>
  </si>
  <si>
    <t>SPBU PT. PUTRA MIGAS INDON</t>
  </si>
  <si>
    <t>57.74.210</t>
  </si>
  <si>
    <t>JL. YOS SUDARSO KP KELING TEBING TINGGI</t>
  </si>
  <si>
    <t>PT. SINAR LIKA PORTIBI JAYA PL</t>
  </si>
  <si>
    <t>57.74.211</t>
  </si>
  <si>
    <t>DESA PORTIBI, GUNUNG TUA</t>
  </si>
  <si>
    <t>HOTEL MITRA INDAH</t>
  </si>
  <si>
    <t>57.74.212</t>
  </si>
  <si>
    <t>JL SM RAJA, GUNUNG TUA</t>
  </si>
  <si>
    <t>c</t>
  </si>
  <si>
    <t>AIDO SIBOLGA</t>
  </si>
  <si>
    <t>57.74.213</t>
  </si>
  <si>
    <t xml:space="preserve">jl. Sm.raja </t>
  </si>
  <si>
    <t>ASDP SIBOLGA</t>
  </si>
  <si>
    <t>57.74.215</t>
  </si>
  <si>
    <t>MEDAN PT KAS</t>
  </si>
  <si>
    <t>57.74.218</t>
  </si>
  <si>
    <t xml:space="preserve">Jl Lintas Ujung Batu - Riau, Kec Sosa         </t>
  </si>
  <si>
    <t>MDN PT BRIDGE STONE SUMATERA E</t>
  </si>
  <si>
    <t>57.74.227</t>
  </si>
  <si>
    <t>Jalan Besar Aek Tarum Desa Perkebunan Aek Tarum</t>
  </si>
  <si>
    <t>SPBU 14.212.278 AEK LOBA</t>
  </si>
  <si>
    <t>57.74.226</t>
  </si>
  <si>
    <t>Fery 085362754320/Ibu Anna 08116233320 / 0852-6160-8158(misdi kaunit)</t>
  </si>
  <si>
    <t>MAHDAR 082351784756</t>
  </si>
  <si>
    <t>Jalinsum LK II aek Loba Pekan</t>
  </si>
  <si>
    <t>MEDAN PT. SUCOFINDO</t>
  </si>
  <si>
    <t>57.71.120</t>
  </si>
  <si>
    <t>PERK. SOCFINDO AEK PAMINGKE</t>
  </si>
  <si>
    <t>SPBU 14-214-225</t>
  </si>
  <si>
    <t>57.71.121</t>
  </si>
  <si>
    <t xml:space="preserve"> JL. AHMAD YANI RANTAUPRAPAT</t>
  </si>
  <si>
    <t>PT ISS</t>
  </si>
  <si>
    <t>SPBU 14.227.350 NEGRI LAMA</t>
  </si>
  <si>
    <t>57.71.172</t>
  </si>
  <si>
    <t xml:space="preserve">JL. BESAR NEGERI LAMA </t>
  </si>
  <si>
    <t>PT.SOCFINDO</t>
  </si>
  <si>
    <t>57.71.234</t>
  </si>
  <si>
    <t>2.1</t>
  </si>
  <si>
    <t>KANWIL BRI SEMARANG</t>
  </si>
  <si>
    <t>SMRG KK RS MITRA BANGSA</t>
  </si>
  <si>
    <t>57.76.80</t>
  </si>
  <si>
    <t>Birul</t>
  </si>
  <si>
    <t>085727211503</t>
  </si>
  <si>
    <t>JL. KOL. SUGIYONO PATI</t>
  </si>
  <si>
    <t>JATENG</t>
  </si>
  <si>
    <t>1.1</t>
  </si>
  <si>
    <t>SMG SPBU LARANGAN</t>
  </si>
  <si>
    <t>10.53.2</t>
  </si>
  <si>
    <t>Widi</t>
  </si>
  <si>
    <t>085641113003</t>
  </si>
  <si>
    <t>Jl. Jendral Sudirman Kec. Brebes Kab. Brebes</t>
  </si>
  <si>
    <t>SPBU HARJOSARI BAWEN</t>
  </si>
  <si>
    <t>57.71.20</t>
  </si>
  <si>
    <t>Anjar</t>
  </si>
  <si>
    <t>085600006417</t>
  </si>
  <si>
    <t>JL. SOEKARNO-HATTA KM 30 BAWEN, KAB SEMARANG</t>
  </si>
  <si>
    <t>SPBU GEDANG ANAK UNGARA</t>
  </si>
  <si>
    <t>55.29.187</t>
  </si>
  <si>
    <t>JL. HALMAHERA KELURAHAN GEDANG ANAK, KAB SEMARANG</t>
  </si>
  <si>
    <t>SMG BANTENG RAIDERS</t>
  </si>
  <si>
    <t>55.29.192</t>
  </si>
  <si>
    <t>Miko</t>
  </si>
  <si>
    <t>08122869855</t>
  </si>
  <si>
    <t>JL. SETIA BUDI SRONDOL SEMARANG</t>
  </si>
  <si>
    <t>1.2</t>
  </si>
  <si>
    <t>SMRG SPBU KALIGANGSA</t>
  </si>
  <si>
    <t>57.70.108</t>
  </si>
  <si>
    <t>Widi/'Amar '085642664669</t>
  </si>
  <si>
    <t>Kaligangsa, Margadana, Kota Tegal, Jawa Tengah</t>
  </si>
  <si>
    <t>POLRES BATANG</t>
  </si>
  <si>
    <t>57.75.24</t>
  </si>
  <si>
    <t>Hendrit</t>
  </si>
  <si>
    <t>085640558262</t>
  </si>
  <si>
    <t>JL GAJAHMADA NO 200 KAB BATANG</t>
  </si>
  <si>
    <t>PERUM PERHUTANI KPH RANDUBLATU</t>
  </si>
  <si>
    <t>57.75.125</t>
  </si>
  <si>
    <t>Bintoro</t>
  </si>
  <si>
    <t>089676553733</t>
  </si>
  <si>
    <t>JL RAYA CEPU RANDUBLATUNG BLOK 3 NO 28 RANDUBLATUNG, KAB. BLORA</t>
  </si>
  <si>
    <t>SPBU MLANGSEN 44.582.09 BLORA</t>
  </si>
  <si>
    <t>57.75.127</t>
  </si>
  <si>
    <t>JL RAYA BLORA - RANDUBLATUNG, KEL. MLANGSEN KAB BLORA</t>
  </si>
  <si>
    <t>1.3</t>
  </si>
  <si>
    <t>SMRG - RSUD BUMIAYU</t>
  </si>
  <si>
    <t>57.75.171</t>
  </si>
  <si>
    <t>Ardi</t>
  </si>
  <si>
    <t>085640421991</t>
  </si>
  <si>
    <t>jl. kh ahmad dahlan, km 1, bumiayu</t>
  </si>
  <si>
    <t>SMRG-SPBU JEPON</t>
  </si>
  <si>
    <t>57.75.130</t>
  </si>
  <si>
    <t>Fauzi</t>
  </si>
  <si>
    <t>085640812145</t>
  </si>
  <si>
    <t>Jl Jepon, ds Tempel lemah abang kec jepon kab blora</t>
  </si>
  <si>
    <t>SMRG-HOTEL GRAND MEGA</t>
  </si>
  <si>
    <t>57.75.131</t>
  </si>
  <si>
    <t>Jl Tambakromo no 27 kel. tambakromo kec cepu</t>
  </si>
  <si>
    <t>SMRG - SPBU SAMBONG</t>
  </si>
  <si>
    <t>57.75.132</t>
  </si>
  <si>
    <t>JL RAYA CEPU - BLORA</t>
  </si>
  <si>
    <t>RSUD DEMAK</t>
  </si>
  <si>
    <t>57.76.39</t>
  </si>
  <si>
    <t>Eko</t>
  </si>
  <si>
    <t>085641382496</t>
  </si>
  <si>
    <t>jl. sultan fatah 669, demak</t>
  </si>
  <si>
    <t>2.2</t>
  </si>
  <si>
    <t>SPBU BAKUNG</t>
  </si>
  <si>
    <t>57.76.41</t>
  </si>
  <si>
    <t>jl. raya demak -  bonang, demak</t>
  </si>
  <si>
    <t>HOTEL PALM BEACH JEPARA</t>
  </si>
  <si>
    <t>57.75.154</t>
  </si>
  <si>
    <t>Luhung</t>
  </si>
  <si>
    <t>085225744084</t>
  </si>
  <si>
    <t>JL TIRTA SAMUDRA NO 191, BANDENGAN JEPARA</t>
  </si>
  <si>
    <t>SEMARANG SPBU TROSO</t>
  </si>
  <si>
    <t>57.75.157</t>
  </si>
  <si>
    <t>Ds. Troso Kec. Pecangaan Kab. Jepara</t>
  </si>
  <si>
    <t>PEKALONGAN SPBU GAJAHMADA</t>
  </si>
  <si>
    <t>57.75.214</t>
  </si>
  <si>
    <t>Anthony</t>
  </si>
  <si>
    <t>085848639845</t>
  </si>
  <si>
    <t>jl. gajah mada, pekalongan</t>
  </si>
  <si>
    <t>SPBU BOJONG</t>
  </si>
  <si>
    <t>57.75.215</t>
  </si>
  <si>
    <t>jl. bojong minggir, pekalongan</t>
  </si>
  <si>
    <t>SMG PT SANDY NASWATEK PEMALANG</t>
  </si>
  <si>
    <t>57.76.46</t>
  </si>
  <si>
    <t>Igit</t>
  </si>
  <si>
    <t>08995677332</t>
  </si>
  <si>
    <t>jl. pegiringan-wanar, pemalang</t>
  </si>
  <si>
    <t>POLSEK PAKIS AJI</t>
  </si>
  <si>
    <t>57.75.158</t>
  </si>
  <si>
    <t>Jl.Raya Jepara - Ngabul Tahunan Jepara</t>
  </si>
  <si>
    <t>SMG-SPBU PAYAMAN</t>
  </si>
  <si>
    <t>57.75.233</t>
  </si>
  <si>
    <t>Rifqi</t>
  </si>
  <si>
    <t>085728955931</t>
  </si>
  <si>
    <t>Jl Raya Klero Salatiga</t>
  </si>
  <si>
    <t>SEMARANG SPBU JETIS</t>
  </si>
  <si>
    <t>57.75.234</t>
  </si>
  <si>
    <t>JL IMAM BONJOL NO 27 SALATIGA</t>
  </si>
  <si>
    <t>SMRG SPBU PATEMON 44.50221</t>
  </si>
  <si>
    <t>57.76.50</t>
  </si>
  <si>
    <t>Niam</t>
  </si>
  <si>
    <t>082137511216</t>
  </si>
  <si>
    <t>jl. raya patemon, kendal</t>
  </si>
  <si>
    <t>SMG SPBU NGREMBEL</t>
  </si>
  <si>
    <t>57.76.51</t>
  </si>
  <si>
    <t>Hendra</t>
  </si>
  <si>
    <t>085641234527</t>
  </si>
  <si>
    <t>jl. raya ungaran - cangkiran, semarang</t>
  </si>
  <si>
    <t>SMG SPBU KARANGANYAR TEGAL</t>
  </si>
  <si>
    <t>57.76.48</t>
  </si>
  <si>
    <t>Amar</t>
  </si>
  <si>
    <t>085642664669</t>
  </si>
  <si>
    <t>jl. raya karanganyar, tegal</t>
  </si>
  <si>
    <t>1.4</t>
  </si>
  <si>
    <t>SMG SPBU KRAMAT TEGAL</t>
  </si>
  <si>
    <t>57.76.49</t>
  </si>
  <si>
    <t>jl. raya kramat, tegal</t>
  </si>
  <si>
    <t>SPBU JALAN LINGKAR AMBARAWA EX SMG SPBU GEMBOL UNGARAN</t>
  </si>
  <si>
    <t>57.74.137</t>
  </si>
  <si>
    <t>Jl. Lingkar Amabarawa KM 40+400 Ambarawa Kab. Semarang</t>
  </si>
  <si>
    <t>SPBU GEDONGSONGO EX SEMARANG CIMORY UNGARAN</t>
  </si>
  <si>
    <t>57.74.138</t>
  </si>
  <si>
    <t>Jl Raya Sumowono-Ambarawa KM 3 Bandungan</t>
  </si>
  <si>
    <t>SMG SIRANDU MALL</t>
  </si>
  <si>
    <t>57.71.91</t>
  </si>
  <si>
    <t>JL. GATOT SUBROTO PEMALANG</t>
  </si>
  <si>
    <t>SMG PERUM TAMAN ASRI</t>
  </si>
  <si>
    <t>57.71.92</t>
  </si>
  <si>
    <t>JL. DESA TAMAN, PEMALANG</t>
  </si>
  <si>
    <t>SMG PERUM KALIGELANG</t>
  </si>
  <si>
    <t>57.71.93</t>
  </si>
  <si>
    <t>JL. CIPTO MANGUNKUSUMO PEMALANG</t>
  </si>
  <si>
    <t>SMG PERUMAHAN WIDURI</t>
  </si>
  <si>
    <t>57.71.94</t>
  </si>
  <si>
    <t>JL. LAKSDA YOS SUDARSO, PEMALANG</t>
  </si>
  <si>
    <t>SMG SPBU SUKOREJO</t>
  </si>
  <si>
    <t>57.71.211</t>
  </si>
  <si>
    <t>Manda</t>
  </si>
  <si>
    <t>085712969619</t>
  </si>
  <si>
    <t>Jalan Raya Purwodadi-Solo KM 5 Sukorojo, Toroh, Purwodadi</t>
  </si>
  <si>
    <t>2.3</t>
  </si>
  <si>
    <t>SMRG PT. PUNGKOK INDONESIA</t>
  </si>
  <si>
    <t>57.74.106</t>
  </si>
  <si>
    <t>JL KS TUBUN NO 1 RT 03 / RW 11 DS PURWODADI, KEC PURWODADI KAB GROBOGAN</t>
  </si>
  <si>
    <t>2.4</t>
  </si>
  <si>
    <t>SMG PDAM PURWODADI</t>
  </si>
  <si>
    <t>57.71.90</t>
  </si>
  <si>
    <t>JL. Gajahmada Purwodadi Grobogan</t>
  </si>
  <si>
    <t>SMG PT PABRIK LOKATEX</t>
  </si>
  <si>
    <t>57.75.189</t>
  </si>
  <si>
    <t>JL. RAYA PAIT KM.10 NO.403 PEKALONGAN</t>
  </si>
  <si>
    <t>1.5</t>
  </si>
  <si>
    <t>SMRG UNIVERSITAS SUPM</t>
  </si>
  <si>
    <t>57.71.129</t>
  </si>
  <si>
    <t>JL. MARTOLOYO TEGAL</t>
  </si>
  <si>
    <t>SEMARANG SPBU PAKIS PUTIH</t>
  </si>
  <si>
    <t>57.71.173</t>
  </si>
  <si>
    <t>Jalan Raya Pakis Putih Kab. Pekalongan</t>
  </si>
  <si>
    <t>2.5</t>
  </si>
  <si>
    <t>SMG SPBU PEGANJARAN</t>
  </si>
  <si>
    <t>57.73.216</t>
  </si>
  <si>
    <t>Jl. Lingkar Utara Desa Peganjaran Kec. Bae Keb. Kudus</t>
  </si>
  <si>
    <t>KANWIL BRI SURABAYA</t>
  </si>
  <si>
    <t>SPBU KUPANG JAYA</t>
  </si>
  <si>
    <t>57.76.25</t>
  </si>
  <si>
    <t>DHIMAS 085738505040 | PUTRA 085730076220</t>
  </si>
  <si>
    <t>.</t>
  </si>
  <si>
    <t>JL KUPANG JAYA NO 2 A</t>
  </si>
  <si>
    <t>JATIM</t>
  </si>
  <si>
    <t>SPBU CAMPLONG</t>
  </si>
  <si>
    <t>57.71.185</t>
  </si>
  <si>
    <t>FARHAN 085258316303 | YUSRON 081232575196</t>
  </si>
  <si>
    <t>Makmum 0877-7778-8787</t>
  </si>
  <si>
    <t>JL RAYA CAMPLONG</t>
  </si>
  <si>
    <t>SEKOLAH BUMI SHALAWAT</t>
  </si>
  <si>
    <t>10.53.86</t>
  </si>
  <si>
    <t>RISCAL 082230014868 | DENI 082230019000/082232515536</t>
  </si>
  <si>
    <t>JL KYAI DASUKI NO 1 LEBO,SIDOARJO</t>
  </si>
  <si>
    <t>KLINIK DMC DANDER</t>
  </si>
  <si>
    <t>10.53.182.91</t>
  </si>
  <si>
    <t>PIC DONY 085235292060</t>
  </si>
  <si>
    <t>JL. RAYA DATON, DESA NGRASEH DANDER BOJONEGORO</t>
  </si>
  <si>
    <t>BUMI MENARA INTERNUSA</t>
  </si>
  <si>
    <t>57.71.175</t>
  </si>
  <si>
    <t>FERY / KHOLIQ - 081235395292 / 085731737649</t>
  </si>
  <si>
    <t>FERY 081235395292</t>
  </si>
  <si>
    <t>REJOSARI,DS DEKET,LAMONGAN</t>
  </si>
  <si>
    <t>KOPKAR PG GEMPOLKEREP</t>
  </si>
  <si>
    <t>57.76.57</t>
  </si>
  <si>
    <t>TEDI 082334117889 | DWI 082293999901</t>
  </si>
  <si>
    <t>TEDI 082334117889</t>
  </si>
  <si>
    <t>JL GEMPOLKEREP,GEDEK</t>
  </si>
  <si>
    <t>SURABAYA SPBU DASIN JENU</t>
  </si>
  <si>
    <t>10.53.14</t>
  </si>
  <si>
    <t>NUCH 081357720646</t>
  </si>
  <si>
    <t>JL RAYA SEMARANG</t>
  </si>
  <si>
    <t>spbu panjang jiwo</t>
  </si>
  <si>
    <t>57.76.26</t>
  </si>
  <si>
    <t>JL PANJANG JIWO NO 54</t>
  </si>
  <si>
    <t>SURABAYA-IDM KEDONGSARI</t>
  </si>
  <si>
    <t>57.76.37</t>
  </si>
  <si>
    <t>GERI 085720502028 | GIEZA 083856682100</t>
  </si>
  <si>
    <t>JL KAWI</t>
  </si>
  <si>
    <t>RSUD PLOSO</t>
  </si>
  <si>
    <t>57.76.31</t>
  </si>
  <si>
    <t>RENDY / SOFWAN - 085735078505 / 081217347202</t>
  </si>
  <si>
    <t>JL DUSUN LOSARI KEL LOSARI KEC PLOSO</t>
  </si>
  <si>
    <t>SPBU A.YANI</t>
  </si>
  <si>
    <t>57.70.220</t>
  </si>
  <si>
    <t>FARIS 082233307848</t>
  </si>
  <si>
    <t>JL AHMAD YANI</t>
  </si>
  <si>
    <t>SURABAYA RM TAMAN SARI</t>
  </si>
  <si>
    <t>57.71.108</t>
  </si>
  <si>
    <t>JL RAYA SINGGAHAN</t>
  </si>
  <si>
    <t>SPBU PILANG</t>
  </si>
  <si>
    <t>57.75.169</t>
  </si>
  <si>
    <t>JL RAYA LEBO,PILANG</t>
  </si>
  <si>
    <t>SBY UNIGORO</t>
  </si>
  <si>
    <t>57.70.215</t>
  </si>
  <si>
    <t>HENDRIK 081287429737/082243803917 | DONI 085235292060</t>
  </si>
  <si>
    <t>JL LETTU SUYITNO NO.02, BOJONEGORO</t>
  </si>
  <si>
    <t>SRBY KDS TOSERBA</t>
  </si>
  <si>
    <t>57.70.216</t>
  </si>
  <si>
    <t>JL VETERAN NO.54, BOJONEGORO</t>
  </si>
  <si>
    <t>KLINIK ANS</t>
  </si>
  <si>
    <t>57.70.217</t>
  </si>
  <si>
    <t>JL RY BOJONEGORO-CEPU</t>
  </si>
  <si>
    <t>ALFAMART JOTO ex ALFAMART PULE</t>
  </si>
  <si>
    <t>57.71.189</t>
  </si>
  <si>
    <t>JL RAYA KALI KAPAS</t>
  </si>
  <si>
    <t>INDOMART MODO ex  INDOMART MANTUP</t>
  </si>
  <si>
    <t>57.71.208</t>
  </si>
  <si>
    <t>JL RAYA BABAT JOMBANG</t>
  </si>
  <si>
    <t>SURABAYA-PT KEBUN TEBU MAS</t>
  </si>
  <si>
    <t>57.76.1</t>
  </si>
  <si>
    <t>JL RAYA BABAT-JOMBANG</t>
  </si>
  <si>
    <t>ALFAMIDI JATISARI</t>
  </si>
  <si>
    <t>57.73.137</t>
  </si>
  <si>
    <t>JL RAYA SUNGON</t>
  </si>
  <si>
    <t>SUPERINDO PURI</t>
  </si>
  <si>
    <t>57.71.194</t>
  </si>
  <si>
    <t>JL JEND. S PARMAN NO 8</t>
  </si>
  <si>
    <t>ALFAMIDI SEDATI</t>
  </si>
  <si>
    <t>57.71.195</t>
  </si>
  <si>
    <t>JL RAYA SEDATI GEDE</t>
  </si>
  <si>
    <t>SBY ALFAMIDI TAMAN PINANG</t>
  </si>
  <si>
    <t>57.71.190</t>
  </si>
  <si>
    <t>JL JANTI</t>
  </si>
  <si>
    <t>ALFAMIDI TROPODO ex ALFAMART GRAHA KOTA</t>
  </si>
  <si>
    <t>57.71.192</t>
  </si>
  <si>
    <t>JL PERUMAHAN GRAHA KOTA</t>
  </si>
  <si>
    <t>SBY SPBU TOL REST AREA LAMONGAN</t>
  </si>
  <si>
    <t>57.71.180</t>
  </si>
  <si>
    <t>JL TOL KEBOMAS</t>
  </si>
  <si>
    <t>SBY-SUROBOYO CARNIVAL</t>
  </si>
  <si>
    <t>57.70.155</t>
  </si>
  <si>
    <t>Jl. Ahmad Yani No.333</t>
  </si>
  <si>
    <t>IDM SEDATI AGUNG</t>
  </si>
  <si>
    <t>57.70.157</t>
  </si>
  <si>
    <t>JL RAYA SEDATI AGUNG</t>
  </si>
  <si>
    <t>SBY ALFAMART WATU GOLONG</t>
  </si>
  <si>
    <t>57.71.193</t>
  </si>
  <si>
    <t>DSN SIDORANGU RT.6.RW.2, DS.WATUGOLONG, KRIAN</t>
  </si>
  <si>
    <t>ALFAMRT MADU BRONTO</t>
  </si>
  <si>
    <t>57.71.191</t>
  </si>
  <si>
    <t>KAV MADUBRONTO RT.68, RW.12, SIDOREJO, KRIAN</t>
  </si>
  <si>
    <t>ATM PADEMAWU ex AREA AREK LANCOR</t>
  </si>
  <si>
    <t>57.76.9</t>
  </si>
  <si>
    <t xml:space="preserve">WAHYU 082332243322 | FEBRI 085204178885 | ZAINULLAH 087750220310 </t>
  </si>
  <si>
    <t>JL. SLAMET RIYADI PAMEKASAN</t>
  </si>
  <si>
    <t>SBY-RENI SUPERMARKET WARU</t>
  </si>
  <si>
    <t>57.70.158</t>
  </si>
  <si>
    <t>JL BRIGJEND KATAMSO 132A RT.14.RW.02, DS JANTI, KEC.WARU, SIDOARJO</t>
  </si>
  <si>
    <t>UIN SUNAN AMPEL - relokasi ke rs. Dr. Suwandi</t>
  </si>
  <si>
    <t>10.53.69</t>
  </si>
  <si>
    <t>ATM DI KANCA</t>
  </si>
  <si>
    <t>JL AHMAD YANI NO 117</t>
  </si>
  <si>
    <t>PENGADILAN TINGGI SURABAYA</t>
  </si>
  <si>
    <t>JL RAYA ARJUNO NO 16-18</t>
  </si>
  <si>
    <t>INDOMART NGAGEL MADYA</t>
  </si>
  <si>
    <t>57.73.152</t>
  </si>
  <si>
    <t>HASBI 083850089003/082333165229 - l DIO 085646133246</t>
  </si>
  <si>
    <t>JL. NGAGEL MADYA</t>
  </si>
  <si>
    <t>ALFAMART MANYAR</t>
  </si>
  <si>
    <t>57.73.151</t>
  </si>
  <si>
    <t>JL. MANYAR JAYA V NO 16</t>
  </si>
  <si>
    <t>PERTOKOAN MANYAR</t>
  </si>
  <si>
    <t>57.73.241</t>
  </si>
  <si>
    <t>SATYA 085732601635</t>
  </si>
  <si>
    <t>JL MANYAR 65</t>
  </si>
  <si>
    <t>SBY ALFAMIDI MANUKAN</t>
  </si>
  <si>
    <t>57.73.98</t>
  </si>
  <si>
    <t>AGUNG 081336682030</t>
  </si>
  <si>
    <t>JL. MANUKAN TENGAH BLOK 9J NO.10 SURABAYA</t>
  </si>
  <si>
    <t>ALFAMIDI SIMO POMAHAN</t>
  </si>
  <si>
    <t>57.73.99</t>
  </si>
  <si>
    <t>JL. SIMO KALANGAN SUKO MANUNGGAL SURABAYA</t>
  </si>
  <si>
    <t>ALFAMIDI KENJERAN</t>
  </si>
  <si>
    <t>57.73.150</t>
  </si>
  <si>
    <t>IVAN 081232977773</t>
  </si>
  <si>
    <t>JL.KENJERAN NO. 325, GADING-TAMBAKSARI, SURABAYA</t>
  </si>
  <si>
    <t>DE BILITON</t>
  </si>
  <si>
    <t>57.75.210</t>
  </si>
  <si>
    <t>YAZID - 085645670040</t>
  </si>
  <si>
    <t>JL. BILITON NO.05, SURABAYA</t>
  </si>
  <si>
    <t>SPBU MARGOMULYO</t>
  </si>
  <si>
    <t>57.75.211</t>
  </si>
  <si>
    <t>JL. MARGOMULYO NO.33, SURABAYA</t>
  </si>
  <si>
    <t>SBY APARTEMEN PAVILIUN PERMATA</t>
  </si>
  <si>
    <t>57.73.231</t>
  </si>
  <si>
    <t>REZA 081259220000 | SAKHIR 081703041268</t>
  </si>
  <si>
    <t>JL. ABDUL SIAMIN SURABAYA</t>
  </si>
  <si>
    <t>SBY KOBANGDIKAL</t>
  </si>
  <si>
    <t>57.73.232</t>
  </si>
  <si>
    <t>JL MOROKREMBANGAN,SURABAYA</t>
  </si>
  <si>
    <t>SPBU BATUAN</t>
  </si>
  <si>
    <t>57.73.170</t>
  </si>
  <si>
    <t>MISBAHOL 085649419498 | FIKRI 081803185153</t>
  </si>
  <si>
    <t>JL. RY LENTENG SUMENEP</t>
  </si>
  <si>
    <t>UNIVERSITAS RONGGOLAWE</t>
  </si>
  <si>
    <t>57.73.169</t>
  </si>
  <si>
    <t>JL MANUNGGAL</t>
  </si>
  <si>
    <t>SPBU DRIYOREJO</t>
  </si>
  <si>
    <t>57.73.138</t>
  </si>
  <si>
    <t>JL. RY PETIKEN DS RANDEGANSARI, DRIYOREJO</t>
  </si>
  <si>
    <t>PT VARIA USAHA SEMEN TUBAN</t>
  </si>
  <si>
    <t>57.75.247</t>
  </si>
  <si>
    <t>ICHFAN 082243445809/085733597957 | WAHYU 085645165663</t>
  </si>
  <si>
    <t>JL. RAYA PENDOPO NO. 45 SEMBAYAT MANYAR</t>
  </si>
  <si>
    <t>SPBU JRENGIK ex MINIMARKET PERINTIS</t>
  </si>
  <si>
    <t>57.75.20</t>
  </si>
  <si>
    <t>JL RAYA JRENGIK</t>
  </si>
  <si>
    <t>FOOD JUNCTION GRAND PAKUWON</t>
  </si>
  <si>
    <t>57.72.54</t>
  </si>
  <si>
    <t>JL GRAND BANJAR BOULEVARD,TANDES</t>
  </si>
  <si>
    <t>SBY LIPPO PLAZA SIDOARJO</t>
  </si>
  <si>
    <t>57.73.234</t>
  </si>
  <si>
    <t>JL. RAYA JATI NO.1 SIDOARJO</t>
  </si>
  <si>
    <t>KANTOR ADMINISTRASI BANDARA JUANDA AIRNAS ex PDAM SIDOARJO</t>
  </si>
  <si>
    <t>57.73.242</t>
  </si>
  <si>
    <t>SEGORO TAMBAK,SEDATI</t>
  </si>
  <si>
    <t>RS SITI AISYAH FATIMAH</t>
  </si>
  <si>
    <t>57.73.243</t>
  </si>
  <si>
    <t>JL. RAYA SUMPUT SIDOARJO</t>
  </si>
  <si>
    <t>SPBU PORONG</t>
  </si>
  <si>
    <t>57.73.244</t>
  </si>
  <si>
    <t>JL. RAYA KEBON AGUNG SIDOARJO</t>
  </si>
  <si>
    <t>PERUM TAMAN SUKO ASRI 2</t>
  </si>
  <si>
    <t>57.73.245</t>
  </si>
  <si>
    <t>JL. RAYA SUKOLEGOK SIDOARJO</t>
  </si>
  <si>
    <t>POLRESTA SIDOARJO</t>
  </si>
  <si>
    <t>57.73.246</t>
  </si>
  <si>
    <t>JL RA KARTINI 88 SIDOARJO</t>
  </si>
  <si>
    <t>SPBU KEDENSARI</t>
  </si>
  <si>
    <t>57.73.247</t>
  </si>
  <si>
    <t>JL. MONGINSIDI NO. 89 a SIDOARJO</t>
  </si>
  <si>
    <t>KANTOR PERTAHANAN KABUPATEN SIDOARJO</t>
  </si>
  <si>
    <t>57.73.248</t>
  </si>
  <si>
    <t>JL. JAKSA AGUNG R. SUPRAPTO NO. 7 SIDOARJO</t>
  </si>
  <si>
    <t>spbu menturus kudu ex SENG FONG</t>
  </si>
  <si>
    <t>57.73.238</t>
  </si>
  <si>
    <t>JL. YOS SUDARSO NO. 173 TUNGGORONO JOMBANG</t>
  </si>
  <si>
    <t>PONPES DENANYAR</t>
  </si>
  <si>
    <t>57.73.172</t>
  </si>
  <si>
    <t>JL. IMAM BONJOL DENANYAR JOMBANG</t>
  </si>
  <si>
    <t>ALFAMIDI MERI ex ALFAMIDI IJEN</t>
  </si>
  <si>
    <t>57.74.105</t>
  </si>
  <si>
    <t>JL RAYA IJEN,WATES</t>
  </si>
  <si>
    <t>PT RAJAWALI CITRAMASS</t>
  </si>
  <si>
    <t>57.75.204</t>
  </si>
  <si>
    <t>DS PARENGAN, KEC JETIS, MOJOKERTO</t>
  </si>
  <si>
    <t>PP (PONPES) BATA BATA</t>
  </si>
  <si>
    <t>57.73.235</t>
  </si>
  <si>
    <t>JL RY PADEMAWU BARAT, PAMEKASAN</t>
  </si>
  <si>
    <t>SPBU TALANG SIRING</t>
  </si>
  <si>
    <t>57.74.95</t>
  </si>
  <si>
    <t>JL TALANG SIRING</t>
  </si>
  <si>
    <t>SPBU PANGILEN ex PASAR LEMPONG</t>
  </si>
  <si>
    <t>57.76.7</t>
  </si>
  <si>
    <t>JL RAYA PANGILEN</t>
  </si>
  <si>
    <t>SPBU SITI CHODIJAH</t>
  </si>
  <si>
    <t>57.76.8</t>
  </si>
  <si>
    <t>JL RAYA PAHLAWAN</t>
  </si>
  <si>
    <t>SPBU IR. SOEKARNO</t>
  </si>
  <si>
    <t>57.73.159</t>
  </si>
  <si>
    <t>JL. IR SOEKARNO NO.220 SURABAYA</t>
  </si>
  <si>
    <t>ALFAMIDI KETINTANG ex ALFAMIDI JAMBANGAN</t>
  </si>
  <si>
    <t>57.73.213</t>
  </si>
  <si>
    <t>BILLY 085646151992 | HANIF 082230253885</t>
  </si>
  <si>
    <t xml:space="preserve"> HANIF 082230253885</t>
  </si>
  <si>
    <t>JL. JAMBANGAN NO.165 KEL. JAMBANGAN, KEC. JAMBANGAN, SURABAYA</t>
  </si>
  <si>
    <t>SWALAYAN TRETAN BRI</t>
  </si>
  <si>
    <t>57.72.200</t>
  </si>
  <si>
    <t>MUSLIM : 081331612349</t>
  </si>
  <si>
    <t>JL PEMUDA KAFFA SEBELAH RSUD BANGKALAN</t>
  </si>
  <si>
    <t>INDOMARET KLAMPIS</t>
  </si>
  <si>
    <t>57.72.201</t>
  </si>
  <si>
    <t>JL. RAYA KLAMPIS BANGKALAN</t>
  </si>
  <si>
    <t>RM KAYUMANIS</t>
  </si>
  <si>
    <t>57.73.168</t>
  </si>
  <si>
    <t>JL. BASUKI RAHMAT TUBAN</t>
  </si>
  <si>
    <t>SUPERINDO NGINDEN</t>
  </si>
  <si>
    <t>57.72.198</t>
  </si>
  <si>
    <t>JL. NGINDEN SEMOLO 98</t>
  </si>
  <si>
    <t>UNIV 17 AGUSTUS</t>
  </si>
  <si>
    <t>57.72.199</t>
  </si>
  <si>
    <t xml:space="preserve">JL. NGINDEN SEMOLO </t>
  </si>
  <si>
    <t>ALFAMIDI KALIMANTAN</t>
  </si>
  <si>
    <t>57.75.248</t>
  </si>
  <si>
    <t>JL. KALIMANTAN NO. 160-162, YOSOWILANGUN-MANYAR, GRESIK</t>
  </si>
  <si>
    <t>PASAR SBD KRIAN</t>
  </si>
  <si>
    <t>57.71.238</t>
  </si>
  <si>
    <t>HERY 08563055569 | RENDY 085648537001</t>
  </si>
  <si>
    <t>JL. RY BATU MULIA 12D, KOTA BARU DRIYOREJO, GRESIK</t>
  </si>
  <si>
    <t>KCP AGRO GRESIK</t>
  </si>
  <si>
    <t>57.71.183</t>
  </si>
  <si>
    <t>JL RADEN AJENG KARTINI NO 216</t>
  </si>
  <si>
    <t>KANWIL BRI YOGYAKARTA</t>
  </si>
  <si>
    <t>RS HARAPAN MAGELANG</t>
  </si>
  <si>
    <t>53.69.79</t>
  </si>
  <si>
    <t>Ibnu Nurmansyah</t>
  </si>
  <si>
    <t>6281392228878</t>
  </si>
  <si>
    <t>Jl. Senopati No 11, Kemirirejo, Magelang 56112</t>
  </si>
  <si>
    <t>UNIV MERCUBUANA</t>
  </si>
  <si>
    <t>44.24.137</t>
  </si>
  <si>
    <t>Ferry</t>
  </si>
  <si>
    <t>6285743704369</t>
  </si>
  <si>
    <t>Jl. Ringroad Utara</t>
  </si>
  <si>
    <t>VANIA VARELLINO</t>
  </si>
  <si>
    <t>44.33.90</t>
  </si>
  <si>
    <t>Jl. Kaliurang Km. 9, Sardonoharjo, Ngaglik, Sleman</t>
  </si>
  <si>
    <t>YOGYA STIPRAM</t>
  </si>
  <si>
    <t>57.75.10</t>
  </si>
  <si>
    <t>Angga</t>
  </si>
  <si>
    <t>6287738169284</t>
  </si>
  <si>
    <t>Jl. Ringroad Timur, Banguntapan, Yogyakarta</t>
  </si>
  <si>
    <t>RS YAP</t>
  </si>
  <si>
    <t>4.102.105</t>
  </si>
  <si>
    <t>Edo 085725900212</t>
  </si>
  <si>
    <t>6285731390848</t>
  </si>
  <si>
    <t>Jl. Cik Ditiro, No. 5 Terban, Gondokusuman, Yogyakarta</t>
  </si>
  <si>
    <t>YOGYA SPBU UAD 44.557.14</t>
  </si>
  <si>
    <t>57.75.188</t>
  </si>
  <si>
    <t>Argosari, Sedayu, Bantul, Yogyakarta.</t>
  </si>
  <si>
    <t>YOGYA KUSUMA HADI SANTOSA</t>
  </si>
  <si>
    <t>10.53.100</t>
  </si>
  <si>
    <t>Sidik</t>
  </si>
  <si>
    <t>6281329328595</t>
  </si>
  <si>
    <t>Jl. Raya Jaten, KM 9,4 Jaten, Karanganyar</t>
  </si>
  <si>
    <t>YOGYAKARTA PT. SUNCHANG</t>
  </si>
  <si>
    <t>57.75.51</t>
  </si>
  <si>
    <t>Irwansyah</t>
  </si>
  <si>
    <t>6281225296977</t>
  </si>
  <si>
    <t>PT Sunchang Purbalingga</t>
  </si>
  <si>
    <t>SUPERMARKET PALMA</t>
  </si>
  <si>
    <t>57.74.129</t>
  </si>
  <si>
    <t>Yosep</t>
  </si>
  <si>
    <t>6287737505832</t>
  </si>
  <si>
    <t>Jl. Rwringin Harjo, Gandrungmangu, Kab. Cilacap</t>
  </si>
  <si>
    <t>TOKO PERTANIAN</t>
  </si>
  <si>
    <t>57.74.123</t>
  </si>
  <si>
    <t>Jl. Telagasari, Rejodadi, Cimanggu, Kab. Cilacap</t>
  </si>
  <si>
    <t>YOGYA SPBU PADI MAKMUR</t>
  </si>
  <si>
    <t>57.73.230</t>
  </si>
  <si>
    <t>628562925558</t>
  </si>
  <si>
    <t>Jl. Magelang KM 22, Salam, Magelang</t>
  </si>
  <si>
    <t>Kanwil Denpasar</t>
  </si>
  <si>
    <t>DPS BOLLY DEPT STORE</t>
  </si>
  <si>
    <t>10.53.249.91</t>
  </si>
  <si>
    <t xml:space="preserve">AGUS 081322652523 / Halim 085338125512 </t>
  </si>
  <si>
    <t>Jalan Buyahamka Desa Tente, Kecamatan Woha, Kabupaten Bima</t>
  </si>
  <si>
    <t xml:space="preserve">  DNPS KIMIA FARMA TEUKU UMAR</t>
  </si>
  <si>
    <t>57.71.57.91</t>
  </si>
  <si>
    <t>ANOM 081936108942 / YUDI 085339445576 / ARTA 081915669374</t>
  </si>
  <si>
    <t>PERUM SASI</t>
  </si>
  <si>
    <t>57.73.192.91</t>
  </si>
  <si>
    <t>UCOK 085253928128</t>
  </si>
  <si>
    <t>Eltom 085253385985</t>
  </si>
  <si>
    <t>Kefamenanu(0276)</t>
  </si>
  <si>
    <t>DUTA BANGUNAN</t>
  </si>
  <si>
    <t>57.72.137.91</t>
  </si>
  <si>
    <t>PLBN WINI</t>
  </si>
  <si>
    <t>57.72.136.91</t>
  </si>
  <si>
    <t>KANWIL PALEMBANG</t>
  </si>
  <si>
    <t>PLG POLRES PAGARALAM</t>
  </si>
  <si>
    <t>10.53.72.91</t>
  </si>
  <si>
    <t>CHANDRA / PRASETYO -</t>
  </si>
  <si>
    <t xml:space="preserve"> 082373409999 / 082378818551</t>
  </si>
  <si>
    <t>SUMSEL</t>
  </si>
  <si>
    <t>PLG PTPN VII PAGARALAM</t>
  </si>
  <si>
    <t>57.75.201.91</t>
  </si>
  <si>
    <t>PALEMBANG SPBU AIR PERIKAN</t>
  </si>
  <si>
    <t>10.53.118.91</t>
  </si>
  <si>
    <t>PLBG PTPN 7 PAGARALAM</t>
  </si>
  <si>
    <t>57.4.23.91</t>
  </si>
  <si>
    <t>KCK</t>
  </si>
  <si>
    <t>KANTOR BEA CUKAI SERPONG</t>
  </si>
  <si>
    <t>57.70.11</t>
  </si>
  <si>
    <t>OKKY</t>
  </si>
  <si>
    <t>081287224834</t>
  </si>
  <si>
    <t>WISMA BNI 46</t>
  </si>
  <si>
    <t>57.71.161</t>
  </si>
  <si>
    <t>HOTEL SAHID</t>
  </si>
  <si>
    <t>57.72.135</t>
  </si>
  <si>
    <t>CAPITOL PLACE</t>
  </si>
  <si>
    <t>57.73.158</t>
  </si>
  <si>
    <t>GEDUNG PASAR JAYA</t>
  </si>
  <si>
    <t>57.74.133</t>
  </si>
  <si>
    <t>085729230448</t>
  </si>
  <si>
    <t>Gedung Pasar Jaya, Jl. Cikini Raya RT14/RW5, Cikini, Menteng, Jakarta Pusat</t>
  </si>
  <si>
    <t>WISMA BRI SISINGAMARAJA</t>
  </si>
  <si>
    <t>10.53.110</t>
  </si>
  <si>
    <t>Wisma BRI, Jl Sisingamangaraja, Kebayoran baru, Jakarta Selatan (sebelum bundaran senayan)</t>
  </si>
  <si>
    <t>WISMA SERBAGUNA SENAYAN</t>
  </si>
  <si>
    <t>10.53.105</t>
  </si>
  <si>
    <t>Pintu I Senayan, Jalan manila ,komplek Gelora bung karno</t>
  </si>
  <si>
    <t>Padang</t>
  </si>
  <si>
    <t>PADANG SPBU KHATIB SULAIMAN</t>
  </si>
  <si>
    <t>57.75.165</t>
  </si>
  <si>
    <t>Riki</t>
  </si>
  <si>
    <t>08126604769</t>
  </si>
  <si>
    <t>SUMBAR</t>
  </si>
  <si>
    <t>PADANG SPBU SIMPANG KIAMBANG</t>
  </si>
  <si>
    <t>57.73.166</t>
  </si>
  <si>
    <t>Hafiid Al Adhi</t>
  </si>
  <si>
    <t>085294888849</t>
  </si>
  <si>
    <t>HOTEL SYARIAH EX LANTAMAL</t>
  </si>
  <si>
    <t>57.71.55</t>
  </si>
  <si>
    <t>viko 081268668180</t>
  </si>
  <si>
    <t>Riki 08126604769</t>
  </si>
  <si>
    <t>APT KIMIR FRM EX RST BUKITTINGGI</t>
  </si>
  <si>
    <t>57.75.16</t>
  </si>
  <si>
    <t>Iyoki</t>
  </si>
  <si>
    <t>082388405211</t>
  </si>
  <si>
    <t>PDG CAROCOK PAINAN</t>
  </si>
  <si>
    <t>10.53.71</t>
  </si>
  <si>
    <t>DENI</t>
  </si>
  <si>
    <t>085274584545</t>
  </si>
  <si>
    <t>RESTO AR KITCHEN EX HALL KW  LT1</t>
  </si>
  <si>
    <t>57.17.7</t>
  </si>
  <si>
    <t>PANDU 082173056754</t>
  </si>
  <si>
    <t>Defriansyah 085364115997</t>
  </si>
  <si>
    <t>PADANG SWALAYAN JL VETERAN</t>
  </si>
  <si>
    <t>57.75.18</t>
  </si>
  <si>
    <t>KOMP. KANTOR IMIGRASI KAB AGAM</t>
  </si>
  <si>
    <t>57.76.13</t>
  </si>
  <si>
    <t>PADANG SIMPANG YARSI</t>
  </si>
  <si>
    <t>57.17.3</t>
  </si>
  <si>
    <t>PADANG SPBU TOBOH</t>
  </si>
  <si>
    <t>57.71.23</t>
  </si>
  <si>
    <t>Taufik Hidayat</t>
  </si>
  <si>
    <t>085274261018</t>
  </si>
  <si>
    <t>PADANG SPBU TANAH BADANTUNG</t>
  </si>
  <si>
    <t>57.70.8</t>
  </si>
  <si>
    <t>M. Havis</t>
  </si>
  <si>
    <t>08126600784</t>
  </si>
  <si>
    <t>PDG PLN UDIKLAT LUBUK ALUNG</t>
  </si>
  <si>
    <t>57.71.51</t>
  </si>
  <si>
    <t>PDG CENDANA MATA AIR</t>
  </si>
  <si>
    <t>57.71.62</t>
  </si>
  <si>
    <t>KAMPUNG KELAWI</t>
  </si>
  <si>
    <t>57.70.239</t>
  </si>
  <si>
    <t>PADANG WISMA PANGERAN</t>
  </si>
  <si>
    <t>57.70.71</t>
  </si>
  <si>
    <t>HENDRI</t>
  </si>
  <si>
    <t>085263993006</t>
  </si>
  <si>
    <t>PDG PASAR PADANG PANJANG</t>
  </si>
  <si>
    <t>57.70.72</t>
  </si>
  <si>
    <t>PDG-MASJID NURUL IMAN</t>
  </si>
  <si>
    <t>57.70.73</t>
  </si>
  <si>
    <t>PASAR KOTO BARU</t>
  </si>
  <si>
    <t>57.70.74</t>
  </si>
  <si>
    <t>SPBU ALAI</t>
  </si>
  <si>
    <t>57.74.113</t>
  </si>
  <si>
    <t>PDG-SWALAYAN ANDRINA KP. JUA</t>
  </si>
  <si>
    <t>57.74.114</t>
  </si>
  <si>
    <t>PADANG PT PKSS</t>
  </si>
  <si>
    <t>57.71.223</t>
  </si>
  <si>
    <t>RESTORAN NELAYAN</t>
  </si>
  <si>
    <t>57.71.47</t>
  </si>
  <si>
    <t>PDG DAYU MART ULK</t>
  </si>
  <si>
    <t>57.71.222</t>
  </si>
  <si>
    <t>POLDA SUMBAR</t>
  </si>
  <si>
    <t>PADANG POLTEKES SITEBA</t>
  </si>
  <si>
    <t>57.17.5</t>
  </si>
  <si>
    <t>MM RAUDAH EX INDARUNG</t>
  </si>
  <si>
    <t>57.70.9</t>
  </si>
  <si>
    <t>PDG M YAMIN</t>
  </si>
  <si>
    <t>57.71.221</t>
  </si>
  <si>
    <t>SPBU ADINEGORO</t>
  </si>
  <si>
    <t>57.70.238</t>
  </si>
  <si>
    <t>B</t>
  </si>
  <si>
    <t>KOPERTIS WILAYAH X</t>
  </si>
  <si>
    <t>57.72.175</t>
  </si>
  <si>
    <t>JKS MART</t>
  </si>
  <si>
    <t>57.75.41</t>
  </si>
  <si>
    <t xml:space="preserve">Ajie </t>
  </si>
  <si>
    <t>085265021178</t>
  </si>
  <si>
    <t>PDG SPBU TIMBULUN</t>
  </si>
  <si>
    <t>10.53.78</t>
  </si>
  <si>
    <t>PDG SPBU MUARO BODI</t>
  </si>
  <si>
    <t>10.53.79</t>
  </si>
  <si>
    <t>PDG SPBU TANJUNG LOLO</t>
  </si>
  <si>
    <t>10.53.80</t>
  </si>
  <si>
    <t>D</t>
  </si>
  <si>
    <t>PDG-HOLA SWALAYAN</t>
  </si>
  <si>
    <t>57.75.46</t>
  </si>
  <si>
    <t>Idafril</t>
  </si>
  <si>
    <t>08127403249</t>
  </si>
  <si>
    <t>JAMBI</t>
  </si>
  <si>
    <t>PDG SPBU SIULAK</t>
  </si>
  <si>
    <t>10.53.81</t>
  </si>
  <si>
    <t>PADANG JONI AUDIO</t>
  </si>
  <si>
    <t>57.75.249</t>
  </si>
  <si>
    <t>PDG PASAR TANDIKA</t>
  </si>
  <si>
    <t>57.75.101</t>
  </si>
  <si>
    <t>PDG RM PASIE PIAMAN</t>
  </si>
  <si>
    <t>57.74.116</t>
  </si>
  <si>
    <t>PDG BALAI SALASA</t>
  </si>
  <si>
    <t>57.72.74</t>
  </si>
  <si>
    <t>PDG SPBU KUTO PADANG</t>
  </si>
  <si>
    <t>57.72.179</t>
  </si>
  <si>
    <t>MARDI</t>
  </si>
  <si>
    <t>085365643731</t>
  </si>
  <si>
    <t>PDG PT SAK - REALOKASI KE KANTOR BUPATI DHARMASRAYA</t>
  </si>
  <si>
    <t>10.53.7</t>
  </si>
  <si>
    <t>PDG PT SAK</t>
  </si>
  <si>
    <t>PDG PT AWB - REALOKASI KE SPBU RIKA</t>
  </si>
  <si>
    <t>10.53.6</t>
  </si>
  <si>
    <t>PDG PT AWB</t>
  </si>
  <si>
    <t>PDG HOTEL SAKATO JAYA</t>
  </si>
  <si>
    <t>57.72.185</t>
  </si>
  <si>
    <t>ANDURING KETAPING</t>
  </si>
  <si>
    <t>57.75.150</t>
  </si>
  <si>
    <t>SPBU PANGIAN</t>
  </si>
  <si>
    <t>10.53.141</t>
  </si>
  <si>
    <t>Hafid</t>
  </si>
  <si>
    <t>RS AISYIAH</t>
  </si>
  <si>
    <t>57.76.79</t>
  </si>
  <si>
    <t>PT PELINDO TELUK BAYUR</t>
  </si>
  <si>
    <t>57.74.100</t>
  </si>
  <si>
    <t>P S P PANJANG</t>
  </si>
  <si>
    <t>57.72.170</t>
  </si>
  <si>
    <t>PDG SPBU KAUMAN</t>
  </si>
  <si>
    <t>57.75.21</t>
  </si>
  <si>
    <t>deddy</t>
  </si>
  <si>
    <t>082384821113</t>
  </si>
  <si>
    <t>RSUD PARIT MALINTANG</t>
  </si>
  <si>
    <t>57.75.102</t>
  </si>
  <si>
    <t>PASAR KAMPUNG GELAPUNG</t>
  </si>
  <si>
    <t>57.75.103</t>
  </si>
  <si>
    <t>RAMAYANA P KUMBUH</t>
  </si>
  <si>
    <t>57.72.76</t>
  </si>
  <si>
    <t>RS. SUKMA BUNDA</t>
  </si>
  <si>
    <t>57.72.75</t>
  </si>
  <si>
    <t>SPBU AIR PUTIH</t>
  </si>
  <si>
    <t>57.72.31</t>
  </si>
  <si>
    <t>E</t>
  </si>
  <si>
    <t>MINI MARKET RAWIT INDAH</t>
  </si>
  <si>
    <t>10.53.13</t>
  </si>
  <si>
    <t>Randi</t>
  </si>
  <si>
    <t>085364092290</t>
  </si>
  <si>
    <t>PEKANBARU</t>
  </si>
  <si>
    <t>PKU KANTOR PEMDA PASIR PANGAIRAN</t>
  </si>
  <si>
    <t>10.53.96</t>
  </si>
  <si>
    <t>TEDI OKTAVIAN</t>
  </si>
  <si>
    <t>085264160712</t>
  </si>
  <si>
    <t>Jl. Diponegoro No.1 Pasir Pangarayan</t>
  </si>
  <si>
    <t>RIAU</t>
  </si>
  <si>
    <t>PKU-GALERI HOTEL SURYA</t>
  </si>
  <si>
    <t>57.74.155</t>
  </si>
  <si>
    <t>RASOKI NAULI</t>
  </si>
  <si>
    <t>081270965610</t>
  </si>
  <si>
    <t>Jl. Lintas Timur Sumatra, Hotel Surya</t>
  </si>
  <si>
    <t>RSUD NABIRE</t>
  </si>
  <si>
    <t>10.53.189</t>
  </si>
  <si>
    <t>DWI A. 085796403233 / BUDI 082301752608</t>
  </si>
  <si>
    <t>UNIT CENDRAWASIH MANOKWARI</t>
  </si>
  <si>
    <t>22.12.241.</t>
  </si>
  <si>
    <t>ALBERT 085344034588</t>
  </si>
  <si>
    <t>PT. RAPP TOWN SITE 2 KANCA PANGKALAN KERINCI (0622)</t>
  </si>
  <si>
    <t>10.53.83.</t>
  </si>
  <si>
    <t>RAJA DEVI / DIKA - 085271384091 / 082170318146</t>
  </si>
  <si>
    <t>Jl. Tengku Said Jafar, Komplek PT. RAP Town Site 2 (0.49656, 101.85827)</t>
  </si>
  <si>
    <t>PT. ASIAN AGRI ECHO 3</t>
  </si>
  <si>
    <t>57.71.35.</t>
  </si>
  <si>
    <t>Jl. Pabrik PMKS Eco 3, Kec Pelawan, Desa Lalangkabung (0.427706, 101.914219)</t>
  </si>
  <si>
    <t>PT. PEPUTRA SUPRA JAYA</t>
  </si>
  <si>
    <t>10.53.148.</t>
  </si>
  <si>
    <t>Jl. Koridor RAPP Padang Luas - Pangkalan Gondai (0.43263, 101.4111)</t>
  </si>
  <si>
    <t>UNIT ALUE BILIE</t>
  </si>
  <si>
    <t>Quadrat</t>
  </si>
  <si>
    <t>0823 6144 3407</t>
  </si>
  <si>
    <t>Jl. Nasional Alue Bilie, Darul Makmur, Kab. Nagan Raya, Aceh</t>
  </si>
  <si>
    <t>KANWIL BRI MALANG</t>
  </si>
  <si>
    <t>TERAS Menanggal Unit Candipuro Lumajang</t>
  </si>
  <si>
    <t xml:space="preserve">MIRWAN ARIF </t>
  </si>
  <si>
    <t>085649984109</t>
  </si>
  <si>
    <t>PT. SAFARIJUNIE TEXTINDO</t>
  </si>
  <si>
    <t>Fifa</t>
  </si>
  <si>
    <t>085727047070</t>
  </si>
  <si>
    <t>JL.RAYA SOLO-SEMARANG KM 15,DESA BATAN,BOYOLALI</t>
  </si>
  <si>
    <t>RS. NIRMALA SURI</t>
  </si>
  <si>
    <t>JL. RAYA SOLO-SUKOHARJO KM.9 SUKOHARJO 57527 TELP.0271-592192</t>
  </si>
  <si>
    <t>PT. DELTA DUNIA TEXTILE</t>
  </si>
  <si>
    <t>Telukan,Sukoharjo</t>
  </si>
  <si>
    <t>PT. NAGABUANA ANEKA PIRANTI UNIT I</t>
  </si>
  <si>
    <t>Jl. Industri I No. 88 Telukan Grogol Sukoharjo</t>
  </si>
  <si>
    <t>ATM SPBU Pedak</t>
  </si>
  <si>
    <t>Anno</t>
  </si>
  <si>
    <t>081329737589</t>
  </si>
  <si>
    <t>Jl. Kaliurang KM 11,5 Pedak, Sinduharjo, Ngaglik, Sleman, DI Yogyakarta</t>
  </si>
  <si>
    <t>ATM SPBU JL BINTANG</t>
  </si>
  <si>
    <t>Aco</t>
  </si>
  <si>
    <t>085222839583</t>
  </si>
  <si>
    <t>JL BINTANG</t>
  </si>
  <si>
    <t>BRI UNIT MANGGOPOH</t>
  </si>
  <si>
    <t xml:space="preserve">iyoki </t>
  </si>
  <si>
    <t>Jl. Simpang Gudang, Lubuk Basung, Kab. Agam, Sumatera Barat</t>
  </si>
  <si>
    <t>UNIT WEGIL</t>
  </si>
  <si>
    <t>BIRUL / INDRA - 085293995445 / 085326264100</t>
  </si>
  <si>
    <t>jl raya sukolilo - kudus km 11 ds wegil rt 1 rw  1 kec sukolilo pati</t>
  </si>
  <si>
    <t>UNIT SENTEBANG</t>
  </si>
  <si>
    <t>Hartono - 085251968470</t>
  </si>
  <si>
    <t>Komplek Pasar Sentebang, Kec. Jawai, Kab. Sambas. Kalimantan Barat</t>
  </si>
  <si>
    <t>ATM  Pondok Pesantren Bahrul Maghfiro</t>
  </si>
  <si>
    <t>Akmal - 081233135593</t>
  </si>
  <si>
    <t>Jl. Joyo Agung, Tlogomas, Kec. Lowokwaru , MALANG</t>
  </si>
  <si>
    <t>KCP BOJA</t>
  </si>
  <si>
    <t>NIAM / DARDA - 081914608768 / 082324735989</t>
  </si>
  <si>
    <t>Jl.Pemuda No.17 Desa Boja Kec.Boja Kab.Kendal</t>
  </si>
  <si>
    <t>ATM INDOMARET SRIAMUR</t>
  </si>
  <si>
    <t xml:space="preserve">ANTON </t>
  </si>
  <si>
    <t>Jl. Raya Sriamur Kampung Gabus, Tambun Utara, Bekasi (Depan SMU 1 Tambun Utara)</t>
  </si>
  <si>
    <t>ATM Center Cendana</t>
  </si>
  <si>
    <t xml:space="preserve">Priyo 0877-8100-0637 / Fatur 085711237687 </t>
  </si>
  <si>
    <t xml:space="preserve">Jl. Cendana 14 (Rm. Ayam Geprak) No 14, Jakasampurna, Bekasi, Jawa Barat </t>
  </si>
  <si>
    <t xml:space="preserve">TERAS BRI Pasar Kendal Payak (Teras Wonokerto) </t>
  </si>
  <si>
    <t>Rendi(Petugas IT)</t>
  </si>
  <si>
    <t xml:space="preserve">085649711828 </t>
  </si>
  <si>
    <t xml:space="preserve">Ds Krajan RT 01, RW 02, Desa Wonokerto, Kec. Bantur, Kabupaten Malang </t>
  </si>
  <si>
    <t>ATM Tanjung Anom</t>
  </si>
  <si>
    <t>Jalan Besar Tanjung Anom, Kel. Tanjung Anom, Medan</t>
  </si>
  <si>
    <t>Unit Srumbung</t>
  </si>
  <si>
    <t>Jl. Joyodiningrat KM. 04, Srumbung, Muntilan,Magelang</t>
  </si>
  <si>
    <t>YOGYAKARTA</t>
  </si>
  <si>
    <t>ATM PASAR LAMPAHAN</t>
  </si>
  <si>
    <t>Jl. Raya Bireuen - Takengon No.518, Lampahan Bar., Timang Gajah, Kabupaten Bener Meriah, Aceh 24571, Indonesia</t>
  </si>
  <si>
    <t>ATM SPBU COT IRI</t>
  </si>
  <si>
    <t>Jl. Teuku Iskandar, Meunasah Intan, Krueng Barona Jaya, Kabupaten Aceh Besar, Aceh 24411, Indonesia</t>
  </si>
  <si>
    <t>ATM KAMPUS STIE KEBANGSAAN</t>
  </si>
  <si>
    <t>Jl. Banda Aceh, Blang Bladeh, Jeumpa, Kabupaten Bireuen, Aceh 24251, Indonesia</t>
  </si>
  <si>
    <t>ATM BATALYON ARMED 17</t>
  </si>
  <si>
    <t>Jl. Banda Aceh - Medan, Muara Tiga, Tgk DiLaweung, Kab. Pidie</t>
  </si>
  <si>
    <t>VID</t>
  </si>
  <si>
    <t>Province</t>
  </si>
  <si>
    <t>KABUPATEN</t>
  </si>
  <si>
    <t>SiteId</t>
  </si>
  <si>
    <t>IPLAN</t>
  </si>
  <si>
    <t>NAMA CABANG INDUK</t>
  </si>
  <si>
    <t>NAMA REMOTE</t>
  </si>
  <si>
    <t>ALAMAT</t>
  </si>
  <si>
    <t>Project</t>
  </si>
  <si>
    <t>Satelite</t>
  </si>
  <si>
    <t>Idjarkom</t>
  </si>
  <si>
    <t>Hub</t>
  </si>
  <si>
    <t>CUSTPIC</t>
  </si>
  <si>
    <t>CUSTPIC_PHONE</t>
  </si>
  <si>
    <t>BRISAT</t>
  </si>
  <si>
    <t>KALIMANTAN SELATAN</t>
  </si>
  <si>
    <t>KALIMANTAN TIMUR</t>
  </si>
  <si>
    <t>SULAWESI SELATAN</t>
  </si>
  <si>
    <t>SULAWESI UTARA</t>
  </si>
  <si>
    <t>JAYAPURA</t>
  </si>
  <si>
    <t>MAKASSAR</t>
  </si>
  <si>
    <t>MANADO</t>
  </si>
  <si>
    <t>BALIKPAPAN</t>
  </si>
  <si>
    <t>BANJARMASIN</t>
  </si>
  <si>
    <t>NIK</t>
  </si>
  <si>
    <t>Ari</t>
  </si>
  <si>
    <t>Didik</t>
  </si>
  <si>
    <t>Galih</t>
  </si>
  <si>
    <t>Yudi</t>
  </si>
  <si>
    <t>IMAM</t>
  </si>
  <si>
    <t>Fery</t>
  </si>
  <si>
    <t>Akmal</t>
  </si>
  <si>
    <t>235861606</t>
  </si>
  <si>
    <t>Asep Sevrihatna</t>
  </si>
  <si>
    <t>235991702</t>
  </si>
  <si>
    <t>Azwar Manaf Tanjung</t>
  </si>
  <si>
    <t>232041202</t>
  </si>
  <si>
    <t>Charisma Nugraha Nurarief Pianto Putra</t>
  </si>
  <si>
    <t>236591704</t>
  </si>
  <si>
    <t xml:space="preserve">Fathi Maulawi </t>
  </si>
  <si>
    <t>235551402</t>
  </si>
  <si>
    <t>Lodwik Orno</t>
  </si>
  <si>
    <t>235161006</t>
  </si>
  <si>
    <t>Ramly Muhammad Hasan</t>
  </si>
  <si>
    <t>235651411</t>
  </si>
  <si>
    <t>Sumarlon</t>
  </si>
  <si>
    <t>237691804</t>
  </si>
  <si>
    <t>Yulli Ariyadi</t>
  </si>
  <si>
    <t>Hendri Syamsuwir</t>
  </si>
  <si>
    <t>Ahmad Haerul</t>
  </si>
  <si>
    <t>M Bayyannillah</t>
  </si>
  <si>
    <t>Rinal</t>
  </si>
  <si>
    <t>Bayyan</t>
  </si>
  <si>
    <t>Adi Nurmuktapa</t>
  </si>
  <si>
    <t>M Taufik</t>
  </si>
  <si>
    <t>Yusuf Agpal</t>
  </si>
  <si>
    <t>Rafli Mauludin</t>
  </si>
  <si>
    <t>Dicky Darmawan</t>
  </si>
  <si>
    <t>Ardiansyah</t>
  </si>
  <si>
    <t>Leon</t>
  </si>
  <si>
    <t>Setiawan</t>
  </si>
  <si>
    <t>Undang</t>
  </si>
  <si>
    <t>Sihar</t>
  </si>
  <si>
    <t>Undang ex Fajar</t>
  </si>
  <si>
    <t>Ceva Ex Fajar Kurniawan</t>
  </si>
  <si>
    <t>Fajar Kurniawan</t>
  </si>
  <si>
    <t>ceva</t>
  </si>
  <si>
    <t>Risky Januari</t>
  </si>
  <si>
    <t>Ceva Ex Akmal</t>
  </si>
  <si>
    <t>Budianto Ex Yana</t>
  </si>
  <si>
    <t>galih</t>
  </si>
  <si>
    <t>Budianto</t>
  </si>
  <si>
    <t>Rusli Ex Yana</t>
  </si>
  <si>
    <t>Charisma</t>
  </si>
  <si>
    <t>Aryadi</t>
  </si>
  <si>
    <t>ARIYADI</t>
  </si>
  <si>
    <t>Januar Yudha</t>
  </si>
  <si>
    <t>Sugianto / Galih</t>
  </si>
  <si>
    <t>Sugianto / Rusli</t>
  </si>
  <si>
    <t>Yana</t>
  </si>
  <si>
    <t>Nanan</t>
  </si>
  <si>
    <t>Sugianto</t>
  </si>
  <si>
    <t>Hanif</t>
  </si>
  <si>
    <t>Yana Ex budianto</t>
  </si>
  <si>
    <t>Rusli</t>
  </si>
  <si>
    <t>Rizky Fauzi</t>
  </si>
  <si>
    <t>Indra Saputra</t>
  </si>
  <si>
    <t>Wimfi</t>
  </si>
  <si>
    <t>Nasrull</t>
  </si>
  <si>
    <t>Haerullah</t>
  </si>
  <si>
    <t>Hernasz</t>
  </si>
  <si>
    <t>Marul Nopaldi</t>
  </si>
  <si>
    <t>Lalu</t>
  </si>
  <si>
    <t>Yuliansah</t>
  </si>
  <si>
    <t>Hidayat Lalu</t>
  </si>
  <si>
    <t>Marul Nopaldi Ex Hidayat lalu</t>
  </si>
  <si>
    <t>Gatot</t>
  </si>
  <si>
    <t>Ari Nugroho</t>
  </si>
  <si>
    <t>Januar Gelar Ramadhan</t>
  </si>
  <si>
    <t>Rizky Sudjana</t>
  </si>
  <si>
    <t>Furkon</t>
  </si>
  <si>
    <t>Januar</t>
  </si>
  <si>
    <t>Muklis</t>
  </si>
  <si>
    <t>Nur Rizky Ex Yusuf Agpal</t>
  </si>
  <si>
    <t>Ari SA</t>
  </si>
  <si>
    <t>Andi</t>
  </si>
  <si>
    <t>Novan</t>
  </si>
  <si>
    <t>Suhendi</t>
  </si>
  <si>
    <t>Nurrizky</t>
  </si>
  <si>
    <t>Alfat</t>
  </si>
  <si>
    <t>Aab</t>
  </si>
  <si>
    <t>Undang Komarudin</t>
  </si>
  <si>
    <t>Syaiful Akbar</t>
  </si>
  <si>
    <t>Indra Dermawan</t>
  </si>
  <si>
    <t>Erizky Adriansyah</t>
  </si>
  <si>
    <t>Dadi</t>
  </si>
  <si>
    <t>Rio Adhianto</t>
  </si>
  <si>
    <t>Moch Salwa Januarsyah</t>
  </si>
  <si>
    <t>Farhan</t>
  </si>
  <si>
    <t>Ismail</t>
  </si>
  <si>
    <t>Rojadih</t>
  </si>
  <si>
    <t>I Ketut</t>
  </si>
  <si>
    <t>Ramly</t>
  </si>
  <si>
    <t>Rizky Prayoga Ex Gatot</t>
  </si>
  <si>
    <t>Rizky Prayoga</t>
  </si>
  <si>
    <t>IKETUT W</t>
  </si>
  <si>
    <t>Adi Nurmuktapa Ex IKETUT W</t>
  </si>
  <si>
    <t>Sonny</t>
  </si>
  <si>
    <t>Hasmal</t>
  </si>
  <si>
    <t>Redi Pratama</t>
  </si>
  <si>
    <t>IKETUT</t>
  </si>
  <si>
    <t>Kabar Payung</t>
  </si>
  <si>
    <t>Adi Nur Muktapa</t>
  </si>
  <si>
    <t>Hasmal Ex Adi Nur Muktapa</t>
  </si>
  <si>
    <t>Adi nurmuktapa Ex Hasmal</t>
  </si>
  <si>
    <t>Hasdin</t>
  </si>
  <si>
    <t>Lodwick</t>
  </si>
  <si>
    <t>Odry W</t>
  </si>
  <si>
    <t>Sabarudin</t>
  </si>
  <si>
    <t>Rachmadi</t>
  </si>
  <si>
    <t>Dadi Supriadi</t>
  </si>
  <si>
    <t>Ahmad Fadli</t>
  </si>
  <si>
    <t>Manaf</t>
  </si>
  <si>
    <t>Rahmadi</t>
  </si>
  <si>
    <t>Dwi Ariandhono</t>
  </si>
  <si>
    <t>Ahmad Fadly</t>
  </si>
  <si>
    <t>Haerul</t>
  </si>
  <si>
    <t>Raymond</t>
  </si>
  <si>
    <t>Taufik Rachmatullah</t>
  </si>
  <si>
    <t>Azwar Manaf</t>
  </si>
  <si>
    <t>Bayan Ex Dadi Supriadi</t>
  </si>
  <si>
    <t>Dadi Ex Raymond</t>
  </si>
  <si>
    <t>manaf Ex Dadi Supriadi</t>
  </si>
  <si>
    <t>Taufik Rachmatullah Ex M Bayyannillah</t>
  </si>
  <si>
    <t>M Bayyanillah Ex Asep sevrihatna</t>
  </si>
  <si>
    <t>M Bayannillah Ex Ahmad Fadly</t>
  </si>
  <si>
    <t>Resmady</t>
  </si>
  <si>
    <t>Bagas</t>
  </si>
  <si>
    <t>Enggar</t>
  </si>
  <si>
    <t>El Arief</t>
  </si>
  <si>
    <t>Darizky</t>
  </si>
  <si>
    <t>Zidan</t>
  </si>
  <si>
    <t>Prayogo</t>
  </si>
  <si>
    <t>Sandi</t>
  </si>
  <si>
    <t>Anggi Reginan</t>
  </si>
  <si>
    <t>Fetri</t>
  </si>
  <si>
    <t>Wijayanto</t>
  </si>
  <si>
    <t>Zainuri</t>
  </si>
  <si>
    <t>Kiki</t>
  </si>
  <si>
    <t>SOLIKHUDIN</t>
  </si>
  <si>
    <t>WIRAWAN</t>
  </si>
  <si>
    <t>Rizky sudjana Ex Ari Nugroho</t>
  </si>
  <si>
    <t>Bagus</t>
  </si>
  <si>
    <t>Salahudin</t>
  </si>
  <si>
    <t>Ari Febriansyah</t>
  </si>
  <si>
    <t>Karyono</t>
  </si>
  <si>
    <t>fathi</t>
  </si>
  <si>
    <t>Ari Febriansyah Ex Zainuri</t>
  </si>
  <si>
    <t>Yeprik</t>
  </si>
  <si>
    <t>Jarot</t>
  </si>
  <si>
    <t>IWAN</t>
  </si>
  <si>
    <t>M fadly</t>
  </si>
  <si>
    <t>Abdul kadir</t>
  </si>
  <si>
    <t>Muh.Rizky S</t>
  </si>
  <si>
    <t>Syamsul Annur</t>
  </si>
  <si>
    <t>Agus Ruhimat</t>
  </si>
  <si>
    <t>Broto</t>
  </si>
  <si>
    <t>Samsul</t>
  </si>
  <si>
    <t>Samsul Ex Agus Ruhimat</t>
  </si>
  <si>
    <t>Angga Agustoni</t>
  </si>
  <si>
    <t>Agus Ruhimat Ex Samsul</t>
  </si>
  <si>
    <t>Samsul Ex Broto</t>
  </si>
  <si>
    <t>Azwar Sani</t>
  </si>
  <si>
    <t>Ahmad Faisal</t>
  </si>
  <si>
    <t>Ilham gayuh</t>
  </si>
  <si>
    <t>Bayan</t>
  </si>
  <si>
    <t>Risky January</t>
  </si>
  <si>
    <t>M Rizky Syafei</t>
  </si>
  <si>
    <t>NamaSalah</t>
  </si>
  <si>
    <t>233161507</t>
  </si>
  <si>
    <t>Dwi Ariandono</t>
  </si>
  <si>
    <t>232081311</t>
  </si>
  <si>
    <t>233141403</t>
  </si>
  <si>
    <t>Muhammad Rizky Prayoga</t>
  </si>
  <si>
    <t>235111005</t>
  </si>
  <si>
    <t>Salahudin Thamrin</t>
  </si>
  <si>
    <t>266041010</t>
  </si>
  <si>
    <t xml:space="preserve">Karyono </t>
  </si>
  <si>
    <t>235521310</t>
  </si>
  <si>
    <t>Muhammad Nasrullah Alam</t>
  </si>
  <si>
    <t>236221701</t>
  </si>
  <si>
    <t>Anggi Reginan Oktavianus</t>
  </si>
  <si>
    <t>236321701</t>
  </si>
  <si>
    <t>236571704</t>
  </si>
  <si>
    <t xml:space="preserve">Nanan Romansyah </t>
  </si>
  <si>
    <t>236721704</t>
  </si>
  <si>
    <t>Ilham Gayuh Triantoro</t>
  </si>
  <si>
    <t>236741704</t>
  </si>
  <si>
    <t>236891705</t>
  </si>
  <si>
    <t>Rio Adhianto Putra</t>
  </si>
  <si>
    <t>236921705</t>
  </si>
  <si>
    <t>237001705</t>
  </si>
  <si>
    <t>237071706</t>
  </si>
  <si>
    <t>237151707</t>
  </si>
  <si>
    <t>Yuli Ansyah</t>
  </si>
  <si>
    <t>237171707</t>
  </si>
  <si>
    <t>Rachmadi Zubairi</t>
  </si>
  <si>
    <t>237201707</t>
  </si>
  <si>
    <t>Bagas Dwi Gustana</t>
  </si>
  <si>
    <t>237241708</t>
  </si>
  <si>
    <t>237251709</t>
  </si>
  <si>
    <t>Hanif Nur Kholid</t>
  </si>
  <si>
    <t>237311709</t>
  </si>
  <si>
    <t>Ceva Herdiana</t>
  </si>
  <si>
    <t>237411801</t>
  </si>
  <si>
    <t>Yudi Suryanta</t>
  </si>
  <si>
    <t>237381801</t>
  </si>
  <si>
    <t>Muhammad Rizki Safi'i</t>
  </si>
  <si>
    <t>237451801</t>
  </si>
  <si>
    <t>Muhamad Dicky Darmawan</t>
  </si>
  <si>
    <t>237491802</t>
  </si>
  <si>
    <t>Zidan Faiz Lazuardi</t>
  </si>
  <si>
    <t>237511802</t>
  </si>
  <si>
    <t>Yusuf Agpal Nasution</t>
  </si>
  <si>
    <t>237501802</t>
  </si>
  <si>
    <t>Alfat Rifki Alpian</t>
  </si>
  <si>
    <t>237531802</t>
  </si>
  <si>
    <t>237601803</t>
  </si>
  <si>
    <t>Muhamad Rafli Mauludin</t>
  </si>
  <si>
    <t>237651804</t>
  </si>
  <si>
    <t>Ismail Hasan</t>
  </si>
  <si>
    <t>237641804</t>
  </si>
  <si>
    <t>Muhammad Bayyanillah</t>
  </si>
  <si>
    <t>237631804</t>
  </si>
  <si>
    <t>Muhammad Nur Rizky</t>
  </si>
  <si>
    <t>237661804</t>
  </si>
  <si>
    <t>Gatot Susanto Nugroho</t>
  </si>
  <si>
    <t>237741805</t>
  </si>
  <si>
    <t>237751805</t>
  </si>
  <si>
    <t>Erizky Adriansyah Sukatma</t>
  </si>
  <si>
    <t>237771805</t>
  </si>
  <si>
    <t>Muhamad Suhendi</t>
  </si>
  <si>
    <t>237781805</t>
  </si>
  <si>
    <t>Saeful Akbar</t>
  </si>
  <si>
    <t>237791805</t>
  </si>
  <si>
    <t>237801805</t>
  </si>
  <si>
    <t>237821805</t>
  </si>
  <si>
    <t>Novan Aji Rachman</t>
  </si>
  <si>
    <t>237841805</t>
  </si>
  <si>
    <t>Mochamad Salwa Januarsyah</t>
  </si>
  <si>
    <t>237851805</t>
  </si>
  <si>
    <t>237881805</t>
  </si>
  <si>
    <t>Muhamad Taufik Rizki</t>
  </si>
  <si>
    <t>238041806</t>
  </si>
  <si>
    <t>Farhan Vahlevi Dai</t>
  </si>
  <si>
    <t>238011806</t>
  </si>
  <si>
    <t>Sihar Panaili S</t>
  </si>
  <si>
    <t>238031806</t>
  </si>
  <si>
    <t>238021806</t>
  </si>
  <si>
    <t>Leon Ivan Saladdin</t>
  </si>
  <si>
    <t>238051806</t>
  </si>
  <si>
    <t>238061806</t>
  </si>
  <si>
    <t>Sonny Muchtiarizky A</t>
  </si>
  <si>
    <t>238151807</t>
  </si>
  <si>
    <t>Syamsul An'nur Wahyu</t>
  </si>
  <si>
    <t>238351807</t>
  </si>
  <si>
    <t>Raymon Fransiscus Samosir</t>
  </si>
  <si>
    <t>237951806</t>
  </si>
  <si>
    <t>Aab Sehabudin</t>
  </si>
  <si>
    <t>235231010</t>
  </si>
  <si>
    <t>235271012</t>
  </si>
  <si>
    <t>Akmaludin</t>
  </si>
  <si>
    <t>235851606</t>
  </si>
  <si>
    <t>235061003</t>
  </si>
  <si>
    <t>Bagus Ary Setyanto</t>
  </si>
  <si>
    <t>235681502</t>
  </si>
  <si>
    <t>Broto Susanto</t>
  </si>
  <si>
    <t>235801606</t>
  </si>
  <si>
    <t>Didik Susanto</t>
  </si>
  <si>
    <t>235701504</t>
  </si>
  <si>
    <t>Enggaryadi</t>
  </si>
  <si>
    <t>235121005</t>
  </si>
  <si>
    <t>Feri Susanto</t>
  </si>
  <si>
    <t>235721505</t>
  </si>
  <si>
    <t>235141006</t>
  </si>
  <si>
    <t>235311104</t>
  </si>
  <si>
    <t>235971611</t>
  </si>
  <si>
    <t>Iwan Kuswanto</t>
  </si>
  <si>
    <t>236021707</t>
  </si>
  <si>
    <t>Januar Primayuda</t>
  </si>
  <si>
    <t>235601409</t>
  </si>
  <si>
    <t>236001705</t>
  </si>
  <si>
    <t>235611409</t>
  </si>
  <si>
    <t>Lalu Sukma Hidayat</t>
  </si>
  <si>
    <t>235941608</t>
  </si>
  <si>
    <t>Musa Hernasz Mure</t>
  </si>
  <si>
    <t>235030910</t>
  </si>
  <si>
    <t>Mochammad Fadli</t>
  </si>
  <si>
    <t>235561402</t>
  </si>
  <si>
    <t>Rinal Rizqa</t>
  </si>
  <si>
    <t>Wimfi Aulia</t>
  </si>
  <si>
    <t>235461207</t>
  </si>
  <si>
    <t>Wirawan Hardiyanto</t>
  </si>
  <si>
    <t>235691503</t>
  </si>
  <si>
    <t>Yepri Susanto</t>
  </si>
  <si>
    <t>237351710</t>
  </si>
  <si>
    <t>236041712</t>
  </si>
  <si>
    <t>Sabaruddin Achmad</t>
  </si>
  <si>
    <t>236981705</t>
  </si>
  <si>
    <t>Muhammad Firman El Arif</t>
  </si>
  <si>
    <t>237371801</t>
  </si>
  <si>
    <t>Hasdin Karim</t>
  </si>
  <si>
    <t>237361801</t>
  </si>
  <si>
    <t>237441810</t>
  </si>
  <si>
    <t>Fetri Darmanto</t>
  </si>
  <si>
    <t>237701805</t>
  </si>
  <si>
    <t>Andi Suhendar</t>
  </si>
  <si>
    <t>237721805</t>
  </si>
  <si>
    <t>Jarot Suseno</t>
  </si>
  <si>
    <t>237931806</t>
  </si>
  <si>
    <t>Moh. Imam Safi'I Nurudin</t>
  </si>
  <si>
    <t>237891806</t>
  </si>
  <si>
    <t>237921806</t>
  </si>
  <si>
    <t>Abdul Kodir Jailani</t>
  </si>
  <si>
    <t>238001806</t>
  </si>
  <si>
    <t>I Ketut Winara</t>
  </si>
  <si>
    <t>237581806</t>
  </si>
  <si>
    <t>237991806</t>
  </si>
  <si>
    <t>238071807</t>
  </si>
  <si>
    <t>Prayogo Budi Wibowo</t>
  </si>
  <si>
    <t>237221707</t>
  </si>
  <si>
    <t>237471802</t>
  </si>
  <si>
    <t>Darisky Andana</t>
  </si>
  <si>
    <t>236311702</t>
  </si>
  <si>
    <t>Resmadi Putra Dharma</t>
  </si>
  <si>
    <t>237161707</t>
  </si>
  <si>
    <t>Zaenuri Saputra</t>
  </si>
  <si>
    <t>999999122</t>
  </si>
  <si>
    <t>Sandy</t>
  </si>
  <si>
    <t>Kiki Kusuma</t>
  </si>
  <si>
    <t>Taufik Rachmatulloh</t>
  </si>
  <si>
    <t>NamaBenar</t>
  </si>
  <si>
    <t>Provider</t>
  </si>
  <si>
    <t>Client</t>
  </si>
  <si>
    <t>IdProject</t>
  </si>
  <si>
    <t>IDPerusahaan</t>
  </si>
  <si>
    <t>SubClient</t>
  </si>
  <si>
    <t>SAMARINDA</t>
  </si>
  <si>
    <t>SULAWESI TENGAH</t>
  </si>
  <si>
    <t>PALU</t>
  </si>
  <si>
    <t>PARIGI MOUTONG</t>
  </si>
  <si>
    <t>POSO</t>
  </si>
  <si>
    <t>IsActive</t>
  </si>
  <si>
    <t>Skala</t>
  </si>
  <si>
    <t>PT. Bank Rakyat Indonesia (Persero) Tbk</t>
  </si>
  <si>
    <t>Standart</t>
  </si>
  <si>
    <t>Jl. Gajah Mada No. 1, Samarinda</t>
  </si>
  <si>
    <t>SCM201900010008</t>
  </si>
  <si>
    <t>BRINETCOM</t>
  </si>
  <si>
    <t>HUGHES239</t>
  </si>
  <si>
    <t>ACTIVE</t>
  </si>
  <si>
    <t>SUMATERA SELATAN</t>
  </si>
  <si>
    <t>Kab. Ogan Komering Ulu</t>
  </si>
  <si>
    <t>KANCA PLG BATURAJA</t>
  </si>
  <si>
    <t>Kota Palembang</t>
  </si>
  <si>
    <t>SRIWIJAYA (D.0342)</t>
  </si>
  <si>
    <t>Kota Pagar Alam</t>
  </si>
  <si>
    <t>KANCA PLG PAGAR ALAM</t>
  </si>
  <si>
    <t>Kota Prabumulih</t>
  </si>
  <si>
    <t>KANCA PLG PRABUMULIH</t>
  </si>
  <si>
    <t>Kab. Lematang Ilir Ogan Tengah (Muara Enim)</t>
  </si>
  <si>
    <t>KANCA PLG MUARA ENIM</t>
  </si>
  <si>
    <t>KANCA PLG PALEMBANG A.RIVAI</t>
  </si>
  <si>
    <t>Kab. Ogan Komering Ilir</t>
  </si>
  <si>
    <t>KANCA PLG KAYU AGUNG</t>
  </si>
  <si>
    <t>Kota Tangerang</t>
  </si>
  <si>
    <t>KANCA JKT3 MERDEKA TANGERANG</t>
  </si>
  <si>
    <t>Kab. Lebak</t>
  </si>
  <si>
    <t>KANCA JKT3 RANGKASBITUNG</t>
  </si>
  <si>
    <t>Kab. Pandeglang</t>
  </si>
  <si>
    <t>KANCA JKT3 LABUHAN</t>
  </si>
  <si>
    <t>Kota Cilegon</t>
  </si>
  <si>
    <t>CILEGON</t>
  </si>
  <si>
    <t>Kota Serang</t>
  </si>
  <si>
    <t>KANCA JKT3 SERANG</t>
  </si>
  <si>
    <t>KANCA JKT3 BANDARA SOETA</t>
  </si>
  <si>
    <t>Kab./Kota Lainnya di Banten</t>
  </si>
  <si>
    <t>KANCA JKT3 GADING SERPONG [KLS]</t>
  </si>
  <si>
    <t>JAWA TENGAH</t>
  </si>
  <si>
    <t>Kab. Jepara</t>
  </si>
  <si>
    <t>KANCA SMG JEPARA [G0022]</t>
  </si>
  <si>
    <t>Kota Salatiga</t>
  </si>
  <si>
    <t>KANCA SMG SALATIGA [G0081]</t>
  </si>
  <si>
    <t>Kota Semarang</t>
  </si>
  <si>
    <t>KANCA SMG A YANI [G0609]</t>
  </si>
  <si>
    <t>Kab. Purbalingga</t>
  </si>
  <si>
    <t>KANCA YGY PURBALINGGA [H0074]</t>
  </si>
  <si>
    <t>Kab. Batang</t>
  </si>
  <si>
    <t>KANCA SMG BATANG [G0156]</t>
  </si>
  <si>
    <t>Kab. Bantul</t>
  </si>
  <si>
    <t>KANCA YGY BANTUL</t>
  </si>
  <si>
    <t>Kab. Kudus</t>
  </si>
  <si>
    <t>KANCA SMG KUDUS [G0038]</t>
  </si>
  <si>
    <t>Kab. Temanggung</t>
  </si>
  <si>
    <t>KANCA YGY PARAKAN [H0262]</t>
  </si>
  <si>
    <t>KANCA SMG PANDANARAN [G0325]</t>
  </si>
  <si>
    <t>Kab. Banjarnegara</t>
  </si>
  <si>
    <t>BANJARNEGARA [H0004]</t>
  </si>
  <si>
    <t>Kab. Sragen</t>
  </si>
  <si>
    <t>KANCA YGY SRAGEN</t>
  </si>
  <si>
    <t>Kab. Cilacap</t>
  </si>
  <si>
    <t>KANCA YGY CILACAP</t>
  </si>
  <si>
    <t>Kab. Wonosobo</t>
  </si>
  <si>
    <t>KANCA YGY WONOSOBO[H0112]</t>
  </si>
  <si>
    <t>Kab. Banyumas</t>
  </si>
  <si>
    <t>KANCA YGY AJIBARANG [6.102.17.1]</t>
  </si>
  <si>
    <t>Kab. Purworejo</t>
  </si>
  <si>
    <t>KANCA YGY PURWOREJO [H0078]</t>
  </si>
  <si>
    <t>Kota Yogyakarta</t>
  </si>
  <si>
    <t>YOGYA CIK DITIRO [H0029]</t>
  </si>
  <si>
    <t>Kab. Tegal</t>
  </si>
  <si>
    <t>KANCA SMG SLAWI TEGAL (V) [G0661]</t>
  </si>
  <si>
    <t>Kab. Brebes</t>
  </si>
  <si>
    <t>KANCA SMG BREBES [G0014]</t>
  </si>
  <si>
    <t>Kota Magelang</t>
  </si>
  <si>
    <t>KANCA YGY MAGELANG [H0048]</t>
  </si>
  <si>
    <t>Kab. Semarang</t>
  </si>
  <si>
    <t>KANCA SMG UNGARAN [G0327]</t>
  </si>
  <si>
    <t>TEMANGGUNG [H0102]</t>
  </si>
  <si>
    <t>Kab. Pemalang</t>
  </si>
  <si>
    <t>KANCA SMG PEMALANG [G0069]</t>
  </si>
  <si>
    <t>Kota Surakarta/Solo</t>
  </si>
  <si>
    <t>KANCA SOLO S RIYADI</t>
  </si>
  <si>
    <t>Kab. Grobogan</t>
  </si>
  <si>
    <t>KANCA SMG PURWODADI [G0076]</t>
  </si>
  <si>
    <t>Kab. Sukoharjo</t>
  </si>
  <si>
    <t>KANCA YGY SOLO KARTOSURO [H0182]</t>
  </si>
  <si>
    <t>Kab. Karanganyar</t>
  </si>
  <si>
    <t>KANCA YGY KARANG ANYAR [H0149]</t>
  </si>
  <si>
    <t>KANCA YGY YOGYAKARTA MLATI</t>
  </si>
  <si>
    <t>Kab. Wonogiri</t>
  </si>
  <si>
    <t>KANCA YGY WONOGIRI [H0158]</t>
  </si>
  <si>
    <t>KANCA YGY KUTOARJO [H0136]</t>
  </si>
  <si>
    <t>Kab. Blora</t>
  </si>
  <si>
    <t>KANCA SMG CEPU [G0215]</t>
  </si>
  <si>
    <t>Kab. Rembang</t>
  </si>
  <si>
    <t>KANCA SMG REMBANG [G.0142]</t>
  </si>
  <si>
    <t>Kab. Pati</t>
  </si>
  <si>
    <t>KANCA SMG PATI [G0066]</t>
  </si>
  <si>
    <t>Kab. Kebumen</t>
  </si>
  <si>
    <t>KANCA YGY KEBUMEN [H0032]</t>
  </si>
  <si>
    <t>Kota Tegal</t>
  </si>
  <si>
    <t>KANCA SMG TEGAL [G0101]</t>
  </si>
  <si>
    <t>Kab. Boyolali</t>
  </si>
  <si>
    <t>KANCA YGY BOYOLALI [H0173]</t>
  </si>
  <si>
    <t>KANCA SMG PATTIMURA SEMARANG [G0083]</t>
  </si>
  <si>
    <t>Kab. Magelang</t>
  </si>
  <si>
    <t>KANCA YGY MUNTILAN [H0251]</t>
  </si>
  <si>
    <t>Kab. Klaten</t>
  </si>
  <si>
    <t>KANCA YGY KLATEN [H0035]</t>
  </si>
  <si>
    <t>KANCA SMG BUMIAYU [G0190]</t>
  </si>
  <si>
    <t>Kab. Kulon Progo</t>
  </si>
  <si>
    <t>KANCA YGY WATES [H0152]</t>
  </si>
  <si>
    <t>KANCA SUKOHARJO (0511)</t>
  </si>
  <si>
    <t>Kab. Kendal</t>
  </si>
  <si>
    <t>KANCA SMG KENDAL [G0034]</t>
  </si>
  <si>
    <t>Kab. Demak</t>
  </si>
  <si>
    <t>KANCA SMG DEMAK[G0016]</t>
  </si>
  <si>
    <t>Kota Pekalongan</t>
  </si>
  <si>
    <t>KANCA SMG PEKALONGAN [G0068]</t>
  </si>
  <si>
    <t>KANCA YGY GOMBONG [H0134] IP 6.103.17.1</t>
  </si>
  <si>
    <t>KANCA YGY MAJENANG[H0185]</t>
  </si>
  <si>
    <t>KANCA YGY SOLO BARU</t>
  </si>
  <si>
    <t>Kab. Sleman</t>
  </si>
  <si>
    <t>YOGYA ADISUCIPTO</t>
  </si>
  <si>
    <t>Kab. Gunung Kidul</t>
  </si>
  <si>
    <t>KANCA YGY WONOSARI</t>
  </si>
  <si>
    <t>KANCA YGY SOLO SUDIRMAN</t>
  </si>
  <si>
    <t>KANCA YGY PURWOKERTO [H0077]</t>
  </si>
  <si>
    <t>KANCA YGY SLEMAN[H0247]</t>
  </si>
  <si>
    <t>KANCA YGY YOGYA KATAMSO</t>
  </si>
  <si>
    <t>JAWA TIMUR</t>
  </si>
  <si>
    <t>Kota Surabaya</t>
  </si>
  <si>
    <t>SURABAYA KALIASIN</t>
  </si>
  <si>
    <t>KANCA SBY HR. MUHAMMAD</t>
  </si>
  <si>
    <t>KANCA SBY SURABAYA DIPONEGORO (N)</t>
  </si>
  <si>
    <t>SBY JEMUR SARI</t>
  </si>
  <si>
    <t>Kab. Sampang</t>
  </si>
  <si>
    <t>KANCA SBY SAMPANG</t>
  </si>
  <si>
    <t>SBY KAPAS KRAMPUNG PAHLAWAN (X)</t>
  </si>
  <si>
    <t>SBY KERTAJAYA</t>
  </si>
  <si>
    <t>MANUKAN</t>
  </si>
  <si>
    <t>Kab. Sidoarjo</t>
  </si>
  <si>
    <t>KANCA KRIAN</t>
  </si>
  <si>
    <t>KANCA MULYOSARI</t>
  </si>
  <si>
    <t>Kab. Badung</t>
  </si>
  <si>
    <t>KANCA DENPASAR KUTA</t>
  </si>
  <si>
    <t>Kab. Bangli</t>
  </si>
  <si>
    <t>KANCA BANGLI [M0233]</t>
  </si>
  <si>
    <t>Kab. Buleleng</t>
  </si>
  <si>
    <t>KANCA SINGARAJA</t>
  </si>
  <si>
    <t>Kab. Karangasem</t>
  </si>
  <si>
    <t>KANCA DPS AMLAPURA</t>
  </si>
  <si>
    <t>Kab. Klungkung</t>
  </si>
  <si>
    <t>KANCA DPS SEMARAPURA [M0114]</t>
  </si>
  <si>
    <t>Kab. Tabanan</t>
  </si>
  <si>
    <t>KANCA DPS TABANAN[M0124]</t>
  </si>
  <si>
    <t>Kab. Jembrana</t>
  </si>
  <si>
    <t>KANCA DPS NEGARA</t>
  </si>
  <si>
    <t>ACEH</t>
  </si>
  <si>
    <t>Kab. Aceh Tamiang</t>
  </si>
  <si>
    <t>KUALA SIMPANG LANGSA</t>
  </si>
  <si>
    <t>Lhokseumawe</t>
  </si>
  <si>
    <t>KANCA LHOKSEUMAWE Ex KC BACKUP LANGSA (1.36.17.1)</t>
  </si>
  <si>
    <t>SUMATERA UTARA</t>
  </si>
  <si>
    <t>Kab. Asahan</t>
  </si>
  <si>
    <t>KANCA MDN KISARAN</t>
  </si>
  <si>
    <t>Kab. Tapanuli Tengah</t>
  </si>
  <si>
    <t>KANCA MDN SIBOLGA</t>
  </si>
  <si>
    <t>Kab. Nias</t>
  </si>
  <si>
    <t>KANCA MDN GUNUNG SITOLI</t>
  </si>
  <si>
    <t>Kab. Labuhan Batu</t>
  </si>
  <si>
    <t>RANTAU PRAPAT</t>
  </si>
  <si>
    <t>Kota Tanjung Balai</t>
  </si>
  <si>
    <t>KANCA MDN TANJUNG BALAI</t>
  </si>
  <si>
    <t>Kab/Kota Lainnya di Sumut</t>
  </si>
  <si>
    <t>KANCA MDN SIBUHUAN PADANG SIDEMPUAN (N)</t>
  </si>
  <si>
    <t>KOTA PINANGRANTAU PRAPAT</t>
  </si>
  <si>
    <t>Kota Tebing Tinggi</t>
  </si>
  <si>
    <t>KANCA MDN TEBING TINGGI</t>
  </si>
  <si>
    <t>Kota Pematang Siantar</t>
  </si>
  <si>
    <t>KANCA MDN PEMATANG SIANTAR</t>
  </si>
  <si>
    <t>Kab. Simalungun</t>
  </si>
  <si>
    <t>KANCA MDN MEDAN PERDAGANGAN/ PEMATANG SIANTAR</t>
  </si>
  <si>
    <t>Kota Padang Sidempuan</t>
  </si>
  <si>
    <t>KANCA MDN PADANG SIDEMPUAN</t>
  </si>
  <si>
    <t>Kab. Dairi</t>
  </si>
  <si>
    <t>KANCA MDN SIDIKALANG</t>
  </si>
  <si>
    <t>Kota Medan</t>
  </si>
  <si>
    <t>KANCA BACKUP MDN BINJAI (1.39.17.1)</t>
  </si>
  <si>
    <t>Kab. Mandailing Natal</t>
  </si>
  <si>
    <t>KANCA MDN MADINA-PENYAMBUNGAN PADANG SIDEMPUAN</t>
  </si>
  <si>
    <t>Kab. Toba Samosir</t>
  </si>
  <si>
    <t>KANCA MDN BALIGE</t>
  </si>
  <si>
    <t>Kab. Tapanuli Utara</t>
  </si>
  <si>
    <t>TARUTUNG (B0099)</t>
  </si>
  <si>
    <t>SUMATERA BARAT</t>
  </si>
  <si>
    <t>Kab. Tanah Datar</t>
  </si>
  <si>
    <t>BATUSANGKAR</t>
  </si>
  <si>
    <t>Kab. Pesisir Selatan</t>
  </si>
  <si>
    <t>PAINAN</t>
  </si>
  <si>
    <t>Kota Padang Panjang</t>
  </si>
  <si>
    <t>PADANG PANJANG</t>
  </si>
  <si>
    <t>Kab. Pasaman</t>
  </si>
  <si>
    <t>LUBUK SIKAPING</t>
  </si>
  <si>
    <t>Kota Solok</t>
  </si>
  <si>
    <t>SOLOK</t>
  </si>
  <si>
    <t>Kota Payakumbuh</t>
  </si>
  <si>
    <t>PAYAKUMBUH</t>
  </si>
  <si>
    <t>Kab. Kerinci</t>
  </si>
  <si>
    <t>SUNGAI PENUH</t>
  </si>
  <si>
    <t>Kota Pariaman</t>
  </si>
  <si>
    <t>PARIAMAN</t>
  </si>
  <si>
    <t>Kab. Sawahlunto/Sijunjung</t>
  </si>
  <si>
    <t>SIJUNJUNG</t>
  </si>
  <si>
    <t>Kab. dharmasraya</t>
  </si>
  <si>
    <t>KANCA PDG DHARMASRAYA</t>
  </si>
  <si>
    <t>KANCA PDG SIMPANG EMPAT</t>
  </si>
  <si>
    <t>KEPULAUAN RIAU</t>
  </si>
  <si>
    <t>Kab. Kuantan Singingi</t>
  </si>
  <si>
    <t>KANCA PKU TELUK KUANTAN RENGAT BACKUP [46.1.57.1]</t>
  </si>
  <si>
    <t>Kab. Pelalawan</t>
  </si>
  <si>
    <t>KANCA PKU RAPP PANGKALAN KERINCI PKBARU</t>
  </si>
  <si>
    <t>Kab. Bengkalis</t>
  </si>
  <si>
    <t>KANCA PKU SELAT PANJANG</t>
  </si>
  <si>
    <t>Kab./Kota Lainnya di Riau</t>
  </si>
  <si>
    <t>PKU BATAM CENTER (NAGOYA) BATAM</t>
  </si>
  <si>
    <t>Kota Pekanbaru</t>
  </si>
  <si>
    <t>KANCA PKU IMAM MUNANDAR PKBARU(X)</t>
  </si>
  <si>
    <t>Kab. Rokan Hulu</t>
  </si>
  <si>
    <t>KCP PKU UJUNG BATU</t>
  </si>
  <si>
    <t>KANCA PKU BENGKALIS</t>
  </si>
  <si>
    <t>Kab. Rokan Hilir</t>
  </si>
  <si>
    <t>BAGAN SIAPI API</t>
  </si>
  <si>
    <t>Kab. Indragiri Hulu</t>
  </si>
  <si>
    <t>KANCA PKU RENGAT</t>
  </si>
  <si>
    <t>Kab. Karimun</t>
  </si>
  <si>
    <t>KCP PKU TANJUNG BALAI KARIMUN BATAM</t>
  </si>
  <si>
    <t>KANCA PKU PASIR PANGARAYAN BANGKINANG (X)</t>
  </si>
  <si>
    <t>Kota Dumai</t>
  </si>
  <si>
    <t>KANCA PKU DUMAI (C0159)</t>
  </si>
  <si>
    <t>KCP PKU BAGAN BATU DUMAI</t>
  </si>
  <si>
    <t>Kota Tanjung Pinang</t>
  </si>
  <si>
    <t>KANCA PKU TANJUNG PINANG (C0174)</t>
  </si>
  <si>
    <t>DURI</t>
  </si>
  <si>
    <t>DKI JAKARTA</t>
  </si>
  <si>
    <t>Wil. Kota Jakarta Utara</t>
  </si>
  <si>
    <t>PANTAI INDAH KAPUK / PLUIT 2</t>
  </si>
  <si>
    <t>Wil. Kota Jakarta Barat</t>
  </si>
  <si>
    <t>KANCA BRI JKT3 KOTA 0019</t>
  </si>
  <si>
    <t>Wil. Kota Jakarta Selatan</t>
  </si>
  <si>
    <t>JKT PALMERAH</t>
  </si>
  <si>
    <t>KANCA BACKUP KANCA BACKUP JKT1 PLUIT (29.1.81.1)</t>
  </si>
  <si>
    <t>Wil. Kota Jakarta Pusat</t>
  </si>
  <si>
    <t>KANCA JKT1 TANAH ABANG [KLS]</t>
  </si>
  <si>
    <t>KANCA BACKUP TANJUNG DUREN (49.30.20.1)</t>
  </si>
  <si>
    <t>CIPULIR</t>
  </si>
  <si>
    <t>KANCA JKT1 HAYAM WURUK</t>
  </si>
  <si>
    <t>KANCA JKT2 WARUNG BUNCIT [E0341]</t>
  </si>
  <si>
    <t>JKT RADIO DALAM [KLS]</t>
  </si>
  <si>
    <t>KANCA JKT2 PASAR MINGGU [E0339]</t>
  </si>
  <si>
    <t>KANCA JKT1 KELAPA GADING</t>
  </si>
  <si>
    <t>SEGITIGA SENEN [E0361]</t>
  </si>
  <si>
    <t>KUNINGAN RASUNASAID</t>
  </si>
  <si>
    <t>KANCA JKT2 PONDOK INDAH</t>
  </si>
  <si>
    <t>KANCA JKT1 CUT MUTIAH JAKARTA[E0230]</t>
  </si>
  <si>
    <t>KANCA JKT2 KEBAYORAN BARU</t>
  </si>
  <si>
    <t>Kab. Bekasi</t>
  </si>
  <si>
    <t>KANCA JKT2 PONDOK GEDE BEKASI [I0385]</t>
  </si>
  <si>
    <t>JKT JOGLO</t>
  </si>
  <si>
    <t>JKT CEMPAKA MAS</t>
  </si>
  <si>
    <t>KANCA JKT3 PAMULANG (1127)</t>
  </si>
  <si>
    <t>KANCA JKT2 SAHARJO</t>
  </si>
  <si>
    <t>PANCORAN [I0390]</t>
  </si>
  <si>
    <t>JAWA BARAT</t>
  </si>
  <si>
    <t>Kota Bandung</t>
  </si>
  <si>
    <t>BANDUNG SOEKARNO HATTA</t>
  </si>
  <si>
    <t>Kab. Kuningan</t>
  </si>
  <si>
    <t>KANCA BDG KUNINGAN</t>
  </si>
  <si>
    <t>Kab. Majalengka</t>
  </si>
  <si>
    <t>KANCA BDG MAJALENGKA</t>
  </si>
  <si>
    <t>Kab. Sukabumi</t>
  </si>
  <si>
    <t>KANCA BDG CIBADAK</t>
  </si>
  <si>
    <t>KANCA BDG BANDUNG AH.NASUTION</t>
  </si>
  <si>
    <t>BANDUNG AA</t>
  </si>
  <si>
    <t>KANCA BACKUP Bandung BANJAR (2.42.17.1) BANDUNG</t>
  </si>
  <si>
    <t>Kab. Indramayu</t>
  </si>
  <si>
    <t>KANCA BDG INDRAMAYU</t>
  </si>
  <si>
    <t>BANDUNG DS [KLS]</t>
  </si>
  <si>
    <t>BANDUNG SETIABUDI</t>
  </si>
  <si>
    <t>BANDUNG DAGO</t>
  </si>
  <si>
    <t>Kab. Ciamis</t>
  </si>
  <si>
    <t>KANCA BDG CIAMIS</t>
  </si>
  <si>
    <t>Kab. Garut</t>
  </si>
  <si>
    <t>KANCA BDG GARUT</t>
  </si>
  <si>
    <t>Kota Sukabumi</t>
  </si>
  <si>
    <t>KANCA BDG SUKABUMI</t>
  </si>
  <si>
    <t>Kota Cirebon</t>
  </si>
  <si>
    <t>CIREBON GUNUNGJATI</t>
  </si>
  <si>
    <t>Kab. Purwakarta</t>
  </si>
  <si>
    <t>KANCA BDG PURWAKARTA</t>
  </si>
  <si>
    <t>Kab. Bandung</t>
  </si>
  <si>
    <t>KANCA BDG BANDUNG KOPO</t>
  </si>
  <si>
    <t>BANDUNG NARIPAN</t>
  </si>
  <si>
    <t>Kab. Subang</t>
  </si>
  <si>
    <t>KANCA BDG SUBANG</t>
  </si>
  <si>
    <t>Kab. Sumedang</t>
  </si>
  <si>
    <t>KANCA BDG SUMEDANG</t>
  </si>
  <si>
    <t>Kota Tasikmalaya</t>
  </si>
  <si>
    <t>KANCA BDG TASIKMALAYA</t>
  </si>
  <si>
    <t>KANCA BDG CIREBON KARTINI</t>
  </si>
  <si>
    <t>Kota Cimahi</t>
  </si>
  <si>
    <t>KANCA BDG CIMAHI</t>
  </si>
  <si>
    <t>Kab. Tasikmalaya</t>
  </si>
  <si>
    <t>KANCA BDG SINGAPARNA</t>
  </si>
  <si>
    <t>BANDUNG MARTADINATA</t>
  </si>
  <si>
    <t>KANCA BDG JATIBARANG</t>
  </si>
  <si>
    <t>Kab. Cianjur</t>
  </si>
  <si>
    <t>KANCA BDG CIANJUR</t>
  </si>
  <si>
    <t>KANCA BDG SOREANG</t>
  </si>
  <si>
    <t>KANCA BDG PAMANUKAN</t>
  </si>
  <si>
    <t>KANCA CIKARANG</t>
  </si>
  <si>
    <t>Kota Depok</t>
  </si>
  <si>
    <t>JKT CIMANGGIS</t>
  </si>
  <si>
    <t>Kab. Bogor</t>
  </si>
  <si>
    <t>JKT CIBINONG</t>
  </si>
  <si>
    <t>Kota Bekasi</t>
  </si>
  <si>
    <t>JKT2 BEKASI HARAPAN INDAH</t>
  </si>
  <si>
    <t>KANWIL PLG PALEMBANG (D)</t>
  </si>
  <si>
    <t>KANINS PLG BRI PALEMBANG</t>
  </si>
  <si>
    <t>KANINS SMG BRI SEMARANG [G9833]</t>
  </si>
  <si>
    <t>KANWIL SMG SEMARANG (G) [G9833]</t>
  </si>
  <si>
    <t>KANWIL YGY YOGYAKARTA (H)</t>
  </si>
  <si>
    <t>KANINS YGY BRI YOGYAKARTA</t>
  </si>
  <si>
    <t>SENDIK YGY YOGYA</t>
  </si>
  <si>
    <t>KANINS SBY BRI SURABAYA</t>
  </si>
  <si>
    <t>KANWIL SBY SURABAYA (K)</t>
  </si>
  <si>
    <t>SENDIK SBY BRI SURABAYA</t>
  </si>
  <si>
    <t>Denpasar</t>
  </si>
  <si>
    <t>KANWIL DPS DENPASAR (M)</t>
  </si>
  <si>
    <t>Kab. Poso</t>
  </si>
  <si>
    <t>KANWIL MDO MANADO (N)</t>
  </si>
  <si>
    <t>KANINS MDO BRI MANADO</t>
  </si>
  <si>
    <t>Kota Banda Aceh</t>
  </si>
  <si>
    <t>KANWIL NAD BANDA ACEH (A)</t>
  </si>
  <si>
    <t>KANINS BANDA ACEH</t>
  </si>
  <si>
    <t>KANWIL MDN MEDAN (B)</t>
  </si>
  <si>
    <t>KANINS MDN BRI MEDAN</t>
  </si>
  <si>
    <t>SENDIK MDN MEDAN</t>
  </si>
  <si>
    <t>Kota padang</t>
  </si>
  <si>
    <t>KANWIL PDG PADANG (C)</t>
  </si>
  <si>
    <t>Kota Padang</t>
  </si>
  <si>
    <t>SENDIK PDG BRI PADANG</t>
  </si>
  <si>
    <t>KANINS BRI PADANG</t>
  </si>
  <si>
    <t>KANWIL PEKANBARU</t>
  </si>
  <si>
    <t>KANINS PKU BRI PEKANBARU</t>
  </si>
  <si>
    <t>BANDAR LAMPUNG</t>
  </si>
  <si>
    <t>Kota Bandar Lampung</t>
  </si>
  <si>
    <t>KANWIL LAMPUNG</t>
  </si>
  <si>
    <t>KANWIL JKT1 JAKARTA 1 (E)</t>
  </si>
  <si>
    <t>KANWIL JKT2 JAKARTA 2 ( I )</t>
  </si>
  <si>
    <t>SENDIK JKT2 JAKARTA</t>
  </si>
  <si>
    <t>KANWIL JKT3 JAKARTA 3</t>
  </si>
  <si>
    <t>KANINS JKT2 BRI JAKARTA 2</t>
  </si>
  <si>
    <t>KANINS JKT1 BRI JAKARTA 1</t>
  </si>
  <si>
    <t>KANWIL BDG BANDUNG (F)</t>
  </si>
  <si>
    <t>SENDIK BDG BRI BANDUNG</t>
  </si>
  <si>
    <t>Kota Banjarmasin</t>
  </si>
  <si>
    <t>KANINS BJM BRI BANJARMASIN</t>
  </si>
  <si>
    <t>KANWIL BJM BANJARMASIN (L)</t>
  </si>
  <si>
    <t>Kota Makassar</t>
  </si>
  <si>
    <t>KANWIL MKS MAKASSAR (P)</t>
  </si>
  <si>
    <t>KANINS MKS BRI MAKASSAR</t>
  </si>
  <si>
    <t>SENDIK BRI MAKASAR</t>
  </si>
  <si>
    <t>Jayapura</t>
  </si>
  <si>
    <t>KANWIL JAYAPURA</t>
  </si>
  <si>
    <t>Kota Probolinggo</t>
  </si>
  <si>
    <t>KANCA MLG PROBOLINGGO</t>
  </si>
  <si>
    <t>Kota Malang</t>
  </si>
  <si>
    <t>KANWIL MLG MALANG (R)</t>
  </si>
  <si>
    <t>Kab. Magetan</t>
  </si>
  <si>
    <t>KANCA MLG MAGETAN (0049)</t>
  </si>
  <si>
    <t>Kab. Ponorogo</t>
  </si>
  <si>
    <t>KANCA MLG PONOROGO[K0070]</t>
  </si>
  <si>
    <t>Kab. Trenggalek</t>
  </si>
  <si>
    <t>KANCA MLG TRENGGALEK</t>
  </si>
  <si>
    <t>Kota Blitar</t>
  </si>
  <si>
    <t>BLITAR</t>
  </si>
  <si>
    <t>Kab. Tulungagung</t>
  </si>
  <si>
    <t>KANCA MLG TULUNGAGUNG [R0110]</t>
  </si>
  <si>
    <t>Kab. Nganjuk</t>
  </si>
  <si>
    <t>KANCA MLG NGANJUK</t>
  </si>
  <si>
    <t>Kab. Lumajang</t>
  </si>
  <si>
    <t>KANCA MLG LUMAJANG</t>
  </si>
  <si>
    <t>Kab. Ngawi</t>
  </si>
  <si>
    <t>KANCA MLG NGAWI</t>
  </si>
  <si>
    <t>Kab. Situbondo</t>
  </si>
  <si>
    <t>KANCA MLG SITUBONDO</t>
  </si>
  <si>
    <t>Kab. Pacitan</t>
  </si>
  <si>
    <t>KANCA MLG PACITAN</t>
  </si>
  <si>
    <t>Kab. Bondowoso</t>
  </si>
  <si>
    <t>KANCA MLG BONDOWOSO</t>
  </si>
  <si>
    <t>Kab. Jember</t>
  </si>
  <si>
    <t>KANCA MLG JEMBER</t>
  </si>
  <si>
    <t>Kab. Banyuwangi</t>
  </si>
  <si>
    <t>BANYUWANGI</t>
  </si>
  <si>
    <t>Kota Madiun</t>
  </si>
  <si>
    <t>KANCA MLG MADIUN</t>
  </si>
  <si>
    <t>KC GENTENG</t>
  </si>
  <si>
    <t>TETAP</t>
  </si>
  <si>
    <t>Unit Babakan</t>
  </si>
  <si>
    <t>Unit Pagarsih</t>
  </si>
  <si>
    <t>Unit Cisarua</t>
  </si>
  <si>
    <t>Kanca BRI Mangga Dua</t>
  </si>
  <si>
    <t>KANINS JKT1 BRI JAKARTA 1
(Menunggu Perizinan Tebang Pohon)</t>
  </si>
  <si>
    <t>Kanca Bekasi</t>
  </si>
  <si>
    <t>Kanca Kramat Jati</t>
  </si>
  <si>
    <t>Kanca Kalibata</t>
  </si>
  <si>
    <t>Kanca Bogor DS</t>
  </si>
  <si>
    <t>Kanca Puri Niaga</t>
  </si>
  <si>
    <t>Kanca Kebon Jeruk</t>
  </si>
  <si>
    <t>Kanca Bumi Serpong Damai (BSD)</t>
  </si>
  <si>
    <t>BRI UNIT SIMALINGKAR</t>
  </si>
  <si>
    <t>BRI UNIT SETIABUDI</t>
  </si>
  <si>
    <t>KC Sudirman</t>
  </si>
  <si>
    <t>KC Tembilahan</t>
  </si>
  <si>
    <t>Kanca Surabaya Rajawali</t>
  </si>
  <si>
    <t>Kanca Surabaya Kusumabangsa</t>
  </si>
  <si>
    <t>Kanca
Surabaya
Pahlawan</t>
  </si>
  <si>
    <t>Kanca Gresik</t>
  </si>
  <si>
    <t>Kanca
Bangkalan</t>
  </si>
  <si>
    <t>Kanca Mojokerto</t>
  </si>
  <si>
    <t>Unit
Gondang (6870)</t>
  </si>
  <si>
    <t>BRI Unit Purworejo Klampok (6624)</t>
  </si>
  <si>
    <t>Unit Pakem
(3022)</t>
  </si>
  <si>
    <t>DENPASAR RENON</t>
  </si>
  <si>
    <t>NUSA TENGGARA TIMUR</t>
  </si>
  <si>
    <t>KUPANG</t>
  </si>
  <si>
    <t>DENPASAR GAJAH MADA</t>
  </si>
  <si>
    <t>Jakarta Pusat</t>
  </si>
  <si>
    <t>JKT KRAMAT</t>
  </si>
  <si>
    <t>JKT KREKOT</t>
  </si>
  <si>
    <t>JKT JATINEGARA</t>
  </si>
  <si>
    <t>Jakarta Utara</t>
  </si>
  <si>
    <t>JKT TJ. PRIOK</t>
  </si>
  <si>
    <t>BEKASI</t>
  </si>
  <si>
    <t>KARAWANG</t>
  </si>
  <si>
    <t>Bogor</t>
  </si>
  <si>
    <t>BOGOR DEWI SARTIKA</t>
  </si>
  <si>
    <t>KALIMANTAN BARAT</t>
  </si>
  <si>
    <t>Pontianak</t>
  </si>
  <si>
    <t>PONTIANAK</t>
  </si>
  <si>
    <t>Tangerang</t>
  </si>
  <si>
    <t>BUMI SERPONG DAMAI</t>
  </si>
  <si>
    <t>Makassar</t>
  </si>
  <si>
    <t>MAKASSAR SOMBA OPU</t>
  </si>
  <si>
    <t>Malang</t>
  </si>
  <si>
    <t>MALANG KAWI</t>
  </si>
  <si>
    <t>Kediri</t>
  </si>
  <si>
    <t>KEDIRI</t>
  </si>
  <si>
    <t>Medan</t>
  </si>
  <si>
    <t>MEDAN ISKANDAR MUDA</t>
  </si>
  <si>
    <t>Jambi</t>
  </si>
  <si>
    <t>Pekanbaru</t>
  </si>
  <si>
    <t>PEKANBARU SUDIRMAN</t>
  </si>
  <si>
    <t>Bojonegoro</t>
  </si>
  <si>
    <t>BOJONEGORO</t>
  </si>
  <si>
    <t>Gresik</t>
  </si>
  <si>
    <t>GRESIK</t>
  </si>
  <si>
    <t>Lamongan</t>
  </si>
  <si>
    <t>LAMONGAN</t>
  </si>
  <si>
    <t>Mojokerto</t>
  </si>
  <si>
    <t>MOJOKERTO</t>
  </si>
  <si>
    <t>Sidoarjo</t>
  </si>
  <si>
    <t>SIDOARJO</t>
  </si>
  <si>
    <t>Surabaya</t>
  </si>
  <si>
    <t>SBY. PAHLAWAN</t>
  </si>
  <si>
    <t>SBY. RAJAWALI</t>
  </si>
  <si>
    <t>KANCA MAKASAR A YANI</t>
  </si>
  <si>
    <t>Jakarta Selatan</t>
  </si>
  <si>
    <t>KANCA OTISTA EX KANINS JKT2 BRI JAKARTA 2</t>
  </si>
  <si>
    <t>Kota Manado</t>
  </si>
  <si>
    <t>KANCA MANADO</t>
  </si>
  <si>
    <t>KANCA GATSU EX SENDIK JKT2 JAKARTA</t>
  </si>
  <si>
    <t>KANCA VETERAN</t>
  </si>
  <si>
    <t>BANDA ACEH</t>
  </si>
  <si>
    <t>KC Banda aceh</t>
  </si>
  <si>
    <t>KC PADANG</t>
  </si>
  <si>
    <t>kc malang martadinata</t>
  </si>
  <si>
    <t>kc medan putri hijau</t>
  </si>
  <si>
    <t>Tanjung Karang</t>
  </si>
  <si>
    <t>kc tanjung karang</t>
  </si>
  <si>
    <t>Jakarta</t>
  </si>
  <si>
    <t>KANCA S PARMAN</t>
  </si>
  <si>
    <t>Alternate Site (satu alamat dengan s parman)</t>
  </si>
  <si>
    <t>Musi Banyuasin</t>
  </si>
  <si>
    <t>Kanca Sekayu</t>
  </si>
  <si>
    <t>Manado</t>
  </si>
  <si>
    <t>KC Manado</t>
  </si>
  <si>
    <t>KANCA Kemayoran</t>
  </si>
  <si>
    <t>KC TB Simatupang</t>
  </si>
  <si>
    <t>Karawang</t>
  </si>
  <si>
    <t>KC Cikampek</t>
  </si>
  <si>
    <t>KANCA PALU</t>
  </si>
  <si>
    <t>KC PARIGI MOUTONG</t>
  </si>
  <si>
    <t>KANCA POSO</t>
  </si>
  <si>
    <t>BRI KANCA GUNUNG SAHARI</t>
  </si>
  <si>
    <t>BRI UNIT CEMPAKA PUTIH</t>
  </si>
  <si>
    <t>KC KHATIB SULAIMAN</t>
  </si>
  <si>
    <t>Wil. Kota Jakarta Timur</t>
  </si>
  <si>
    <t>BRI KANCA KALIMALANG</t>
  </si>
  <si>
    <t>BRI KANCA TAMBUN</t>
  </si>
  <si>
    <t>BRI KC Rawamangun</t>
  </si>
  <si>
    <t>BRI KANCA SUNTER</t>
  </si>
  <si>
    <t>KC MABES TNI CILANGKAP</t>
  </si>
  <si>
    <t>JAKARTA MAL AMBASADOR</t>
  </si>
  <si>
    <t>KANCA SMG BRIGJEND SUDIARTO</t>
  </si>
  <si>
    <t>36K21796</t>
  </si>
  <si>
    <t>2.102.17.1</t>
  </si>
  <si>
    <t>SURABAYA</t>
  </si>
  <si>
    <t>KANCA MOJOKERTO Ex. KANWIL SBY SURABAYA (K) 2.102.17.1</t>
  </si>
  <si>
    <t>Jl Mojopahit No 378 Mojokerto</t>
  </si>
  <si>
    <t>36L21269</t>
  </si>
  <si>
    <t>3.133.17.1</t>
  </si>
  <si>
    <t>KANCA BANJARMASIN</t>
  </si>
  <si>
    <t>Pangeran Samudra No. 98 Banjarmasin
Kota Banjarmasin, Kalimantan Selatan - 70111</t>
  </si>
  <si>
    <t>36Q22562</t>
  </si>
  <si>
    <t>1.136.17.1</t>
  </si>
  <si>
    <t>TANGERANG 1.136.17.9</t>
  </si>
  <si>
    <t>Jl. Jend. Ahmad Yani No.4, Tangerang</t>
  </si>
  <si>
    <t>36K21794</t>
  </si>
  <si>
    <t>2.135.17.1</t>
  </si>
  <si>
    <t>KANCA GRESIK Ex. SBY KERTAJAYA</t>
  </si>
  <si>
    <t>Jl Panglima Sudirman No 67 Gresik</t>
  </si>
  <si>
    <t>OGAN KOMERING ULU</t>
  </si>
  <si>
    <t>36D21019</t>
  </si>
  <si>
    <t>3.44.17.1</t>
  </si>
  <si>
    <t>PALEMBANG</t>
  </si>
  <si>
    <t>KANWIL BRI PALEMBANG</t>
  </si>
  <si>
    <t>Jl Akmal No 116 Baturaja</t>
  </si>
  <si>
    <t>PANDEGLANG</t>
  </si>
  <si>
    <t>36Q22544</t>
  </si>
  <si>
    <t>3.146.17.1</t>
  </si>
  <si>
    <t>Jl. Jend. Sudirman No. 156, Labuan, Pandeglang Banten</t>
  </si>
  <si>
    <t>36C20501</t>
  </si>
  <si>
    <t>5.75.17.1</t>
  </si>
  <si>
    <t>PADANG</t>
  </si>
  <si>
    <t>KANWIL BRI PADANG</t>
  </si>
  <si>
    <t>Jl. Merdeka No. 21, Pariaman</t>
  </si>
  <si>
    <t>SAWAHLUNTO</t>
  </si>
  <si>
    <t>36C20502</t>
  </si>
  <si>
    <t>5.77.17.1</t>
  </si>
  <si>
    <t>Jl. Prof M. Yamin No. 25B, Muaro Sijunjung</t>
  </si>
  <si>
    <t>DHARMASRAYA</t>
  </si>
  <si>
    <t>36C20503</t>
  </si>
  <si>
    <t>26.3.73.1</t>
  </si>
  <si>
    <t>Jl. Raya Lintas Sumatera Simpang IV, Koto Baru, Sijunjung</t>
  </si>
  <si>
    <t>PASAMAN</t>
  </si>
  <si>
    <t>36C20504</t>
  </si>
  <si>
    <t>26.3.65.1</t>
  </si>
  <si>
    <t>Jl. Raya Simpang Empat - Manggopoh, Kec. Pasaman, Pasaman Barat, Sumatera Barat 26366</t>
  </si>
  <si>
    <t>TELUK KUANTAN</t>
  </si>
  <si>
    <t>36X20716</t>
  </si>
  <si>
    <t>46.1.57.1</t>
  </si>
  <si>
    <t>KANWIL BRI PEKANBARU</t>
  </si>
  <si>
    <t>KANCA PKU TELUK KUANTAN BACKUP [46.1.57.1]</t>
  </si>
  <si>
    <t>Jl Imam Munandar no.14-15, Teluk Kuantan</t>
  </si>
  <si>
    <t>PELALAWAN</t>
  </si>
  <si>
    <t>36X20717</t>
  </si>
  <si>
    <t>26.2.193.1</t>
  </si>
  <si>
    <t>Jl Lintas Timur, Kec. Pangkalan Kerinci, Kab. Pelalawan</t>
  </si>
  <si>
    <t>36X20734</t>
  </si>
  <si>
    <t>1.75.17.1</t>
  </si>
  <si>
    <t>KANCA SUDIRMAN</t>
  </si>
  <si>
    <t>Jl Jendral Sudirman No 316 Pekanbaru</t>
  </si>
  <si>
    <t>BATAM</t>
  </si>
  <si>
    <t>36X20719</t>
  </si>
  <si>
    <t>26.2.89.1</t>
  </si>
  <si>
    <t>Jl. Engku Putri No.3 Batam Center Batam</t>
  </si>
  <si>
    <t>ROKAN HULU</t>
  </si>
  <si>
    <t>36X20721</t>
  </si>
  <si>
    <t>26.3.97.1</t>
  </si>
  <si>
    <t>Jl. Jend Sudirman No. 152, Kel. Ujung Batu, Kebupaten Rokan Hulu, Prov Riau</t>
  </si>
  <si>
    <t>KAB. BENGKALIS</t>
  </si>
  <si>
    <t>36X20722</t>
  </si>
  <si>
    <t>5.70.17.1</t>
  </si>
  <si>
    <t>Jl. Jend. Sudirman No.18, Bengkalis</t>
  </si>
  <si>
    <t>36Q22545</t>
  </si>
  <si>
    <t>2.40.17.1</t>
  </si>
  <si>
    <t>Jl. S.A Tirtayasa No. 5 Cilegon</t>
  </si>
  <si>
    <t>ROKAN HILIR</t>
  </si>
  <si>
    <t>36X20723</t>
  </si>
  <si>
    <t>5.71.17.1</t>
  </si>
  <si>
    <t>Jl. Merdeka No. 43, Bagansiapi-api 28911</t>
  </si>
  <si>
    <t>INDRAGIRI HULU</t>
  </si>
  <si>
    <t>36X20724</t>
  </si>
  <si>
    <t>5.102.17.1</t>
  </si>
  <si>
    <t>Jl. MT Haryono No.15, Rengat</t>
  </si>
  <si>
    <t>KARIMUN</t>
  </si>
  <si>
    <t>36X20725</t>
  </si>
  <si>
    <t>26.4.65.1</t>
  </si>
  <si>
    <t>Jl. Pramuka No. 40, Tanjung Balai Karimun</t>
  </si>
  <si>
    <t>36X20726</t>
  </si>
  <si>
    <t>46.26.188.1</t>
  </si>
  <si>
    <t>Jl. Raya Tuanku Tambusai Desa Pematang Berangan, Kec. Rambah, Kab. Rokan Hulu, Pasir Pangaraian</t>
  </si>
  <si>
    <t>DUMAI</t>
  </si>
  <si>
    <t>36X20727</t>
  </si>
  <si>
    <t>1.76.17.1</t>
  </si>
  <si>
    <t>Jl. St. Syarif Kasim No. 42, Dumai</t>
  </si>
  <si>
    <t>36X20728</t>
  </si>
  <si>
    <t>26.3.89.1</t>
  </si>
  <si>
    <t>Jl. Sudirman Komplek Business Center No. A10-A13, Kel. Bagan Batu, Kec. Bagan Sinembah, Kab. Rokan Hilir, Prov Riau</t>
  </si>
  <si>
    <t>36x207030</t>
  </si>
  <si>
    <t>4.43.17.1</t>
  </si>
  <si>
    <t>Jl.Jend.Sudirman No.001 RT.05/RW.17,Kel.Air Jamban,Kec.Mandau Kab.Bengkalis</t>
  </si>
  <si>
    <t>JAKARTA UTARA</t>
  </si>
  <si>
    <t>36E21707</t>
  </si>
  <si>
    <t>53.228.88.1</t>
  </si>
  <si>
    <t>KANWIL BRI JAKARTA 1</t>
  </si>
  <si>
    <t>Bukit Golf Mediterania Pantai Indah Kapuk Blok A No. 061 dan 062, Rukan Crown Golf, Kel. Kamal Muara, Kec. Penjaringan, Jakarta Utara</t>
  </si>
  <si>
    <t>JAKARTA BARAT</t>
  </si>
  <si>
    <t>36Q22549</t>
  </si>
  <si>
    <t>1.131.81.1</t>
  </si>
  <si>
    <t>Jalan kopi No.54 Kel.Roa Malaka Kec.Tambora</t>
  </si>
  <si>
    <t>JAKARTA SELATAN</t>
  </si>
  <si>
    <t>36Q22567</t>
  </si>
  <si>
    <t>29.1.17.1</t>
  </si>
  <si>
    <t>KANCA PURI NIAGA Ex. JKT PALMERAH</t>
  </si>
  <si>
    <t>Jl Palmerah Barat No 43 A, Kebayoran Lama, Jkt Selatan</t>
  </si>
  <si>
    <t>SERANG</t>
  </si>
  <si>
    <t>36Q22546</t>
  </si>
  <si>
    <t>3.141.17.1</t>
  </si>
  <si>
    <t>Jl.Raya Cilegon Km.3 Kel.Dranggong Kec.Taktakan</t>
  </si>
  <si>
    <t>JAKARTA PUSAT</t>
  </si>
  <si>
    <t>36E21709</t>
  </si>
  <si>
    <t>1.131.145.1</t>
  </si>
  <si>
    <t>Jl Tanah Abang III/4 Jakarta Pusat</t>
  </si>
  <si>
    <t>36I22393</t>
  </si>
  <si>
    <t>1.132.113.1</t>
  </si>
  <si>
    <t>KANWIL BRI JAKARTA 2</t>
  </si>
  <si>
    <t>KC Warung Buncit</t>
  </si>
  <si>
    <t>Jl. Mampang Prapatan No. 8 Jakarta Selatan</t>
  </si>
  <si>
    <t>36I22394</t>
  </si>
  <si>
    <t>55.36.120.1</t>
  </si>
  <si>
    <t>Jl. Radio Dalam No.122, Kebayoran Baru, Jakarta Selatan</t>
  </si>
  <si>
    <t>36I22395</t>
  </si>
  <si>
    <t>1.132.97.1</t>
  </si>
  <si>
    <t>KC Pasar Minggu</t>
  </si>
  <si>
    <t>Jl. Ragunan Raya 39, Ps. Minggu,</t>
  </si>
  <si>
    <t>36E21765</t>
  </si>
  <si>
    <t>49.16.24.1</t>
  </si>
  <si>
    <t>Jl. Raya Boulevard Barat Blok LC 6 Kav 69 - 70 Kel. Kelapa Gaind Barat, Kec Kelapa Gading JakUt</t>
  </si>
  <si>
    <t>36I22396</t>
  </si>
  <si>
    <t>1.132.65.1</t>
  </si>
  <si>
    <t>KC Pondok Indah</t>
  </si>
  <si>
    <t>Jl. Sultan Iskandar Muda/Arteri Pondok Indah Kav. No. 3, Keb. Lama, Jak-Sel</t>
  </si>
  <si>
    <t>36E21714</t>
  </si>
  <si>
    <t>1.131.161.1</t>
  </si>
  <si>
    <t>Jl.Cut Mutiah No.12, Jakarta</t>
  </si>
  <si>
    <t>36I22397</t>
  </si>
  <si>
    <t>1.132.81.1</t>
  </si>
  <si>
    <t>Jl.Hasanuddin No.62 Blok M, Jakarta</t>
  </si>
  <si>
    <t>JAKARTA TIMUR</t>
  </si>
  <si>
    <t>36I22425</t>
  </si>
  <si>
    <t>55.234.144.1</t>
  </si>
  <si>
    <t>KANCA KRAMAT JATI</t>
  </si>
  <si>
    <t>Jl. Raya Bogor No. 130 Kec. Kramat Jati - Jakarta Timur (021) 80876626/021-80871678</t>
  </si>
  <si>
    <t>36Q22553</t>
  </si>
  <si>
    <t>46.24.8.1</t>
  </si>
  <si>
    <t>Ruko Pamulang Permai 1 Blok SH 15 No.6 Jl Pamulang Raya, Kel. Pamulang Barat, Kec. Pamulang, Kota Tangerang 15417Selatan, Banten</t>
  </si>
  <si>
    <t>36Q22548</t>
  </si>
  <si>
    <t>46.24.176.1</t>
  </si>
  <si>
    <t>Ruko Financial Centre Jl.Boulevard Ry Blok BA2 No.11 &amp;12</t>
  </si>
  <si>
    <t>36I22399</t>
  </si>
  <si>
    <t>29.1.113.1</t>
  </si>
  <si>
    <t>Ruko Royal Palace B.5-B.6, Jl. Supomo, Jakarta Selatan</t>
  </si>
  <si>
    <t>BANDUNG</t>
  </si>
  <si>
    <t>36F21888</t>
  </si>
  <si>
    <t>52.16.52.1</t>
  </si>
  <si>
    <t>BRI BDG KANCA SOEKARNO - HATTA</t>
  </si>
  <si>
    <t>Jalan Ibrahim Adjie No. 354, Bandung</t>
  </si>
  <si>
    <t>KUNINGAN</t>
  </si>
  <si>
    <t>36F21889</t>
  </si>
  <si>
    <t>2.37.17.1</t>
  </si>
  <si>
    <t>Jl Ahmad Yani No. 6 Kuningan</t>
  </si>
  <si>
    <t>MAJALENGKA</t>
  </si>
  <si>
    <t>36F21890</t>
  </si>
  <si>
    <t>3.45.17.1</t>
  </si>
  <si>
    <t>Jl KH Abdul Halim 286 Majalengka</t>
  </si>
  <si>
    <t>36F21891</t>
  </si>
  <si>
    <t>3.144.17.1</t>
  </si>
  <si>
    <t xml:space="preserve">KANCA BDG CIBADAK
</t>
  </si>
  <si>
    <t>Jl Siliwangi No. 93.A Cibadak</t>
  </si>
  <si>
    <t>36F21892</t>
  </si>
  <si>
    <t>2.38.17.1</t>
  </si>
  <si>
    <t>Jl Ujung Berung No.140 Bandung</t>
  </si>
  <si>
    <t>36F21893</t>
  </si>
  <si>
    <t>2.35.33.1</t>
  </si>
  <si>
    <t>KANCA BANDUNG AA</t>
  </si>
  <si>
    <t>Jl. Asia Afrika No. 57-59, Bandung</t>
  </si>
  <si>
    <t>BANJARNEGARA</t>
  </si>
  <si>
    <t>36F21939</t>
  </si>
  <si>
    <t>2.42.17.1</t>
  </si>
  <si>
    <t>Jl. Ciamis No. 1 Banjar</t>
  </si>
  <si>
    <t>INDRAMAYU</t>
  </si>
  <si>
    <t>36F21895</t>
  </si>
  <si>
    <t>6.42.17.1</t>
  </si>
  <si>
    <t>Jl. D.I. Panjaitan No.227/C, Indramayu</t>
  </si>
  <si>
    <t>36F22029</t>
  </si>
  <si>
    <t>2.35.49.1</t>
  </si>
  <si>
    <t>Jl Dewi Sartika No 61, Bandung</t>
  </si>
  <si>
    <t>JEPARA</t>
  </si>
  <si>
    <t>36G21453</t>
  </si>
  <si>
    <t>3.47.17.1</t>
  </si>
  <si>
    <t>SEMARANG</t>
  </si>
  <si>
    <t>Gd. PKPRI (PKPN) Jl. Pemuda 101, Jepara</t>
  </si>
  <si>
    <t>36F21898</t>
  </si>
  <si>
    <t>52.16.48.1</t>
  </si>
  <si>
    <t>Jl. Ir. H. Juanda (Dago) No.147, Bandung</t>
  </si>
  <si>
    <t>CIAMIS</t>
  </si>
  <si>
    <t>36F21899</t>
  </si>
  <si>
    <t>6.68.17.1</t>
  </si>
  <si>
    <t>Jl. Ir. H. Juanda No. 166, Ciamis</t>
  </si>
  <si>
    <t>GARUT</t>
  </si>
  <si>
    <t>36F21900</t>
  </si>
  <si>
    <t>6.45.17.1</t>
  </si>
  <si>
    <t>Jl. Jend. A. Yani No. 65, Garut</t>
  </si>
  <si>
    <t>SUKABUMI</t>
  </si>
  <si>
    <t>36F21901</t>
  </si>
  <si>
    <t>3.142.17.1</t>
  </si>
  <si>
    <t>Jl. Jend. A. Yani No. 38, Sukabumi</t>
  </si>
  <si>
    <t>36F21904</t>
  </si>
  <si>
    <t>59.1.29.1</t>
  </si>
  <si>
    <t>Jl. Kopo Raya No. 468 Cirangrang, Bandung</t>
  </si>
  <si>
    <t>36F21935</t>
  </si>
  <si>
    <t>22.21.9.1</t>
  </si>
  <si>
    <t>UNIT Pagarsih Ex KANCA Bandung Naripan</t>
  </si>
  <si>
    <t>jl. Pagarsih no 127 bandung</t>
  </si>
  <si>
    <t>SUBANG</t>
  </si>
  <si>
    <t>36F21906</t>
  </si>
  <si>
    <t>6.67.17.1</t>
  </si>
  <si>
    <t>Jl. Otista No. 87, Subang</t>
  </si>
  <si>
    <t>TASIKMALAYA</t>
  </si>
  <si>
    <t>36F21908</t>
  </si>
  <si>
    <t>2.68.17.1</t>
  </si>
  <si>
    <t>Jl. R. Ikik Wiradikarta 7, Tasikmalaya,</t>
  </si>
  <si>
    <t>CIREBON</t>
  </si>
  <si>
    <t>36F21909</t>
  </si>
  <si>
    <t>2.36.17.1</t>
  </si>
  <si>
    <t>Jl. R.A. Kartini No. 85, Cirebon</t>
  </si>
  <si>
    <t>CIMAHI</t>
  </si>
  <si>
    <t>36F21910</t>
  </si>
  <si>
    <t>2.39.17.1</t>
  </si>
  <si>
    <t>Jl. Raya Cimahi No. 598, Cimahi</t>
  </si>
  <si>
    <t>SALATIGA</t>
  </si>
  <si>
    <t>36G21454</t>
  </si>
  <si>
    <t>1.135.17.1</t>
  </si>
  <si>
    <t>Jalan Diponegoro 09, RT 01 RW 03, Kelurahan Salatiga, Kecamatan Sidorejo, Kota Salatiga</t>
  </si>
  <si>
    <t>36F21911</t>
  </si>
  <si>
    <t>6.69.17.1</t>
  </si>
  <si>
    <t>Jl. Raya Timur No.6, Singaparna</t>
  </si>
  <si>
    <t>36F21913</t>
  </si>
  <si>
    <t>6.43.17.1</t>
  </si>
  <si>
    <t>Jl. Siliwangi No. 3, Jatibarang</t>
  </si>
  <si>
    <t>CIANJUR</t>
  </si>
  <si>
    <t>36F22028</t>
  </si>
  <si>
    <t>2.43.17.1</t>
  </si>
  <si>
    <t>KANCA BDG CIANJUR 2.43.17.1</t>
  </si>
  <si>
    <t>Jl.Adi Sucipto No.8, Cianjur</t>
  </si>
  <si>
    <t>CISARUA</t>
  </si>
  <si>
    <t>36I42485</t>
  </si>
  <si>
    <t>40.20.41.1</t>
  </si>
  <si>
    <t>Unit Cisarua Ex. KANCA BDG SOREANG</t>
  </si>
  <si>
    <t>Jl. Kol Masturi No, Jambudipa, Cisarua, Kabupaten Bandung Barat, Jawa Barat 40551</t>
  </si>
  <si>
    <t>36F21916</t>
  </si>
  <si>
    <t>6.46.17.1</t>
  </si>
  <si>
    <t>l Ian Marta Sasmita No. 52 Pamanukan</t>
  </si>
  <si>
    <t>36I22401</t>
  </si>
  <si>
    <t>59.1.25.1</t>
  </si>
  <si>
    <t>Ruko Cikarang Comersial Centre, Jl Raya Cikarang, Cibarusah KM 40, Cikarang, Bekasi 17550</t>
  </si>
  <si>
    <t>DEPOK</t>
  </si>
  <si>
    <t>36I22402</t>
  </si>
  <si>
    <t>29.1.137.1</t>
  </si>
  <si>
    <t>BRI KC CIMANGGIS</t>
  </si>
  <si>
    <t>Ruko CV Mitra Lestari Cimanggis, Jl Raya Bogor KM 29, No 9, Cimanggis, Depok</t>
  </si>
  <si>
    <t>BOGOR</t>
  </si>
  <si>
    <t>36I22403</t>
  </si>
  <si>
    <t>29.1.153.1</t>
  </si>
  <si>
    <t>Ruko Duta Cibinong Kav. A No.12,13,14 dan 15, Jl. Raya Jakarta-Bogor KM 43, Kel. Cirimekar, Kec. Cibinong, Kabupaten Bogor</t>
  </si>
  <si>
    <t>36D21029</t>
  </si>
  <si>
    <t>1.41.17.1</t>
  </si>
  <si>
    <t>JAMBI 1.41.17.1</t>
  </si>
  <si>
    <t>Jl. Adam Malik No. 17 Kebun Handil, Jelutung, Kota Jambi</t>
  </si>
  <si>
    <t>36G11506</t>
  </si>
  <si>
    <t>1.99.17.1</t>
  </si>
  <si>
    <t>KANWIL SMG SEMARANG (G) [G9833] 1.99.17.1</t>
  </si>
  <si>
    <t>Jl. Teuku Umar No. 24 Semarang</t>
  </si>
  <si>
    <t>BATANG</t>
  </si>
  <si>
    <t>36G21456</t>
  </si>
  <si>
    <t>6.72.17.1</t>
  </si>
  <si>
    <t>JL Dipenegoro No 1 Batang</t>
  </si>
  <si>
    <t>SLEMAN</t>
  </si>
  <si>
    <t>36H41749</t>
  </si>
  <si>
    <t>22.4.129.1</t>
  </si>
  <si>
    <t>Unit Pakem (3022) ex. SENDIK YGY YOGYA</t>
  </si>
  <si>
    <t>JL. Kaliurang KM17 Pakembinangun, Pakem, Sleman</t>
  </si>
  <si>
    <t>36K01786</t>
  </si>
  <si>
    <t>26.2.153.1</t>
  </si>
  <si>
    <t>Jl. Jend A. Yani No. 169 - 171, Surabaya</t>
  </si>
  <si>
    <t>36K11788</t>
  </si>
  <si>
    <t>4.101.65.1</t>
  </si>
  <si>
    <t>SENDIK SBY BRI SURABAYA 4.101.65.1</t>
  </si>
  <si>
    <t>Jl. Siwalankerto Utara II No. 39, Surabaya</t>
  </si>
  <si>
    <t>DENPASAR</t>
  </si>
  <si>
    <t>36M11333</t>
  </si>
  <si>
    <t>3.35.17.1</t>
  </si>
  <si>
    <t>KANWIL DPS DENPASAR (M) 3.35.17.1</t>
  </si>
  <si>
    <t>Jl. Hayam Wuruk No. 123, Denpasar</t>
  </si>
  <si>
    <t>36N10686</t>
  </si>
  <si>
    <t>3.102.17.1</t>
  </si>
  <si>
    <t>KANWIL BRI MANADO</t>
  </si>
  <si>
    <t>KANWIL MDO MANADO (N) 3.102.17.19</t>
  </si>
  <si>
    <t>Jl Sarapung No.4-6, Manado</t>
  </si>
  <si>
    <t>36N00687</t>
  </si>
  <si>
    <t>26.2.185.1</t>
  </si>
  <si>
    <t>KANINS MDO BRI MANADO 26.2.185.1</t>
  </si>
  <si>
    <t>Jl. 17 Agustus No. 1, Manado</t>
  </si>
  <si>
    <t>MEDAN</t>
  </si>
  <si>
    <t>36B11419</t>
  </si>
  <si>
    <t>4.101.113.1</t>
  </si>
  <si>
    <t>SENDIK MDN MEDAN 4.101.113.1</t>
  </si>
  <si>
    <t>Jl. Gagak Hitam Ring Road No 12 Sunggal Medan</t>
  </si>
  <si>
    <t>36C10505</t>
  </si>
  <si>
    <t>1.73.17.1</t>
  </si>
  <si>
    <t>Jl Bagindo Azis Chan No. 30, Kec. Padang Timur, Padang</t>
  </si>
  <si>
    <t>36C10506</t>
  </si>
  <si>
    <t>4.101.17.1</t>
  </si>
  <si>
    <t>SENDIK PDG BRI PADANG 4.101.17.1</t>
  </si>
  <si>
    <t>JL DR M Hatta NO 1 Padang</t>
  </si>
  <si>
    <t>BANTUL</t>
  </si>
  <si>
    <t>36H21689</t>
  </si>
  <si>
    <t>6.77.17.1</t>
  </si>
  <si>
    <t>Jl Jend Sudirman No 3 Bantul</t>
  </si>
  <si>
    <t>TEMBILAHAN</t>
  </si>
  <si>
    <t>36X20738</t>
  </si>
  <si>
    <t>3.43.17.1</t>
  </si>
  <si>
    <t>KC Tembilahan ex. KANINS PKU BRI PEKANBARU</t>
  </si>
  <si>
    <t>Jl Letda M. Boya No 4A Tembilahan 9212</t>
  </si>
  <si>
    <t>36J10509</t>
  </si>
  <si>
    <t>3.99.121.1</t>
  </si>
  <si>
    <t>Jl. Jend Sudirman no. 23 Enggal Tanjung Karang Pusat 35118</t>
  </si>
  <si>
    <t>36E11716</t>
  </si>
  <si>
    <t>1.131.17.1</t>
  </si>
  <si>
    <t>Kanwil Jakarta 1</t>
  </si>
  <si>
    <t>Jl Veteran No. 8 Jakarta Pusat</t>
  </si>
  <si>
    <t>36I22486</t>
  </si>
  <si>
    <t>29.1.129.1</t>
  </si>
  <si>
    <t>Kanca Kalibata ex Kanwil JKT2 Jakarta2</t>
  </si>
  <si>
    <t>Jl. Raya Pasar Minggu No.5 Rt.2 Rw.7 Kel.Duren Tiga, Kec.Pancoran, Jakarta Selatan (021) 7983942, 7984230, 7983920, 789435</t>
  </si>
  <si>
    <t>36I22424</t>
  </si>
  <si>
    <t>1.133.17.1</t>
  </si>
  <si>
    <t>Kanca Bogor DS ex Sendik JKT2 Jakarta 1.133.17.9</t>
  </si>
  <si>
    <t>Jl. Dewi Sartika No.6, Bogor (0251) 8312249, 8337180, 831313</t>
  </si>
  <si>
    <t>36E01717</t>
  </si>
  <si>
    <t>26.2.129.1</t>
  </si>
  <si>
    <t>KANINS JKT1 BRI JAKARTA 1 26.2.129.1</t>
  </si>
  <si>
    <t>Jl. Otto Iskandardinata No. 72, Jakarta Timur 13330</t>
  </si>
  <si>
    <t>36F11917</t>
  </si>
  <si>
    <t>2.35.17.1</t>
  </si>
  <si>
    <t>KANWIL BDG BANDUNG (F) 2.35.17.109</t>
  </si>
  <si>
    <t>Jl Asia Afrika No.57-59, Bandung</t>
  </si>
  <si>
    <t>36F11918</t>
  </si>
  <si>
    <t>4.101.33.1</t>
  </si>
  <si>
    <t>SENDIK BDG BRI BANDUNG 4.101.33.1</t>
  </si>
  <si>
    <t>Jl. Lembang Raya No. 436 - 438, Lembang, Kabupaten Bandung Barat, Jawa Barat 40391</t>
  </si>
  <si>
    <t>36L01250</t>
  </si>
  <si>
    <t>26.2.169.1</t>
  </si>
  <si>
    <t>KANINS BJM BRI BANJARMASIN 26.2.169.9</t>
  </si>
  <si>
    <t>Jl. Bank Rakyat No. 19 - 21, Banjarmasin</t>
  </si>
  <si>
    <t>36L11314</t>
  </si>
  <si>
    <t>3.131.17.1</t>
  </si>
  <si>
    <t>KANWIL BJM BANJARMASIN (L) 3.131.17.1</t>
  </si>
  <si>
    <t>JL. A. YANI KM 3,2 NO.151 BANJARMASIN TIMUR</t>
  </si>
  <si>
    <t>KUDUS</t>
  </si>
  <si>
    <t>36G21457</t>
  </si>
  <si>
    <t>1.105.17.1</t>
  </si>
  <si>
    <t>jl Jend Sudirman No 66 Kudus</t>
  </si>
  <si>
    <t>36P01204</t>
  </si>
  <si>
    <t>26.2.177.1</t>
  </si>
  <si>
    <t>Jl. Jend. Urip Sumoharjo KM 4, Kel.Karuwisi Utara, Kec.Panakukkang, Kota Makassar</t>
  </si>
  <si>
    <t>36P11205</t>
  </si>
  <si>
    <t>4.101.81.1</t>
  </si>
  <si>
    <t>Jl. Perintis Kemerdekaan KM 12 No. 1</t>
  </si>
  <si>
    <t>36O10389</t>
  </si>
  <si>
    <t>3.99.117.1</t>
  </si>
  <si>
    <t>Jl. Pasifik Permai Kompleks Ruko Dok II Jayapura - Bhayangkara - Papua (99112)</t>
  </si>
  <si>
    <t>MALANG</t>
  </si>
  <si>
    <t>36R11524</t>
  </si>
  <si>
    <t>10.204.2.145</t>
  </si>
  <si>
    <t>BANK BRI KANWIL MALANG</t>
  </si>
  <si>
    <t>Jl. Laksmana Martadinata 80, Malang</t>
  </si>
  <si>
    <t>PONOROGO</t>
  </si>
  <si>
    <t>36R21526</t>
  </si>
  <si>
    <t>2.109.17.1</t>
  </si>
  <si>
    <t>Jl. Soekarno-Hatta No. 28, Ponorogo</t>
  </si>
  <si>
    <t>TRENGGALEK</t>
  </si>
  <si>
    <t>36R21527</t>
  </si>
  <si>
    <t>2.139.17.1</t>
  </si>
  <si>
    <t>Jl. Jend. A. Yani No. 4, Trenggalek 66316</t>
  </si>
  <si>
    <t>36R21528</t>
  </si>
  <si>
    <t>2.103.17.1</t>
  </si>
  <si>
    <t>KANCA BLITAR</t>
  </si>
  <si>
    <t>Jl. Jend. A. Yani No. 2, Blitar</t>
  </si>
  <si>
    <t>TULUNGAGUNG</t>
  </si>
  <si>
    <t>36R21529</t>
  </si>
  <si>
    <t>2.105.17.1</t>
  </si>
  <si>
    <t>Jl. P. Diponegoro No. 2-B, Tulungagung</t>
  </si>
  <si>
    <t>NGANJUK</t>
  </si>
  <si>
    <t>36R21530</t>
  </si>
  <si>
    <t>3.42.17.1</t>
  </si>
  <si>
    <t>Jl. Raya Supriadi No. 3 Nganjuk</t>
  </si>
  <si>
    <t>LUMAJANG</t>
  </si>
  <si>
    <t>36R21531</t>
  </si>
  <si>
    <t>2.101.17.1</t>
  </si>
  <si>
    <t>Jl. Raya Wonorejo, Lumajang</t>
  </si>
  <si>
    <t>TEMANGGUNG</t>
  </si>
  <si>
    <t>36H21690</t>
  </si>
  <si>
    <t>6.106.17.1</t>
  </si>
  <si>
    <t>Jl Kosasih No. 15 Parakan</t>
  </si>
  <si>
    <t>NGAWI</t>
  </si>
  <si>
    <t>36R21532</t>
  </si>
  <si>
    <t>2.110.17.1</t>
  </si>
  <si>
    <t>Jl. A. Yani No. 55, Ngawi</t>
  </si>
  <si>
    <t>SITUBONDO</t>
  </si>
  <si>
    <t>36R21603</t>
  </si>
  <si>
    <t>55.12.9.1</t>
  </si>
  <si>
    <t>Jl. Akhmad Yani No. 123, Situbondo</t>
  </si>
  <si>
    <t>PACITAN</t>
  </si>
  <si>
    <t>36R21534</t>
  </si>
  <si>
    <t>6.110.17.1</t>
  </si>
  <si>
    <t>Jl. Jend. A. Yani No. 18, Pacitan</t>
  </si>
  <si>
    <t>JEMBER</t>
  </si>
  <si>
    <t>36R21536</t>
  </si>
  <si>
    <t>2.137.17.1</t>
  </si>
  <si>
    <t>KANCA MLG JEMBER 2.137.17.1</t>
  </si>
  <si>
    <t>Jl. A. Yani No. 1, Jember</t>
  </si>
  <si>
    <t>36R21537</t>
  </si>
  <si>
    <t>3.41.17.1</t>
  </si>
  <si>
    <t>KANCA BANYUWANGI</t>
  </si>
  <si>
    <t>Jl Jend A. Yani No 12 Banyuwangi</t>
  </si>
  <si>
    <t>MADIUN</t>
  </si>
  <si>
    <t>36R21538</t>
  </si>
  <si>
    <t>2.106.17.1</t>
  </si>
  <si>
    <t>KANCA MLG MADIUN 2.106.17.1</t>
  </si>
  <si>
    <t>Jl. Pahlawan No. 50, Madiun</t>
  </si>
  <si>
    <t>36K21873</t>
  </si>
  <si>
    <t>26.4.105.1</t>
  </si>
  <si>
    <t>JL. GAJAHMADA NO.93, KEC.GENTENG, KAB.BANYUWANGI</t>
  </si>
  <si>
    <t>36L21270</t>
  </si>
  <si>
    <t>3.134.17.1</t>
  </si>
  <si>
    <t>SAMARINDA 55.16.68.1</t>
  </si>
  <si>
    <t>36M21419</t>
  </si>
  <si>
    <t>3.35.33.1</t>
  </si>
  <si>
    <t>Jl. Kusumaatmaja No. 1, Denpasar</t>
  </si>
  <si>
    <t>36D21020</t>
  </si>
  <si>
    <t>1.46.17.1</t>
  </si>
  <si>
    <t>JL BASUKI RAHMAD PALEMBANG NO.145 RT.17 RW.005 KEL. ARIO KEMUNING KECAMATAN KEMUNING</t>
  </si>
  <si>
    <t>36G21531</t>
  </si>
  <si>
    <t>1.108.17.1</t>
  </si>
  <si>
    <t>Jl Pandanaran No.. 75 Semarang</t>
  </si>
  <si>
    <t>36M21420</t>
  </si>
  <si>
    <t>3.35.49.1</t>
  </si>
  <si>
    <t>Jl. Gajah Mada No. 5-7, Denpasar</t>
  </si>
  <si>
    <t>36E21722</t>
  </si>
  <si>
    <t>1.132.161.1</t>
  </si>
  <si>
    <t>Jl. Kramat Raya No.138, Jakpus</t>
  </si>
  <si>
    <t>36E21724</t>
  </si>
  <si>
    <t>1.131.113.1</t>
  </si>
  <si>
    <t>Jl. Samanhudi No. 44 Jakarta Pusat</t>
  </si>
  <si>
    <t>36E21725</t>
  </si>
  <si>
    <t>1.132.129.1</t>
  </si>
  <si>
    <t>Jl Raya Jatinegara Timur IV/ 448</t>
  </si>
  <si>
    <t>36I22423</t>
  </si>
  <si>
    <t>2.41.17.1</t>
  </si>
  <si>
    <t>KARAWANG 2.41.17.1</t>
  </si>
  <si>
    <t>Jl. Tuparev No. 27, Karawang</t>
  </si>
  <si>
    <t>36Q22563</t>
  </si>
  <si>
    <t>1.134.17.1</t>
  </si>
  <si>
    <t>Jl. Barito No. 2, Kel. Benua Melayu Laut, Kec. Pontianak Selatan, Kota Pontianak, Kalimantan Barat</t>
  </si>
  <si>
    <t>36P21210</t>
  </si>
  <si>
    <t>3.99.49.1</t>
  </si>
  <si>
    <t>Jl. Bau Masepe No. 21, Makassar</t>
  </si>
  <si>
    <t>36R21604</t>
  </si>
  <si>
    <t>2.1.17.1</t>
  </si>
  <si>
    <t>Jl.Kawi No.20-22 Malang,0341-327666</t>
  </si>
  <si>
    <t>36R21605</t>
  </si>
  <si>
    <t>2.104.17.1</t>
  </si>
  <si>
    <t>Jl. K.J.P. Slamet A N0. 35-37, Kediri</t>
  </si>
  <si>
    <t>36H21691</t>
  </si>
  <si>
    <t>2.73.17.1</t>
  </si>
  <si>
    <t>Jl Pemuda No 70 Banjarnegara</t>
  </si>
  <si>
    <t>36D11102</t>
  </si>
  <si>
    <t>1.40.17.1</t>
  </si>
  <si>
    <t>Jl. Kapten A. Rivai No.15, Palembang</t>
  </si>
  <si>
    <t>36K21821</t>
  </si>
  <si>
    <t>3.38.17.1</t>
  </si>
  <si>
    <t>Jl. D.I. Panjaitan No. 6, Bojonegoro</t>
  </si>
  <si>
    <t>36K21795</t>
  </si>
  <si>
    <t>2.138.17.1</t>
  </si>
  <si>
    <t>Jl. Basuki Rachmat No. 86, Lamongan</t>
  </si>
  <si>
    <t>36M21340</t>
  </si>
  <si>
    <t>3.72.17.1</t>
  </si>
  <si>
    <t>Jl. Sukarno No. 18 Kupang</t>
  </si>
  <si>
    <t>36P21209</t>
  </si>
  <si>
    <t>3.99.33.1</t>
  </si>
  <si>
    <t>JL.AHMAD YANI NO.8 MAKASSAR SULAWESI SELATAN</t>
  </si>
  <si>
    <t>36E21723</t>
  </si>
  <si>
    <t>1.132.17.1</t>
  </si>
  <si>
    <t>MUSI BANYUASIN</t>
  </si>
  <si>
    <t>36D21103</t>
  </si>
  <si>
    <t>5.105.17.1</t>
  </si>
  <si>
    <t>Letnan Munandar No. 397, Sekayu Musi Banyuasin, Sumatera Selatan - 30711</t>
  </si>
  <si>
    <t>36I22422</t>
  </si>
  <si>
    <t>1.137.17.1</t>
  </si>
  <si>
    <t>Jalan Ir. Juanda No.93 Bekasi (021) 880280, 88349008</t>
  </si>
  <si>
    <t>CIKAMPEK</t>
  </si>
  <si>
    <t>36I22487</t>
  </si>
  <si>
    <t>3.143.17.1</t>
  </si>
  <si>
    <t>KANCA Cikampek</t>
  </si>
  <si>
    <t>Jl. A. Yani no.16 Cikampek</t>
  </si>
  <si>
    <t>CILACAP</t>
  </si>
  <si>
    <t>36H21693</t>
  </si>
  <si>
    <t>2.72.17.1</t>
  </si>
  <si>
    <t>Jl. A. Yani No. 29, Cilacap</t>
  </si>
  <si>
    <t>WONOSOBO</t>
  </si>
  <si>
    <t>36H21694</t>
  </si>
  <si>
    <t>6.105.17.1</t>
  </si>
  <si>
    <t>Jl. Jend. A. Yani No. 1A, Wonosobo</t>
  </si>
  <si>
    <t>BANYUMAS</t>
  </si>
  <si>
    <t>36H21695</t>
  </si>
  <si>
    <t>6.102.17.1</t>
  </si>
  <si>
    <t>Jl. Ajibarang Wetan No.1, Ajibarang</t>
  </si>
  <si>
    <t>PURWOREJO</t>
  </si>
  <si>
    <t>36H21696</t>
  </si>
  <si>
    <t>6.100.17.1</t>
  </si>
  <si>
    <t>Jl. Jend. A. Yani No. 1, Purworejo</t>
  </si>
  <si>
    <t>DI YOGYAKARTA</t>
  </si>
  <si>
    <t>36H21697</t>
  </si>
  <si>
    <t>2.69.33.1</t>
  </si>
  <si>
    <t>Jl. Cik Ditiro No.3, Yogya</t>
  </si>
  <si>
    <t>TEGAL</t>
  </si>
  <si>
    <t>36G21459</t>
  </si>
  <si>
    <t>46.1.30.1</t>
  </si>
  <si>
    <t>Jl. Dr. Sutomo No. 3, Desa Slawi Wetan</t>
  </si>
  <si>
    <t>BREBES</t>
  </si>
  <si>
    <t>36G21460</t>
  </si>
  <si>
    <t>1.109.17.1</t>
  </si>
  <si>
    <t>Jl. Dr. Wachidin No. 1, Brebes</t>
  </si>
  <si>
    <t>MAGELANG</t>
  </si>
  <si>
    <t>36H21698</t>
  </si>
  <si>
    <t>2.75.17.1</t>
  </si>
  <si>
    <t>Jl. Iklas No. 1,Magelang</t>
  </si>
  <si>
    <t>PAGAR ALAM</t>
  </si>
  <si>
    <t>36D21021</t>
  </si>
  <si>
    <t>5.132.17.1</t>
  </si>
  <si>
    <t>JL Kombes H. Umar No. 126 Pagaralam</t>
  </si>
  <si>
    <t>36G21461</t>
  </si>
  <si>
    <t>1.111.17.1</t>
  </si>
  <si>
    <t>Jl. Jend. Gatot Su-broto No. 75, Ungaran</t>
  </si>
  <si>
    <t>36H21699</t>
  </si>
  <si>
    <t>6.107.17.1</t>
  </si>
  <si>
    <t>Jl. Jend. Sudirman No. 17, Temanggung</t>
  </si>
  <si>
    <t>PEMALANG</t>
  </si>
  <si>
    <t>36G21462</t>
  </si>
  <si>
    <t>6.71.17.1</t>
  </si>
  <si>
    <t>Jl. Jend. Sudirman Timur No. 36, Pemalang</t>
  </si>
  <si>
    <t>SURAKARTA</t>
  </si>
  <si>
    <t>36H21700</t>
  </si>
  <si>
    <t>1.100.17.1</t>
  </si>
  <si>
    <t>Jl. Slamet Riyadi No. 236, Surakarta</t>
  </si>
  <si>
    <t>GROBOGAN</t>
  </si>
  <si>
    <t>36G21463</t>
  </si>
  <si>
    <t>6.74.17.1</t>
  </si>
  <si>
    <t>Jl. KS. Tubun No.1, Purwodadi</t>
  </si>
  <si>
    <t>SUKOHARJO</t>
  </si>
  <si>
    <t>36H21701</t>
  </si>
  <si>
    <t>1.139.17.1</t>
  </si>
  <si>
    <t>Jl. A. Yani No. 2A, Kel.Kartasura, Kec.Kartasura, Kab.Sukoharjo</t>
  </si>
  <si>
    <t>KARANGANYAR</t>
  </si>
  <si>
    <t>36H21702</t>
  </si>
  <si>
    <t>1.140.17.1</t>
  </si>
  <si>
    <t>Jl. Lawu Barat No. 391, Karanganyar</t>
  </si>
  <si>
    <t>49.16.64.1</t>
  </si>
  <si>
    <t>Jl. Magelang Km 4,2 Sinduadi, Kec. Mlati, Yogyaka Kab. Sleman Yogyakarta</t>
  </si>
  <si>
    <t>WONOGIRI</t>
  </si>
  <si>
    <t>36H21704</t>
  </si>
  <si>
    <t>1.103.17.1</t>
  </si>
  <si>
    <t>Jl. Kabupaten No. 1, Wonogiri</t>
  </si>
  <si>
    <t>36H21705</t>
  </si>
  <si>
    <t>2.79.17.1</t>
  </si>
  <si>
    <t>Jl. May.Jend. S. Parman 107, Kutoarjo</t>
  </si>
  <si>
    <t>PRABUMULIH</t>
  </si>
  <si>
    <t>36D21022</t>
  </si>
  <si>
    <t>5.104.17.1</t>
  </si>
  <si>
    <t>Jl. Jend. Sudirman No. 6, Prabumulih</t>
  </si>
  <si>
    <t>BLORA</t>
  </si>
  <si>
    <t>36G21464</t>
  </si>
  <si>
    <t>6.76.17.1</t>
  </si>
  <si>
    <t>Jl. P. Diponegoro III/2, Cepu</t>
  </si>
  <si>
    <t>36G21465</t>
  </si>
  <si>
    <t>2.45.17.1</t>
  </si>
  <si>
    <t>Jl. P. Diponegoro No. 103, Rembang</t>
  </si>
  <si>
    <t>PATI</t>
  </si>
  <si>
    <t>36G21466</t>
  </si>
  <si>
    <t>1.106.17.1</t>
  </si>
  <si>
    <t>Jl. P. Sudirman No. 154, Pati</t>
  </si>
  <si>
    <t>KEBUMEN</t>
  </si>
  <si>
    <t>36H21706</t>
  </si>
  <si>
    <t>6.104.17.1</t>
  </si>
  <si>
    <t>Jl. Pahlawan No. 114, Kebumen 31247</t>
  </si>
  <si>
    <t>36G21467</t>
  </si>
  <si>
    <t>1.102.17.1</t>
  </si>
  <si>
    <t>Jl. Pancasila No. 42, Tegal 52123</t>
  </si>
  <si>
    <t>BOYOLALI</t>
  </si>
  <si>
    <t>36H21707</t>
  </si>
  <si>
    <t>6.70.17.1</t>
  </si>
  <si>
    <t>Jl. Pandanaran 154, Boyolali</t>
  </si>
  <si>
    <t>36G21468</t>
  </si>
  <si>
    <t>1.107.17.1</t>
  </si>
  <si>
    <t>Jl. Pattimura 2-4, Semarang</t>
  </si>
  <si>
    <t>36H21708</t>
  </si>
  <si>
    <t>2.78.17.1</t>
  </si>
  <si>
    <t>Jl. Pemuda No. 6, Muntilan</t>
  </si>
  <si>
    <t>KLATEN</t>
  </si>
  <si>
    <t>36H21709</t>
  </si>
  <si>
    <t>1.110.17.1</t>
  </si>
  <si>
    <t>Jl. Pemuda Selatan No. 67, Klaten</t>
  </si>
  <si>
    <t>36G21469</t>
  </si>
  <si>
    <t>6.73.17.1</t>
  </si>
  <si>
    <t>Jl. Raya Utara No. 77, Bumiayu</t>
  </si>
  <si>
    <t>MUARA ENIM</t>
  </si>
  <si>
    <t>36D21023</t>
  </si>
  <si>
    <t>5.136.17.1</t>
  </si>
  <si>
    <t>Jl. Jend. Sudirman No.88, Muara Enim</t>
  </si>
  <si>
    <t>KULON PROGO</t>
  </si>
  <si>
    <t>36H21710</t>
  </si>
  <si>
    <t>6.78.17.1</t>
  </si>
  <si>
    <t>Jl. Kol. Sugiyono No. 2, Wates</t>
  </si>
  <si>
    <t>36H21711</t>
  </si>
  <si>
    <t>4.44.49.1</t>
  </si>
  <si>
    <t>Jl. Slamet Riyadi No.1, Proliman, Sukoharjo</t>
  </si>
  <si>
    <t>KENDAL</t>
  </si>
  <si>
    <t>36G21470</t>
  </si>
  <si>
    <t>2.46.17.1</t>
  </si>
  <si>
    <t>Jl. Soekarno Hatta No.36 Kelurahan Ketapang, Kecamatan Kendal, Kabupaten Kendal</t>
  </si>
  <si>
    <t>DEMAK</t>
  </si>
  <si>
    <t>36G21471</t>
  </si>
  <si>
    <t>3.46.17.1</t>
  </si>
  <si>
    <t>Jl. Sultan Patah 676, Demak</t>
  </si>
  <si>
    <t>PEKALONGAN</t>
  </si>
  <si>
    <t>36G21472</t>
  </si>
  <si>
    <t>1.104.17.1</t>
  </si>
  <si>
    <t>Jl. W.R. Supratman No. 6, Pekalongan</t>
  </si>
  <si>
    <t>36H21712</t>
  </si>
  <si>
    <t>6.103.17.1</t>
  </si>
  <si>
    <t>Jl. Yos Sudarso No. 208, Gombong</t>
  </si>
  <si>
    <t>36H21713</t>
  </si>
  <si>
    <t>6.101.17.1</t>
  </si>
  <si>
    <t>Jl.Diponegoro 318, Majenang</t>
  </si>
  <si>
    <t>36H21714</t>
  </si>
  <si>
    <t>46.25.168.1</t>
  </si>
  <si>
    <t>JL.Raya Solo Baru CA 49-51,Desa Langenharjo, Kec Grogol, Sukoharjo, Jawa Tengah</t>
  </si>
  <si>
    <t>WONOSARI</t>
  </si>
  <si>
    <t>36H21716</t>
  </si>
  <si>
    <t>6.99.17.1</t>
  </si>
  <si>
    <t>Jl Pramuka No. 6 Pandansari, Wonosari, Gunungkidul</t>
  </si>
  <si>
    <t>36H21717</t>
  </si>
  <si>
    <t>1.101.17.1</t>
  </si>
  <si>
    <t>Jl. Jend. Sudirman No. 1, Surakarta</t>
  </si>
  <si>
    <t>36D21024</t>
  </si>
  <si>
    <t>1.40.33.1</t>
  </si>
  <si>
    <t>36H21718</t>
  </si>
  <si>
    <t>2.71.17.1</t>
  </si>
  <si>
    <t>Jl. Jend. Sudirman No. 57, Purwokerto</t>
  </si>
  <si>
    <t>36H21720</t>
  </si>
  <si>
    <t>2.70.17.1</t>
  </si>
  <si>
    <t>Jl.Brigjen.Katam-so No. 13-15, Yogya</t>
  </si>
  <si>
    <t>36K21800</t>
  </si>
  <si>
    <t>2.131.81.1</t>
  </si>
  <si>
    <t>Kanca Surabaya Rajawali ex Kanca Kaliasin</t>
  </si>
  <si>
    <t>Jl Rajawali No 23-27 Surabaya</t>
  </si>
  <si>
    <t>36K21871</t>
  </si>
  <si>
    <t>2.131.49.1</t>
  </si>
  <si>
    <t>Kanca Surabaya Kusumabangsa ex Kanca HR Muhammad</t>
  </si>
  <si>
    <t>Jl. Kusumabangsa No 122 Surabaya</t>
  </si>
  <si>
    <t>36K21872</t>
  </si>
  <si>
    <t>2.131.65.1</t>
  </si>
  <si>
    <t>Kanca Surabaya Pahlawan Ex. KANCA SBY SURABAYA DIPONEGORO (N)</t>
  </si>
  <si>
    <t>Jl Pahlawan No 39-41 Surabaya</t>
  </si>
  <si>
    <t>36K21779</t>
  </si>
  <si>
    <t>52.16.36.1</t>
  </si>
  <si>
    <t>Jl. Jemur Andayani No. 69 AB Surabaya</t>
  </si>
  <si>
    <t>MADURA</t>
  </si>
  <si>
    <t>36K21780</t>
  </si>
  <si>
    <t>6.108.17.1</t>
  </si>
  <si>
    <t>Jl. K.H. Wahid Hasyim No. 83, Sampang</t>
  </si>
  <si>
    <t>36K21781</t>
  </si>
  <si>
    <t>49.16.52.1</t>
  </si>
  <si>
    <t>Jl. Kapas Krampung no 200-200A, Surabaya</t>
  </si>
  <si>
    <t>36K21784</t>
  </si>
  <si>
    <t>4.40.65.1</t>
  </si>
  <si>
    <t>Jl. Raya Imam Bonjol No 15 Kec. Krian, Kab. Sidoarjo</t>
  </si>
  <si>
    <t>OGAN KOMERING ILIR</t>
  </si>
  <si>
    <t>36D21025</t>
  </si>
  <si>
    <t>5.108.17.1</t>
  </si>
  <si>
    <t>Jl. Let. Marzuki Jahri I/45, Kayu Agung</t>
  </si>
  <si>
    <t>36K21785</t>
  </si>
  <si>
    <t>26.4.161.1</t>
  </si>
  <si>
    <t>Komp. Ruko Sutorejo Prima Indah Blok PFF No. 78 H, Kel. Kalisari, Kec. Mulyorejo, Surabaya</t>
  </si>
  <si>
    <t>BADUNG</t>
  </si>
  <si>
    <t>36M21326</t>
  </si>
  <si>
    <t>4.42.33.1</t>
  </si>
  <si>
    <t>Jl. Dewi Sri, Kuta, Badung - Bali</t>
  </si>
  <si>
    <t>BANGLI</t>
  </si>
  <si>
    <t>36M21327</t>
  </si>
  <si>
    <t>7.42.17.1</t>
  </si>
  <si>
    <t>JL Kusumayuda No. 1 Kamp Kota Baru Bangli</t>
  </si>
  <si>
    <t>BULELELENG</t>
  </si>
  <si>
    <t>36M21328</t>
  </si>
  <si>
    <t>3.61.17.1</t>
  </si>
  <si>
    <t>Jl. Ahmad Yani No.49 Singaraja</t>
  </si>
  <si>
    <t>KARANGASEM</t>
  </si>
  <si>
    <t>36M21329</t>
  </si>
  <si>
    <t>3.60.17.1</t>
  </si>
  <si>
    <t>Jl. Gajah Mada No. 61, Amlapura</t>
  </si>
  <si>
    <t>KLUNGKUNG</t>
  </si>
  <si>
    <t>36M21330</t>
  </si>
  <si>
    <t>3.39.17.1</t>
  </si>
  <si>
    <t>Jl. Gunung Batukaru No. 7, Semarapura</t>
  </si>
  <si>
    <t>TABANAN</t>
  </si>
  <si>
    <t>36M21331</t>
  </si>
  <si>
    <t>3.37.17.1</t>
  </si>
  <si>
    <t>Jl. Gunung Semeru No. 1, Kel. Delod Peken, Kec. Tabanan 82113</t>
  </si>
  <si>
    <t>JEMBRANA</t>
  </si>
  <si>
    <t>36M21332</t>
  </si>
  <si>
    <t>7.41.17.1</t>
  </si>
  <si>
    <t>Jl. Udayana No. 13, Kel. Banjar Tengah, Kec. Negara 82213</t>
  </si>
  <si>
    <t>ACEH TAMIANG</t>
  </si>
  <si>
    <t>36A20435</t>
  </si>
  <si>
    <t>46.1.18.1</t>
  </si>
  <si>
    <t>KANWIL BRI BANDA ACEH</t>
  </si>
  <si>
    <t>Jl. Tengku Panglima Polem No. 23 - 24, Kel. Kuala Simpang, Kec. Kuala Simpang, Kab. Aceh Tamiang, Prov NAD</t>
  </si>
  <si>
    <t>LHOKSEUMAWE</t>
  </si>
  <si>
    <t>36A20444</t>
  </si>
  <si>
    <t>1.37.17.1</t>
  </si>
  <si>
    <t>JL. MERDEKA NO. 1, KEC. BANDA SAKTI, KOTA LHOKSEUMAWE, PROV. ACEH</t>
  </si>
  <si>
    <t>36Q22667</t>
  </si>
  <si>
    <t>55.234.152.1</t>
  </si>
  <si>
    <t>Jalan Merdeka Nomor 110 C-G Propinsi Banten, Kota Tangerang, Kecamatan karawaci, Kelurahan Pebuaran</t>
  </si>
  <si>
    <t>ASAHAN</t>
  </si>
  <si>
    <t>36B21355</t>
  </si>
  <si>
    <t>1.69.17.1</t>
  </si>
  <si>
    <t>Jalan Wahidin No.2 Kisaran, Kelurahan Kota, Kecamatan Kota Kisaran Barat, Kabupaten Asahan - Provinsi Sumatera Utara</t>
  </si>
  <si>
    <t>TAPANULI TENGAH</t>
  </si>
  <si>
    <t>36B21356</t>
  </si>
  <si>
    <t>5.45.17.1</t>
  </si>
  <si>
    <t>Jl. Brigjen Katamso No. 3, Sibolga</t>
  </si>
  <si>
    <t>NIAS</t>
  </si>
  <si>
    <t>36B21357</t>
  </si>
  <si>
    <t>5.68.17.1</t>
  </si>
  <si>
    <t>Jl. Gomo No.1-3, Gunung Sitoli, Kab. Nias</t>
  </si>
  <si>
    <t>LABUHAN BATU</t>
  </si>
  <si>
    <t>36B21358</t>
  </si>
  <si>
    <t>1.70.17.1</t>
  </si>
  <si>
    <t>Jl. Jend. Sudirman No.1, Rantau Prapat</t>
  </si>
  <si>
    <t>TANJUNG BALAI</t>
  </si>
  <si>
    <t>36B21359</t>
  </si>
  <si>
    <t>5.43.17.1</t>
  </si>
  <si>
    <t>Jl. Jend. Sudirman No.237, Tanjung Balai</t>
  </si>
  <si>
    <t>36B21361</t>
  </si>
  <si>
    <t>53.45.56.1</t>
  </si>
  <si>
    <t>Jl. Labuhan No.4-5 Kel. Kota Pinang Kec. Kota Pinang, Kab. Labuhanbatu Selatan</t>
  </si>
  <si>
    <t>TEBING TINGGI</t>
  </si>
  <si>
    <t>36B21362</t>
  </si>
  <si>
    <t>1.68.17.1</t>
  </si>
  <si>
    <t>JL. LINTAS SUMATERA KEL. TALANG BANYU KEC. TEBING TINGGI KAB. EMPAT LAWANG PROV. SUMATERA SELATAN 31453</t>
  </si>
  <si>
    <t>36B21364</t>
  </si>
  <si>
    <t>26.3.41.1</t>
  </si>
  <si>
    <t>KANCA MDN MEDAN PERDAGANGAN</t>
  </si>
  <si>
    <t>Jl. Rajamin Purba,SH No.07 Perdagangan Kec. Bandar Kab. Simalungun</t>
  </si>
  <si>
    <t>36F21897</t>
  </si>
  <si>
    <t>29.1.65.1</t>
  </si>
  <si>
    <t>UNIT SETIABUDI Ex. KANCA MDN PADANG SIDEMPUAN</t>
  </si>
  <si>
    <t>Jl. Setia Budi No. 126 Kelurahan Tanjung Rejo Kecamatan Medan Sungan Kodya Medan, telp Kantor 061-8228273</t>
  </si>
  <si>
    <t>DAIRI</t>
  </si>
  <si>
    <t>36B21366</t>
  </si>
  <si>
    <t>5.44.17.1</t>
  </si>
  <si>
    <t>Jl. Sisingamaraja No. 128, Sidikalang, Kab. Dairi</t>
  </si>
  <si>
    <t>LEBAK</t>
  </si>
  <si>
    <t>36Q22543</t>
  </si>
  <si>
    <t>3.140.17.1</t>
  </si>
  <si>
    <t>Jl. Ika Jatmika No. 7, Rangkasbitung</t>
  </si>
  <si>
    <t>36B21367</t>
  </si>
  <si>
    <t>1.39.17.1</t>
  </si>
  <si>
    <t>Jl. Sutomo No. 6, Binjai</t>
  </si>
  <si>
    <t>TOBA SAMOSIR</t>
  </si>
  <si>
    <t>36B21369</t>
  </si>
  <si>
    <t>5.46.17.1</t>
  </si>
  <si>
    <t>Jl.Sisingamangaraja No. 188, Balige, Kec. Balige, Kab. Toba Samosir</t>
  </si>
  <si>
    <t>TAPANULI UTARA</t>
  </si>
  <si>
    <t>36B21370</t>
  </si>
  <si>
    <t>5.67.17.1</t>
  </si>
  <si>
    <t>Jl.Sisingamangaraja No. 97, Tarutung</t>
  </si>
  <si>
    <t>TANAH DATAR</t>
  </si>
  <si>
    <t>36C20494</t>
  </si>
  <si>
    <t>5.72.17.1</t>
  </si>
  <si>
    <t>Jl S. Parman No. 45, Batusangkar</t>
  </si>
  <si>
    <t>PESISIR SELATAN</t>
  </si>
  <si>
    <t>36C20495</t>
  </si>
  <si>
    <t>5.78.17.1</t>
  </si>
  <si>
    <t>Jl. H.Agus Salim No. 30, Painan, Pesisir Selatan</t>
  </si>
  <si>
    <t>36C20496</t>
  </si>
  <si>
    <t>5.74.17.1</t>
  </si>
  <si>
    <t>Jl. Jend Sudirman No. 220, P. Panjang</t>
  </si>
  <si>
    <t>36C20497</t>
  </si>
  <si>
    <t>5.76.17.1</t>
  </si>
  <si>
    <t>Jl. Jend Sudirman No. 48 , Lb. Sikaping</t>
  </si>
  <si>
    <t>36C20498</t>
  </si>
  <si>
    <t>1.78.17.1</t>
  </si>
  <si>
    <t>Jl. Jend. Sudirman No.1, Solok</t>
  </si>
  <si>
    <t>36C20499</t>
  </si>
  <si>
    <t>5.69.17.1</t>
  </si>
  <si>
    <t>BRI KANCA PAYAKUMBUH</t>
  </si>
  <si>
    <t>Jl. Jend. Sudirman No. 6, Payakumbuh</t>
  </si>
  <si>
    <t>KERINCI</t>
  </si>
  <si>
    <t>36C20500</t>
  </si>
  <si>
    <t>5.101.17.1</t>
  </si>
  <si>
    <t>Jl. Jend. Sudirman No.3, Sungai Penuh</t>
  </si>
  <si>
    <t>36Q22678</t>
  </si>
  <si>
    <t>29.1.177.1</t>
  </si>
  <si>
    <t>KANCA S. PARMAN</t>
  </si>
  <si>
    <t>36Q22561</t>
  </si>
  <si>
    <t>4.43.65.1</t>
  </si>
  <si>
    <t>BRI KANCA BSD</t>
  </si>
  <si>
    <t>36L21322</t>
  </si>
  <si>
    <t>3.135.17.1</t>
  </si>
  <si>
    <t>BRI KANCA BALIKPAPAN SUDIRMAN</t>
  </si>
  <si>
    <t>36F21912</t>
  </si>
  <si>
    <t>52.16.20.1</t>
  </si>
  <si>
    <t>BRI KC BANDUNG MARTADINATA</t>
  </si>
  <si>
    <t>Jl. RE Martadinata No. 99, Bandung</t>
  </si>
  <si>
    <t>36E21768</t>
  </si>
  <si>
    <t>1.131.49.1</t>
  </si>
  <si>
    <t>JKT 1_BRI KC GUNUNG SAHARI</t>
  </si>
  <si>
    <t>JL. Gunung sahari no. 28D, RT 12/04, Gunung sahari utara, Sawah Besar, jakarta pusat 10720</t>
  </si>
  <si>
    <t>Jl. Jend Sudirman Blok E Kavling No.01, Rt.01, Rw.01, Kel. Simpang Tiga, Kec. Bukit Raya, Pekanbaru</t>
  </si>
  <si>
    <t>36X20481</t>
  </si>
  <si>
    <t>46.31.92.1</t>
  </si>
  <si>
    <t>Jl. Imam Munandar No.99 D dan E, Pekanbaru</t>
  </si>
  <si>
    <t>36E21771</t>
  </si>
  <si>
    <t>29.1.41.1</t>
  </si>
  <si>
    <t>Jl. Kalimalang Blok C3 No.6 Rt.011 Rw.07, Kec. Duren Sawit, Jakarta Timur</t>
  </si>
  <si>
    <t>36E21770</t>
  </si>
  <si>
    <t>53.228.92.1</t>
  </si>
  <si>
    <t>Jl Danau Sunter Utara Blok C2 No. 3 Kelurahan Sunter Agung, Kecamatan Tanjung Priok, Kotamadya Jakarta Utara</t>
  </si>
  <si>
    <t>PADANG SIDEMPUAN</t>
  </si>
  <si>
    <t>36B21437</t>
  </si>
  <si>
    <t>1.72.17.1</t>
  </si>
  <si>
    <t>Jl. Serma Lion Kosong No.36, Kec. Padang Sidimpuan Utara</t>
  </si>
  <si>
    <t>36N20774</t>
  </si>
  <si>
    <t>10.72.83.1</t>
  </si>
  <si>
    <t>Jl. Muhammad Hatta Palu</t>
  </si>
  <si>
    <t>36N20775</t>
  </si>
  <si>
    <t>7.72.17.1</t>
  </si>
  <si>
    <t>Jl. Trans Sulawesi No. 136 Kel. Bantaya, Kec. Parigi, Kab. Parigi Moutong</t>
  </si>
  <si>
    <t>36N20776</t>
  </si>
  <si>
    <t>3.108.17.1</t>
  </si>
  <si>
    <t>Jl.Jendral sudirman No.10 kasintuwu poso kota utara kab.poso sulawesi tengah</t>
  </si>
  <si>
    <t>36Q12554</t>
  </si>
  <si>
    <t>1.132.218.1</t>
  </si>
  <si>
    <t>Jl. Kapten Soebianto Djojokusumo Kav CBD II No.1 Kel.Lengkong Gudang Kec.Serpong Tangsel</t>
  </si>
  <si>
    <t>36P11320</t>
  </si>
  <si>
    <t>3.99.17.1</t>
  </si>
  <si>
    <t>TANJUNG PINANG</t>
  </si>
  <si>
    <t>36X20776</t>
  </si>
  <si>
    <t>5.73.17.1</t>
  </si>
  <si>
    <t>Jl. Teuku Umar No. 29, Tanjung Pinang</t>
  </si>
  <si>
    <t>JL. Cik Ditiro No.3 Yogyakarta</t>
  </si>
  <si>
    <t>MANDAILING NATAL</t>
  </si>
  <si>
    <t>Jl. Wilem Iskandar No. 173, Penyabungan</t>
  </si>
  <si>
    <t>Tanggal</t>
  </si>
  <si>
    <t>Task</t>
  </si>
  <si>
    <t>NamaTeknisi</t>
  </si>
  <si>
    <t>TglBerangkat</t>
  </si>
  <si>
    <t>TglSelesai</t>
  </si>
  <si>
    <t>TglPulang</t>
  </si>
  <si>
    <t>TglStatus</t>
  </si>
  <si>
    <t>StatusPerbaikan</t>
  </si>
  <si>
    <t>StatusCekKoordinator</t>
  </si>
  <si>
    <t>IDJarkom</t>
  </si>
  <si>
    <t>IDSatelite</t>
  </si>
  <si>
    <t>NamaPIC</t>
  </si>
  <si>
    <t>TelpPIC</t>
  </si>
  <si>
    <t>SQF</t>
  </si>
  <si>
    <t>CPI</t>
  </si>
  <si>
    <t>AktivitasSolusi</t>
  </si>
  <si>
    <t>IDKoordinator</t>
  </si>
  <si>
    <t>NamaKoordinator</t>
  </si>
  <si>
    <t>Mounting</t>
  </si>
  <si>
    <t>PanjangKabel</t>
  </si>
  <si>
    <t>IDProject</t>
  </si>
  <si>
    <t>StatusManager</t>
  </si>
  <si>
    <t>StatusTask</t>
  </si>
  <si>
    <t>NamaTask</t>
  </si>
  <si>
    <t>IdManager</t>
  </si>
  <si>
    <t>NamaManager</t>
  </si>
  <si>
    <t>Instalasi</t>
  </si>
  <si>
    <t>VALID</t>
  </si>
  <si>
    <t>xNo</t>
  </si>
  <si>
    <t>PROVINSI</t>
  </si>
  <si>
    <t>Kota/Kabupaten</t>
  </si>
  <si>
    <t>Alamat</t>
  </si>
  <si>
    <t>Nama Teknisi</t>
  </si>
  <si>
    <t>HP</t>
  </si>
  <si>
    <t>Koordinator</t>
  </si>
  <si>
    <t>Rencana</t>
  </si>
  <si>
    <t>Survey</t>
  </si>
  <si>
    <t>Nama</t>
  </si>
  <si>
    <t>Penerima</t>
  </si>
  <si>
    <t>Gudang Penyimpanan</t>
  </si>
  <si>
    <t>Keterangan</t>
  </si>
  <si>
    <t>Propinsi</t>
  </si>
  <si>
    <t>Kabupaten</t>
  </si>
  <si>
    <t>PIC</t>
  </si>
  <si>
    <t>HP PIC</t>
  </si>
  <si>
    <t>PENEMPATAN GROUNDING</t>
  </si>
  <si>
    <t>Ukuran Antena</t>
  </si>
  <si>
    <t>TEMPAT ANTENNA 
( outdoor)</t>
  </si>
  <si>
    <t>Kekuatan Rooftop</t>
  </si>
  <si>
    <t>MOUNTING ANTENNA</t>
  </si>
  <si>
    <t>KEBUTUHAN KABEL / TYPE</t>
  </si>
  <si>
    <t>ARAH ANTENNA</t>
  </si>
  <si>
    <t>LONGITUDE</t>
  </si>
  <si>
    <t>LATITUDE</t>
  </si>
  <si>
    <t>PENGUKURAN LISTRIK AWAL</t>
  </si>
  <si>
    <t>AC INDOOR</t>
  </si>
  <si>
    <t>FORM SURVEY</t>
  </si>
  <si>
    <t>FOTO HASIL SURVEY</t>
  </si>
  <si>
    <t>Status</t>
  </si>
  <si>
    <t>Nomor</t>
  </si>
  <si>
    <t>Berita Acara</t>
  </si>
  <si>
    <t>NoBPS</t>
  </si>
  <si>
    <t>Asal Data</t>
  </si>
  <si>
    <t>Lokasi Awal</t>
  </si>
  <si>
    <t>Antena awal</t>
  </si>
  <si>
    <t>SurveyAwal</t>
  </si>
  <si>
    <t>0821-8396-4361</t>
  </si>
  <si>
    <t>6/27/2018</t>
  </si>
  <si>
    <t>6/29/2018</t>
  </si>
  <si>
    <t>Rasyid</t>
  </si>
  <si>
    <t>JL.AKMAL NO 116 BATURAJA</t>
  </si>
  <si>
    <t>Gudang- Bisa Titip</t>
  </si>
  <si>
    <t>siap kirim saat pengiriman H-1 re-confirm PIC oleh eskpedisi</t>
  </si>
  <si>
    <t>Tanah / harus via panel listrik</t>
  </si>
  <si>
    <t>2.4 m</t>
  </si>
  <si>
    <t>ROOF TOP DI ATAS BANGUNAN BANK BRI</t>
  </si>
  <si>
    <t>Mendukung</t>
  </si>
  <si>
    <t>NPRM</t>
  </si>
  <si>
    <t>40m x 2</t>
  </si>
  <si>
    <t>LOSS</t>
  </si>
  <si>
    <t>P-N ; 219 V , P-G 218V , N-G ( Ground) 0,2v</t>
  </si>
  <si>
    <t>ADA</t>
  </si>
  <si>
    <t>- Instalasi menunggu antena PSN dibongkar dan tebang pohon jambu BRI
- Dag kuat
- Pengiriman barang harus konfirmasi dahulu dengan PIC IT</t>
  </si>
  <si>
    <t>Siap Install</t>
  </si>
  <si>
    <t>Ready to Install</t>
  </si>
  <si>
    <t>DataAwal</t>
  </si>
  <si>
    <t>0812-6659-0354</t>
  </si>
  <si>
    <t>Rizal</t>
  </si>
  <si>
    <t>6/26/2018</t>
  </si>
  <si>
    <t>6/25/2018</t>
  </si>
  <si>
    <t>Iwan</t>
  </si>
  <si>
    <t>Jl basuki rahmat no.145 kec.kemuning palembang</t>
  </si>
  <si>
    <t>Tanah (buat bar grounding)</t>
  </si>
  <si>
    <t>DAK ROOFTOP
LT. 4</t>
  </si>
  <si>
    <t>50m x 2</t>
  </si>
  <si>
    <t>P-N ; 223 V 
P-G : 222V
N-G : 1,6v</t>
  </si>
  <si>
    <t>Done Survey</t>
  </si>
  <si>
    <t>Awal Diantino</t>
  </si>
  <si>
    <t>0813-1432-4294</t>
  </si>
  <si>
    <t>6/28/2018</t>
  </si>
  <si>
    <t>Chandra</t>
  </si>
  <si>
    <t>JL.Kombes H.Umar no.126 Pagar alam</t>
  </si>
  <si>
    <t>Panel Gedung</t>
  </si>
  <si>
    <t>Roof top lt.3</t>
  </si>
  <si>
    <t>60m x 2</t>
  </si>
  <si>
    <t>103.252246 E</t>
  </si>
  <si>
    <t>4.023956 S</t>
  </si>
  <si>
    <t>P-N ; 219 V 
P-G : 218V
N-G : 0.5 v</t>
  </si>
  <si>
    <t>0813-1432-4295</t>
  </si>
  <si>
    <t>Reza</t>
  </si>
  <si>
    <t>Darul</t>
  </si>
  <si>
    <t>Jl. Jend. Sudirman No.006 Prabumulih Sumatera Selatan</t>
  </si>
  <si>
    <t>DAMPING PARKIRAN GEDUNG</t>
  </si>
  <si>
    <t>104 50 E</t>
  </si>
  <si>
    <t>03 15 S</t>
  </si>
  <si>
    <t>P-N ; 226 V , P-G 226V , N-G ( Ground) 1,1v</t>
  </si>
  <si>
    <t>0813-1432-4296</t>
  </si>
  <si>
    <t>Daniel</t>
  </si>
  <si>
    <t>JL.JEND.SUDIRMAN NO 88 MUARA ENIM</t>
  </si>
  <si>
    <t>JL.JEND.SUDIRMAN NO 88 MUARA ENIM sumsel</t>
  </si>
  <si>
    <t>Panel gedung</t>
  </si>
  <si>
    <t>DIATAS BANGUNAN GUDANG PAS DI POSISI ANTENA CSM</t>
  </si>
  <si>
    <t>70m x 2</t>
  </si>
  <si>
    <t>P-N ; 225 V , P-G 224V , N-G ( Ground) 0,9v</t>
  </si>
  <si>
    <t>*ISTALASI TUNGGU ANTENA CSM DI BONGKAR</t>
  </si>
  <si>
    <t>Basar</t>
  </si>
  <si>
    <t>Jl. Kapt A Rivai no.15 Palembang PALEMBANG</t>
  </si>
  <si>
    <t>Panel MCB</t>
  </si>
  <si>
    <t>Roof top lantai 4</t>
  </si>
  <si>
    <t>80m x 2</t>
  </si>
  <si>
    <t>P-N ; 218 V ,
P-G : 218V ,
N-G : 0.9 v</t>
  </si>
  <si>
    <t>Alternatif 1 : ada stasiun radio dan tower Wireless
Alternatif 2 : Harus bongkar 2 set antena satlink milik kanwil dan kanis</t>
  </si>
  <si>
    <t>0812-6659-0355</t>
  </si>
  <si>
    <t>6/30/2018</t>
  </si>
  <si>
    <t>Fikri</t>
  </si>
  <si>
    <t>Jl. Merdeka no.887 Kayu Agung Sumatera Selatan</t>
  </si>
  <si>
    <t>Dak lt.3</t>
  </si>
  <si>
    <t>P-N ; 232 V , P-G 232V , N-G ( Ground) 0,9v</t>
  </si>
  <si>
    <t>JAKARTA 3</t>
  </si>
  <si>
    <t>Arga Sutisna</t>
  </si>
  <si>
    <t>0813-8832-0435</t>
  </si>
  <si>
    <t>Erwin</t>
  </si>
  <si>
    <t>Arif</t>
  </si>
  <si>
    <t>ROOFTOP</t>
  </si>
  <si>
    <t>P-N ; 220 V , P-G 221V , N-G ( Ground) 1,2v</t>
  </si>
  <si>
    <t>Ada</t>
  </si>
  <si>
    <t>0813-4214-3569</t>
  </si>
  <si>
    <t>0812-9805-8882</t>
  </si>
  <si>
    <t>Jl. Ika jatmika No.7 Rangkas bitung</t>
  </si>
  <si>
    <t>Jemi / Sanusi</t>
  </si>
  <si>
    <t>081318395258 / 087773758530</t>
  </si>
  <si>
    <t>Jl. Jend. Sudirman No.156, Labuan, Pandeglang, Banten</t>
  </si>
  <si>
    <t>Tanah lapang samping gedung Kanca BRI</t>
  </si>
  <si>
    <t>105.49'46</t>
  </si>
  <si>
    <t>-6.22'37</t>
  </si>
  <si>
    <t>Gedung tidak ada rooftop yg di dak coran,, ada tempat lapang samping kanca BRI Labuan dan lokasi los tidak terhalang apapun cuna sekitar 3 m kedepan ada pagar tempok setinggi 1m
INFORMASIKAN KENDALA :
Kendalanya pihak Kanca BRI belum dapat informasi tentang pemasangan antena 2,4 tsb,. Di Kanca BRI Labuan udah terpasang antena 2,4 dari Telkom</t>
  </si>
  <si>
    <t>Hikmat</t>
  </si>
  <si>
    <t>Jl. S. A. Tirtayasa No.5. Cilegon</t>
  </si>
  <si>
    <t>Roof top lt.4</t>
  </si>
  <si>
    <t>P-N ; 221 V , P-G 223V , N-G ( Ground) 0.01v</t>
  </si>
  <si>
    <t>Hilman</t>
  </si>
  <si>
    <t>jl. Raya fipenogoro no.3, kota baru, Serang</t>
  </si>
  <si>
    <t>Lt. Basement Gedung 600 Bandara Internasional Soekarno Hatta, Tangerang</t>
  </si>
  <si>
    <t>Muhammad Nurman</t>
  </si>
  <si>
    <t>0812-8528-6381</t>
  </si>
  <si>
    <t>Ridho</t>
  </si>
  <si>
    <t>Lantai Basment Gedung 600 Bandara soekarno hatta .tangerang</t>
  </si>
  <si>
    <t>Tidak Ada Gudang</t>
  </si>
  <si>
    <t>Gudang ICT Bandara Soekarno hatta.</t>
  </si>
  <si>
    <t>Halaman parkir inap ICT Bandara soeta</t>
  </si>
  <si>
    <t>106.48 E</t>
  </si>
  <si>
    <t>6.8 S</t>
  </si>
  <si>
    <t>PN 219 PG 219 NG 0.5V</t>
  </si>
  <si>
    <t>Belum ada ijin dari ICT Bandara ( angkasa pura) terkait sewa space antenna dari BRI pusat ( brisat )</t>
  </si>
  <si>
    <t>Pending</t>
  </si>
  <si>
    <t>Antenna Placement pending BRI permissions</t>
  </si>
  <si>
    <t>0812-85286381</t>
  </si>
  <si>
    <t>ruko financial centre gading serpong blok BA2 no.11 dan 12</t>
  </si>
  <si>
    <t>Gudang-Tdk Bisa Titip</t>
  </si>
  <si>
    <t>sebelum progress dan pengiriman barang di himbau untuk menghubungi pic Bp.Eko (089633093447) 3 hari sebelum pengiriman harus kordinasi dahulu.
-menyimpan antena di gudang belakang kantor deket genset.</t>
  </si>
  <si>
    <t>Tangerang selatan</t>
  </si>
  <si>
    <t>penempatan antena di roftop deket antena 1,8</t>
  </si>
  <si>
    <t>P-N 216 P-G 216 N-G 0.1V</t>
  </si>
  <si>
    <t>0857-8617-7940</t>
  </si>
  <si>
    <t>DAK , LANTAI 1 , foto terpampir</t>
  </si>
  <si>
    <t>0822-4279-8652</t>
  </si>
  <si>
    <t>Nur Rifky WK</t>
  </si>
  <si>
    <t>Jl.Diponegoro 09 Rt.01 Rw.03 kel Salatiga kec. Sidorejo kota Salatiga</t>
  </si>
  <si>
    <t>LOKASI PENEMPATAN ANTENA 2,4 M Di belakang,diatas gedung genset lantai 1</t>
  </si>
  <si>
    <t>100m x 2</t>
  </si>
  <si>
    <t>PN 218 v PG 218v NG 08,4v</t>
  </si>
  <si>
    <t>Jl A Yani 169,Semarang</t>
  </si>
  <si>
    <t>0852-2544-6780</t>
  </si>
  <si>
    <t>Ishak</t>
  </si>
  <si>
    <t>0856-4014-7446</t>
  </si>
  <si>
    <t>JL A YANI 169 SEMARANG jateng</t>
  </si>
  <si>
    <t>ATAS GEDUNG LANTAI 5</t>
  </si>
  <si>
    <t>P-N ; 218.8V , P-G 219.5V , N-G ( Ground) 0.7V</t>
  </si>
  <si>
    <t>Info Pic Bri Kanca A Yani Semarang Rio (+62 856-4014-7446) anthena bisa dipasang kendala masih nunggu ijin dr pihak gedung bank Bumi Putera soalnya kantor Bri sewa gedung disitu</t>
  </si>
  <si>
    <t>Jl. Jend. Sudirman No. 214 A, Purbalingga</t>
  </si>
  <si>
    <t>0857-1242-3341</t>
  </si>
  <si>
    <t>Jalan Jendral Sudirman No.124 bancar, kec Purbalingga kab.Purbalingga Jawa Tengah</t>
  </si>
  <si>
    <t>DI TEMPAT PARKIRAN MOBIL (AKAN DIBUAT DAK DAHULU)</t>
  </si>
  <si>
    <t>BELUM SIAP
NOTE : Akan dibuatkan bangunan ber-dag oleh pihak BRI Rencana ( 15 juli 2018 )</t>
  </si>
  <si>
    <t>BRI will make antenna placement floor construction</t>
  </si>
  <si>
    <t>Dedi</t>
  </si>
  <si>
    <t>JL DIPONEGORO NO 1 BATANG</t>
  </si>
  <si>
    <t>Panel Listrik</t>
  </si>
  <si>
    <t>ATAS DAK LANTAI 3 BAGIAN DEPAN GEDUNG UTAMA BRI</t>
  </si>
  <si>
    <t>P-N ; 224 V , P-G 223 V , N-G ( Ground) 1,9 V</t>
  </si>
  <si>
    <t>0812-2787-2712</t>
  </si>
  <si>
    <t>Sakti</t>
  </si>
  <si>
    <t>JL. jendral sudirman .no.3. BANTUL</t>
  </si>
  <si>
    <t>Grounding Gedung</t>
  </si>
  <si>
    <t>Roof top lt 3</t>
  </si>
  <si>
    <t>110/19</t>
  </si>
  <si>
    <t>220 V , P-G 221V</t>
  </si>
  <si>
    <t>Abdul Reza</t>
  </si>
  <si>
    <t>Raka</t>
  </si>
  <si>
    <t>0811-2744-918</t>
  </si>
  <si>
    <t>Jl. Jend Sudirman No 66  Kudus</t>
  </si>
  <si>
    <t>Dak, Lantai 1, di atas ruang genset</t>
  </si>
  <si>
    <t>DEPAN ADA GEDUNG, TAPI DILIHAT DARI SATELITE AR LOSS</t>
  </si>
  <si>
    <t>PN 220 PG 219 NG 0.6 V</t>
  </si>
  <si>
    <t>Dwiki</t>
  </si>
  <si>
    <t>0856-4395-8285</t>
  </si>
  <si>
    <t>JL KOSASIH NO 15 PARAKAN</t>
  </si>
  <si>
    <t>ATAS DAK LANTAI 2 BAGIAN BELAKANG GEDUNG UTAMA BRI ATAS KOPERASI</t>
  </si>
  <si>
    <t>LOSS DARI POHON DAN SEDIKIT</t>
  </si>
  <si>
    <t>P-N ; 217 V , P-G 218 V, N-G ( Ground) 4.2 V</t>
  </si>
  <si>
    <t>0856-4123-4527</t>
  </si>
  <si>
    <t>JL PANDANARAN NO 75 SEMARANG</t>
  </si>
  <si>
    <t>ATAS GEDUNG LANTAI 4</t>
  </si>
  <si>
    <t>LOSS DARI POHON DAN DEPAN ADA TEMBOK GEDUNG</t>
  </si>
  <si>
    <t>Salah</t>
  </si>
  <si>
    <t>Himawan</t>
  </si>
  <si>
    <t>Jalan pemuda no 70 banjarnegara kab.banjarnegara Jawa Tengah</t>
  </si>
  <si>
    <t>dak lantai 3 (kuat untuk beban 450kg)</t>
  </si>
  <si>
    <t>P-N ; 220 V , P-G 219V , N-G ( Ground) 0,3v</t>
  </si>
  <si>
    <t>Jl. Sukowati 191, Sragen</t>
  </si>
  <si>
    <t>Agus Trianto</t>
  </si>
  <si>
    <t>*KETERANGAN DETAIL : 
Kanca sragen sementara menempati lokasi sewa baru,tidak ada tempat untuk pemasangan antena vsat 2,4.
Lokasi hak milik Bri kanca sragen masih dalam proses pembongkaran dan perencanaan pembangunan.</t>
  </si>
  <si>
    <t>Tidak Ada Tempat</t>
  </si>
  <si>
    <t>No Space</t>
  </si>
  <si>
    <t>Mukhtarom</t>
  </si>
  <si>
    <t>Jl. A.yani No. 29 Bonbaru , Cilacap Utara , Kab.Cilacap Jawa Tengah</t>
  </si>
  <si>
    <t>Rooftop lt 1</t>
  </si>
  <si>
    <t>LOSS DARI POHON DAN GEDUNG</t>
  </si>
  <si>
    <t>P-N ; 220 V , P-G 221V , N-G ( Ground) 0,2v</t>
  </si>
  <si>
    <t>Done</t>
  </si>
  <si>
    <t>Maulana Candra</t>
  </si>
  <si>
    <t>Jl.A.Yani No.1A Wonosobo</t>
  </si>
  <si>
    <t>Dak lantai 3</t>
  </si>
  <si>
    <t>P-N ; 221 V , P-G 221 V , N-G ( Ground) 0,5v</t>
  </si>
  <si>
    <t>ada</t>
  </si>
  <si>
    <t>done survey</t>
  </si>
  <si>
    <t>Gigih</t>
  </si>
  <si>
    <t>Jl. Raya Ajibarang No.1 Ajibarang wetan kec.Ajibarang Kab.Banyumas Jawa Tengah</t>
  </si>
  <si>
    <t>dak lantai 3</t>
  </si>
  <si>
    <t>bambang</t>
  </si>
  <si>
    <t>Bank bri Kcp purworejo
Jl. Jendral A. Yani.Purworejo.Jawa tengah.</t>
  </si>
  <si>
    <t>Anggit</t>
  </si>
  <si>
    <t>62 823-2832-7654</t>
  </si>
  <si>
    <t>Bank bri Kcp purworejo</t>
  </si>
  <si>
    <t>anggit</t>
  </si>
  <si>
    <t>Roof top Di atas Gedung GENSET.</t>
  </si>
  <si>
    <t>35m x 2</t>
  </si>
  <si>
    <t>109. 54</t>
  </si>
  <si>
    <t>P-N , 219 V , P-G 219V , N-G ( Ground) 1.24v.</t>
  </si>
  <si>
    <t>0813-2592-3845</t>
  </si>
  <si>
    <t>ONKY</t>
  </si>
  <si>
    <t>JLN.CIK DITIRO NO 3 yogyakarta</t>
  </si>
  <si>
    <t>Panel Ground Gedung</t>
  </si>
  <si>
    <t>Rooftop</t>
  </si>
  <si>
    <t>LOSS DARI POHON DAN GEDUNG/ OBSTACLE ( KETERANGANNYA APA)</t>
  </si>
  <si>
    <t>PN 222 PG 219 NG 0.04V</t>
  </si>
  <si>
    <t>NOTE.
1.UPS LOKASI MATI DAN BARU DI REQUES
2.MINTA DIPASANG GROUND TRAP karena yg sudah ada interferen dengan tower radio gedung sebelah.</t>
  </si>
  <si>
    <t>DAMAR</t>
  </si>
  <si>
    <t>Jl. Dr. Sutomo No. 3, Desa Slawi Wetan . Slawi Kab.Tegal Jawa Tengah</t>
  </si>
  <si>
    <t>Panel listrik</t>
  </si>
  <si>
    <t>DIATAS DAK GENSET SAMPING GEDUNG</t>
  </si>
  <si>
    <t>LOKASI PENEMPATAN ANTENA 2,4M DI DAK ATAS GENSET SAMPING GEDUNG DAN SIAP INSTAL</t>
  </si>
  <si>
    <t>WIDI</t>
  </si>
  <si>
    <t>Jl. Dr.Wahidin No.1, Kaumanpulo, Brebes, Kec. Brebes, Kabupaten Brebes, Jawa Tengah</t>
  </si>
  <si>
    <t>DAK LANTAI 3</t>
  </si>
  <si>
    <t>PN 221 PG 210 NG 0.7V</t>
  </si>
  <si>
    <t>Jl.iklas No.1 magelang</t>
  </si>
  <si>
    <t>Ibnu Nurmansya</t>
  </si>
  <si>
    <t>ROOFTOP , LANTAI 1( di dak gedung parkir sebelah gedung utama BRI )</t>
  </si>
  <si>
    <t>Loss</t>
  </si>
  <si>
    <t>PN 221 PG 221 NG 0,1V</t>
  </si>
  <si>
    <t>Space antena ada namun terhalang oleh antena Patrakom yang masih aktif dan harus dilakukan dismantle.
Untuk Dismantle tanggung jawab PIC</t>
  </si>
  <si>
    <t>anjar</t>
  </si>
  <si>
    <t>62 856-0000-6417</t>
  </si>
  <si>
    <t>Jl. Jend. Gatot Su-broto No. 75, Ungaran semarang</t>
  </si>
  <si>
    <t>grounding gedung</t>
  </si>
  <si>
    <t>Rooftop lt 2</t>
  </si>
  <si>
    <t>P-N ; 222V , P-G 223V , N-G ( Ground) 0,2v</t>
  </si>
  <si>
    <t>panji</t>
  </si>
  <si>
    <t>0822-2573-8008</t>
  </si>
  <si>
    <t>JL JEND SUDIRMAN NO 17 TEMANGGUNG</t>
  </si>
  <si>
    <t>panel listrik</t>
  </si>
  <si>
    <t>ATAS DAK LANTAI 2 BAGIAN SAMPING GEDUNG UTAMA BRI</t>
  </si>
  <si>
    <t>YUDHA</t>
  </si>
  <si>
    <t>62 896-3770-7469</t>
  </si>
  <si>
    <t>JL JEND SUDIRMAN TIMUR NO 36 PEMALANG</t>
  </si>
  <si>
    <t>ATAS DAK LANTAI 2 DI BELAKANG GEDUNG UTAMA BRI</t>
  </si>
  <si>
    <t>75m X 2</t>
  </si>
  <si>
    <t>P-N ; 222 V , P-G 223 V , N-G ( Ground) 1,4 V</t>
  </si>
  <si>
    <t>Mauriza</t>
  </si>
  <si>
    <t>ATAP GEDUNG LANTAI 4</t>
  </si>
  <si>
    <t>100mx2</t>
  </si>
  <si>
    <t>P-N ; 220 V , P-G 220V , N-G ( Ground) 0,3v</t>
  </si>
  <si>
    <t>FAIZ</t>
  </si>
  <si>
    <t>0857 40007024‬</t>
  </si>
  <si>
    <t>JL KS TUBUN NO 1 PURWODADI</t>
  </si>
  <si>
    <t>75m x 2</t>
  </si>
  <si>
    <t>HARUS BONGKAR ANTHENNA VSAT SATKOMINDO UNTUK ARAH LOSS,KALAU TIDAK TERHALANG BANGUNAN GEDUNG</t>
  </si>
  <si>
    <t>BUDI SETIYAWAN</t>
  </si>
  <si>
    <t>GROUNDING GEDUNG/TANAH</t>
  </si>
  <si>
    <t>DIATAS GEDUNG / Rooftop Lt1</t>
  </si>
  <si>
    <t>ishak</t>
  </si>
  <si>
    <t>sidik</t>
  </si>
  <si>
    <t>JLN.lawu barat no 391 karanganyar</t>
  </si>
  <si>
    <t>panel gedung</t>
  </si>
  <si>
    <t>rooftop</t>
  </si>
  <si>
    <t>110/56 E</t>
  </si>
  <si>
    <t>-7/35 S</t>
  </si>
  <si>
    <t>Pn.220 - pg 220. Grounding. 0.4.</t>
  </si>
  <si>
    <t>jlN.magelang km 4,2 sinduadi kec.melati kab.sleman yogyakarta</t>
  </si>
  <si>
    <t>fery</t>
  </si>
  <si>
    <t>tanam ke tanah gedung</t>
  </si>
  <si>
    <t>110/21 E</t>
  </si>
  <si>
    <t>-7/45 S</t>
  </si>
  <si>
    <t>ABEDNEGO</t>
  </si>
  <si>
    <t>JLN.KABOPATEN NO 1 WONOGIRI</t>
  </si>
  <si>
    <t>gronding penangkal petir</t>
  </si>
  <si>
    <t>LOSS DARI POHON DAN GEDUNG / OBSTACLE ( terhalang tower radio kata pic suruh pasang antena 2,4 nya dan jika tower radio mengganggu akan di mintakan pembongkaran tower radio tsb.)</t>
  </si>
  <si>
    <t>LOSS DARI POHON DAN GEDUNG/ OBSTACLE ( terhalang tower radio kata pic suruh pasang antena 2,4 nya dan jika tower radio mengganggu akan di mintakan ponyopotan tower radio tsb.)</t>
  </si>
  <si>
    <t>110/55 E</t>
  </si>
  <si>
    <t>-7/48 S</t>
  </si>
  <si>
    <t>P-N ; 222V , P-G 223V , N-G ( Ground) 0.01 V</t>
  </si>
  <si>
    <t>NOTE.
-antena terhalang tower tree angel buat radio,kata pic suruh pasang antena 2,4 dulu nanti kalau nggak maksimal karena tower radio,akan dimintakan pembongkaran tower radio tsb.karena jg sudah nggak di pakai.</t>
  </si>
  <si>
    <t>Obstacle</t>
  </si>
  <si>
    <t>YOSHI</t>
  </si>
  <si>
    <t>62 858-7755-6718</t>
  </si>
  <si>
    <t>Jl. Ladjen.S Parman. No.17. KEMBANG ARUM.KUTHOARJO.Jawa tengah</t>
  </si>
  <si>
    <t>Jl. Jendral A. Yani.Purworejo.Jawa tengah.</t>
  </si>
  <si>
    <t>Roof top Di atas Gedung Lantai 2</t>
  </si>
  <si>
    <t>Lokasi pemasangan antena lewat Lorong dan harus ditarik pake tali. Butuh tenaga xtra.
Nb. Jika mau kirim perangkat Tlpn Dulu.</t>
  </si>
  <si>
    <t>fauzi</t>
  </si>
  <si>
    <t>62 856-4081-2145</t>
  </si>
  <si>
    <t>Kaca BRI cepu jl. P. Diponegoro III/2, Cepu</t>
  </si>
  <si>
    <t>DAK , LANTAI 1 , atas ruang brankas,</t>
  </si>
  <si>
    <t>GIGIH</t>
  </si>
  <si>
    <t>Jl. P. Diponegoro No. 103, Rembang
ALAMAT KIRIM / PENYIMPANAN: Kantor Cabang Rembang</t>
  </si>
  <si>
    <t>DAK , LANTAI 2</t>
  </si>
  <si>
    <t>25m x 2</t>
  </si>
  <si>
    <t>P-N , 219 V , P-G 219V , N-G ( Ground) 3.24v.</t>
  </si>
  <si>
    <t>BIRUL</t>
  </si>
  <si>
    <t>62 857-2721-1503</t>
  </si>
  <si>
    <t>DAK , LANTAI 3 , foto terlampir</t>
  </si>
  <si>
    <t>ARAH ANTENA LOSS dilihat dari Satellite AR</t>
  </si>
  <si>
    <t>DONE</t>
  </si>
  <si>
    <t>AHMAD AZLAN</t>
  </si>
  <si>
    <t>Jl. Pahlawan no.114. Kebumen.Jawa tengah.</t>
  </si>
  <si>
    <t>via panel listrik</t>
  </si>
  <si>
    <t>Roof top Di atas Gedung Lantai 3</t>
  </si>
  <si>
    <t>Nb. Jika mau kirim perangkat Tlpn Dulu</t>
  </si>
  <si>
    <t>salah</t>
  </si>
  <si>
    <t>AMAR</t>
  </si>
  <si>
    <t>DI DAK LANTAI 3</t>
  </si>
  <si>
    <t>Siap</t>
  </si>
  <si>
    <t>andi trianta</t>
  </si>
  <si>
    <t>Jl.Pandanaran No.154 Boyolali</t>
  </si>
  <si>
    <t>andny trianta</t>
  </si>
  <si>
    <t>Dak lantai 1</t>
  </si>
  <si>
    <t>P-N ; 221 V , P-G 222 V , N-G ( Ground) 0,6v</t>
  </si>
  <si>
    <t>MIKO</t>
  </si>
  <si>
    <t>GROUNDING GEDUNG</t>
  </si>
  <si>
    <t>Rooftop LANTAI 5</t>
  </si>
  <si>
    <t>150m x 2</t>
  </si>
  <si>
    <t>LOST DARI POHON DAN GEDUNG</t>
  </si>
  <si>
    <t>- Panjang Kabel IFL melebihi standar yang ditentukan
- Penempatan Indoor unit maximal 100m dari antena sehingga perlu ada tempat untuk perangkat indoor unit</t>
  </si>
  <si>
    <t>Fajar dwi Hartanto</t>
  </si>
  <si>
    <t>Bank BRI KANCA MUNTILAN.YOGYAKARTA. 
JL.Magelang Purworejo no 12. MUNTILAN .YOGYAKARTA. Yogyakarta.</t>
  </si>
  <si>
    <t>diatas dak genset</t>
  </si>
  <si>
    <t>30m x 2</t>
  </si>
  <si>
    <t>110/16</t>
  </si>
  <si>
    <t>Pn.216.vac - pg 217.vac. Grounding. 0.32vac</t>
  </si>
  <si>
    <t>PUTHUT</t>
  </si>
  <si>
    <t>JL. PEMUDA SELATAN NO 67 KLATEN</t>
  </si>
  <si>
    <t>rooftop lt 3</t>
  </si>
  <si>
    <t>BLUM</t>
  </si>
  <si>
    <t>ardhi</t>
  </si>
  <si>
    <t>Jl. Pangeran Diponegoro No.195, Dukuh Bandung, Bumiayu, Brebes , 52273 Jawa Tengah</t>
  </si>
  <si>
    <t>Rooftop lt2</t>
  </si>
  <si>
    <t>Pn.220.vac - pg 220vac. Grounding. 1.32.vac</t>
  </si>
  <si>
    <t>done</t>
  </si>
  <si>
    <t>Raden Galih.</t>
  </si>
  <si>
    <t>Bank BRI KANCA WATES .</t>
  </si>
  <si>
    <t>raden galih</t>
  </si>
  <si>
    <t>110/9</t>
  </si>
  <si>
    <t>Pn.220.vac - pg 219.vac. Grounding. 1.54.vac</t>
  </si>
  <si>
    <t>ROOFTOP , LANTAI 1</t>
  </si>
  <si>
    <t>Space antena ada namun terhalang oleh antena PSN (VSAT Backup) yang masih aktif dan harus dilakukan dismantle.
Untuk Dismantle tanggung jawab PIC</t>
  </si>
  <si>
    <t>niam</t>
  </si>
  <si>
    <t>62 821-3751-1216)</t>
  </si>
  <si>
    <t>JL SUKARNO HATTA NO 36 KENDAL</t>
  </si>
  <si>
    <t>ATAS DAK LANTAI 3 BAGIAN BELAKANG GEDUNG UTAMA BRI</t>
  </si>
  <si>
    <t>LOSS DARI POHON DAN GEDUNG DEPAN KANAN KIRI ADA TOWER SELULER</t>
  </si>
  <si>
    <t>P-N ; 224 V , P-G 225 V , N-G ( Ground) 1,3 V</t>
  </si>
  <si>
    <t>eko</t>
  </si>
  <si>
    <t>Jl. Sultan Patah  676, Demak</t>
  </si>
  <si>
    <t>ROOFTOP , LANTAI 1 , diatas ruang genset</t>
  </si>
  <si>
    <t>TONY</t>
  </si>
  <si>
    <t>62 858-4863-9845</t>
  </si>
  <si>
    <t>JL WR SUPRATMAN NO 6 PEKALONGAN</t>
  </si>
  <si>
    <t>78m x 2</t>
  </si>
  <si>
    <t>P-N ; 219 V , P-G 219 V , N-G ( Ground) 1,4 V</t>
  </si>
  <si>
    <t>Julius</t>
  </si>
  <si>
    <t>085740000625/ 081804101925.</t>
  </si>
  <si>
    <t>Jl. Kolonel Sugiyono no 02. Wates Kulon progo .YOGYAKARTA. Yogyakarta.</t>
  </si>
  <si>
    <t>109/</t>
  </si>
  <si>
    <t>Pn.233 - pg 220. Grounding. 0.4. missal P-N ; 223 V , P-G 221V , N-G ( Ground) 3.24v.</t>
  </si>
  <si>
    <t>Afif/</t>
  </si>
  <si>
    <t>Jl. Diponegoro, Tanjungsari, Sindangsari, Majenang, Kab.Cilacap Jawa Tengah</t>
  </si>
  <si>
    <t>Panel ground gedung</t>
  </si>
  <si>
    <t>PN 223 PG 221 NG 0.4V</t>
  </si>
  <si>
    <t>NUR AFIFAH</t>
  </si>
  <si>
    <t>Jl.Ir sukarno blok A1 - A2 kel madegondo kec.grogol kab sukoharjo</t>
  </si>
  <si>
    <t>siap kirim saat pengiriman H-1 re-confirm PIC oleh eskpedisi ( bri hari rabu tutup)</t>
  </si>
  <si>
    <t>Pasific Building Ground Floor, Jl. Laksda Adisucipto No.157, Yogyakarta</t>
  </si>
  <si>
    <t>faiz</t>
  </si>
  <si>
    <t>Pasific building ground flour jl.laksda adisucipto no 157 yogyakarta</t>
  </si>
  <si>
    <t>Faiz</t>
  </si>
  <si>
    <t>panel ground gedung</t>
  </si>
  <si>
    <t>OSS DARI POHON DAN GEDUNG</t>
  </si>
  <si>
    <t>110/23 E</t>
  </si>
  <si>
    <t>-7/46 S</t>
  </si>
  <si>
    <t>Pn.220 - pg 220. Grounding. 0.4</t>
  </si>
  <si>
    <t>1.Lokasi menunggu proses perijinan sewa tempat sama pihak gedung buat penempatan antena kurang lebihnya sekitar 1 sampe 2 minggu
2.penarikan kabel ditarik sendiri tp kena cas per lantai 150 x 8 lantai + ppn sekitar 1.320.000
3.gedung tidak boleh di bor harus bikin dudukan cor.</t>
  </si>
  <si>
    <t>Khoirul Azwar</t>
  </si>
  <si>
    <t>JLN.PRAMUKA NO 6 WONOSARI GUNUNG KIDUL</t>
  </si>
  <si>
    <t>Ikut gronding PANEL GROUND GEDUNG</t>
  </si>
  <si>
    <t>LOSS DARI POHON DAN GEDUNG/ OBSTACLE</t>
  </si>
  <si>
    <t>110/36 E</t>
  </si>
  <si>
    <t>-7/57 S</t>
  </si>
  <si>
    <t>P-N ; 226V , P-G 227V , N-G ( Ground) 0.00 V</t>
  </si>
  <si>
    <t>andy nugroho</t>
  </si>
  <si>
    <t>lantai 1</t>
  </si>
  <si>
    <t>PN 221 PG 220 NG 0,6V</t>
  </si>
  <si>
    <t>ALI</t>
  </si>
  <si>
    <t>Jl. Jend. Sudirman No. 57, Purwokerto Kab. Banyumas Jawa tengah</t>
  </si>
  <si>
    <t>Rooftop lantai 4</t>
  </si>
  <si>
    <t>P-N ; 222 V , P-G 221V , N-G ( Ground) 0,2v</t>
  </si>
  <si>
    <t>MENUNGGU ANTENA PSN DI DISMANTLE DAN REPOSISI</t>
  </si>
  <si>
    <t>Jl. Bhayangkara No. 18, Sleman</t>
  </si>
  <si>
    <t>BOPAT</t>
  </si>
  <si>
    <t>JLN.BAYANGKARA NO 18 kab.sleman yogyakarta</t>
  </si>
  <si>
    <t>110/34 E</t>
  </si>
  <si>
    <t>-7/41 S</t>
  </si>
  <si>
    <t>P-N ; 218 V , P-G 223V , N-G ( Ground) 0.06 V</t>
  </si>
  <si>
    <t>NOTE.
Pending pembuatan dag oleh BRI</t>
  </si>
  <si>
    <t>IYAN</t>
  </si>
  <si>
    <t>Jl.Katamso No .13. Katamso</t>
  </si>
  <si>
    <t>Rooftop lt4</t>
  </si>
  <si>
    <t>1. Ups Mati. 
2. LOKASI tidak Ada jalur.. ke atas gedung. Harus Ditarik Lewat samping gedung. Dengan tambang minim 4 orang.</t>
  </si>
  <si>
    <t>Gedung Plasa BRI, Jl Basuki Rahmat No. 138 Surabaya</t>
  </si>
  <si>
    <t>0822-3425-2581</t>
  </si>
  <si>
    <t>Deddy</t>
  </si>
  <si>
    <t>.Giza</t>
  </si>
  <si>
    <t>62 838-5668-2100</t>
  </si>
  <si>
    <t>Gedung plaza BRI,Jl.Basuki Rahmat no.138 Surabaya</t>
  </si>
  <si>
    <t>Pak.Giza</t>
  </si>
  <si>
    <t>Via panel listrik</t>
  </si>
  <si>
    <t>LANTAI 3</t>
  </si>
  <si>
    <t>g Gedung</t>
  </si>
  <si>
    <t>P-N ; 220 V , P-G 220 , N-G ( Ground) 0.5</t>
  </si>
  <si>
    <t>Terhalang Gedung , ada alternative lain tp panjang kabel 500mtr(gak bisa kepanjangan)</t>
  </si>
  <si>
    <t>Jl HR Muhamad Kav. 41,Kc. Suko Manunggal, Surabaya</t>
  </si>
  <si>
    <t>Dwi</t>
  </si>
  <si>
    <t>857-3557-5001</t>
  </si>
  <si>
    <t>JL.HR.Muhammad Kav.41,Kec.Suko Manunggal,Surabaya</t>
  </si>
  <si>
    <t>LANTAI 10</t>
  </si>
  <si>
    <t>OBSTACLE ( Space Terbatas,Samping BTS)</t>
  </si>
  <si>
    <t>P-N ; 230 V , P-G 229 , N-G ( Ground) 0.8</t>
  </si>
  <si>
    <t>Jl. Diponegoro no 174, Surabaya</t>
  </si>
  <si>
    <t>62 813-1230-7910</t>
  </si>
  <si>
    <t>OBSTACLE ( Space Tidak ada smua bangunan pakai genteng &amp;asbes)</t>
  </si>
  <si>
    <t>Andi.R</t>
  </si>
  <si>
    <t>856-4668-0906</t>
  </si>
  <si>
    <t>JL.Jemur Andayani No.69AB Surabaya</t>
  </si>
  <si>
    <t>Di atas Gedung lantai 3</t>
  </si>
  <si>
    <t>TIDAK TERHALANG/LOSS</t>
  </si>
  <si>
    <t>P-N ; 222V , P-G 222 , N-G 0,1(</t>
  </si>
  <si>
    <t>Makmum</t>
  </si>
  <si>
    <t>62 877-7778-8787</t>
  </si>
  <si>
    <t>JL.K.H.Wahid Hasyim No.83,Sampang-Madura,Jawatimur</t>
  </si>
  <si>
    <t>LOss</t>
  </si>
  <si>
    <t>P-N ; 229V , P-G 229 , N-G 0,1( Ground)</t>
  </si>
  <si>
    <t>Chuldi</t>
  </si>
  <si>
    <t>856-3567-453</t>
  </si>
  <si>
    <t>JL.Kapas Krampung no.200-200A,Surabaya</t>
  </si>
  <si>
    <t>TIDAK TERHALANG POHON/LOSS</t>
  </si>
  <si>
    <t>P-N ; 214V , P-G 212 , N-G 0,5</t>
  </si>
  <si>
    <t>Jl. Kertajaya No.105, Surabaya</t>
  </si>
  <si>
    <t>Hasby</t>
  </si>
  <si>
    <t>838-5008-9003</t>
  </si>
  <si>
    <t>Belum Siap</t>
  </si>
  <si>
    <t>Tidak</t>
  </si>
  <si>
    <t>OBSTACLE</t>
  </si>
  <si>
    <t>P-N ; 225 V , P-G 225 , N-G 0,1</t>
  </si>
  <si>
    <t>karena space terhalang</t>
  </si>
  <si>
    <t>JL. MANUKAN TAMA NO.208, KEL. MANUKAN TAMA</t>
  </si>
  <si>
    <t>Zaenuri</t>
  </si>
  <si>
    <t>0857-189-9227</t>
  </si>
  <si>
    <t>AGUNG</t>
  </si>
  <si>
    <t>JL. MANUKAN TAMA NO.208, KEL. MANUKAN Tama Surabaya</t>
  </si>
  <si>
    <t>Obstacle karena space yg di berikan pihak Kanca di depannya ada pohon punya pemda</t>
  </si>
  <si>
    <t>112/66 E</t>
  </si>
  <si>
    <t>-7/26 S</t>
  </si>
  <si>
    <t>Pn.220 - pg 220. Grounding. 0.4. missal P-N ; 228 V , P-G 227V , N-G ( Ground) 0.2 V</t>
  </si>
  <si>
    <t>Obstacle karena space yang diizinkan oleh pihak Kanca di depan nya ada pohon punya pemda setempat, info dari pic untuk penebangan pohon kecil diminta kan dana sebesar Rp 25 jt</t>
  </si>
  <si>
    <t>HERY</t>
  </si>
  <si>
    <t>JL. Imam Bonjol No. 15 Kec. Krian Kab. Sidoarjo</t>
  </si>
  <si>
    <t>Lantai 4</t>
  </si>
  <si>
    <t>112/57 E</t>
  </si>
  <si>
    <t>RIZKI</t>
  </si>
  <si>
    <t>Di Rooftop lantai 4</t>
  </si>
  <si>
    <t>112/79 E</t>
  </si>
  <si>
    <t>Cok de</t>
  </si>
  <si>
    <t>Jl.Dewi Sri No.99x kec.Kuta,Badung</t>
  </si>
  <si>
    <t>cok de</t>
  </si>
  <si>
    <t>Rooftop ,LANTAI 1</t>
  </si>
  <si>
    <t>-N 219 V, P-G 106V, N-G V (kabel yang di gunakan hanya isi 2)</t>
  </si>
  <si>
    <t>Menunggu pembuatan Dak penempatan antena oleh BRI</t>
  </si>
  <si>
    <t>july</t>
  </si>
  <si>
    <t>Jl. Kusuma yuda No. 01 Bangli</t>
  </si>
  <si>
    <t>:Jl.Kusuma yuda No. 01 Bangli</t>
  </si>
  <si>
    <t>tanah</t>
  </si>
  <si>
    <t>P-N 220 V, P-G 220V, N-G 1 V</t>
  </si>
  <si>
    <t>Putra</t>
  </si>
  <si>
    <t>Jl.Ngurah rai No.74 Buleleng</t>
  </si>
  <si>
    <t>rooftop lt 2</t>
  </si>
  <si>
    <t>P-N ; 220V , P-G 221V , N-G ;1,4v</t>
  </si>
  <si>
    <t>Prima</t>
  </si>
  <si>
    <t>:-8.447898</t>
  </si>
  <si>
    <t>P-N ; 224 V , P-G 223V , N-G ( Ground) 0,5v</t>
  </si>
  <si>
    <t>denny</t>
  </si>
  <si>
    <t>Jl. Batu karu No. 07 Semarapura</t>
  </si>
  <si>
    <t>Denny</t>
  </si>
  <si>
    <t>P-N 221 V, P-G 221V, N-G 1.4V</t>
  </si>
  <si>
    <t>lalak</t>
  </si>
  <si>
    <t>Jl.Gunung Semeru No.1 Tabanan</t>
  </si>
  <si>
    <t>ROOFTOP,LANTAI 1</t>
  </si>
  <si>
    <t>P-N 221 V, P-G 221V, N-G 1.6 V</t>
  </si>
  <si>
    <t>sanjaya</t>
  </si>
  <si>
    <t>Jl.Udayana No.13 kec.negara,Jembrana bali</t>
  </si>
  <si>
    <t>P-N 220 V, P-G 220V, N-G 0.4 V</t>
  </si>
  <si>
    <t>0821-6685-6996</t>
  </si>
  <si>
    <t>Dede S</t>
  </si>
  <si>
    <t>furqan</t>
  </si>
  <si>
    <t>Furqan</t>
  </si>
  <si>
    <t>Kota Lhokseumawe</t>
  </si>
  <si>
    <t>putra</t>
  </si>
  <si>
    <t>Rooftop Gedung lantai 3</t>
  </si>
  <si>
    <t>loss</t>
  </si>
  <si>
    <t>PN 215 PG 216 NG 07</t>
  </si>
  <si>
    <t>PERALIHAN KANCA LANGSA
KANWIL : ACEH • penarikan kabel diizinkan sabtu minggu saja...Karena melalui ruang pelayanan... revisi lokasi SIK menunggu konfirmasi div brisat</t>
  </si>
  <si>
    <t>Ready To Install</t>
  </si>
  <si>
    <t>0896-2671-7147</t>
  </si>
  <si>
    <t>Jl. Dr Wahidin No 20 Kisaran Barat</t>
  </si>
  <si>
    <t>0821-6779-7607</t>
  </si>
  <si>
    <t>62 813-1963-0703</t>
  </si>
  <si>
    <t>813-1963-0703</t>
  </si>
  <si>
    <t>Rooftop diatas galeri atm</t>
  </si>
  <si>
    <t>P-N ; 217.8 V , P-G 217.8V , N-G ( Ground) 0,2V</t>
  </si>
  <si>
    <t>Bp candra</t>
  </si>
  <si>
    <t>Jl. Gomo No 3 Gunung Sitoli Nias Sumut</t>
  </si>
  <si>
    <t>Roof Top</t>
  </si>
  <si>
    <t>60x2</t>
  </si>
  <si>
    <t>jl jendral sudirman no.1 rantau parapat kec. Rantau utara kab. Labuhan batu provinsi. Sumatra utara</t>
  </si>
  <si>
    <t>jl jendral sudirman no.1 rantau parapat kec. Rantau utara kab. Labuhan batu provinsi. Sumatra utara
Ruang logistik</t>
  </si>
  <si>
    <t>Antenna dg mounting NPRM di samping parkiran letaknya.
Di lokasi terdapat penangkal petir, letaknya di samping antenna yang akan di install.</t>
  </si>
  <si>
    <t>LOSS DARI POHON DAN TERDAPAT BANGUNAN JARAK AGAK JAUH.</t>
  </si>
  <si>
    <t>PN 219 PG 217 NG 7.0 V</t>
  </si>
  <si>
    <t>ferry</t>
  </si>
  <si>
    <t>jl jendral sudirman no 237 tanjung balai asahan medan sumatra utara tj balai Asahan provinsi. Sumatra utara</t>
  </si>
  <si>
    <t>(dekat mushala) jl jendral sudirman no 237 tanjung balai asahan medan sumatra utara</t>
  </si>
  <si>
    <t>GROUNDING TANAM</t>
  </si>
  <si>
    <t>DI DEKAT PARKIRAN dan ganset. ANTENNA</t>
  </si>
  <si>
    <t>40 M x 2 / RG11</t>
  </si>
  <si>
    <t>terdapat pohon persis di dpn antena sebelum install di tebang, ada tembok jarak 5meter tinggi 1.7m. Masih bisa sudah sharing dg koordinator Bung Salah</t>
  </si>
  <si>
    <t>PN 218 PG 219 NG 1.4 V</t>
  </si>
  <si>
    <t>sebelum progress dan pengiriman barang di himbau untuk menghubungi pic lokasi.
Grounding bisa di tanam dekat antenna.
Penangkal petir tidak terdapat.
Antenna dg mounting NPRM di samping parkiran persis samping ganset letaknya.
Sebelum install, antena ex CSM harus di bongkar untuk pondasi agak mundur ke kanan, koordinasi dg Pic sebelum install tebang pohon (sudah di ijinkan).
Terkait penitipan barang bisa di titipkan ke pihak logistik samping prakiraan.
Server di lantai dasar ruang IT.
Jalur kabel dari antenna sampai ke server harus tanam bawah tanah.
Sekian terimakasih</t>
  </si>
  <si>
    <t>PADANG LAWAS</t>
  </si>
  <si>
    <t>Jl. Ki Hajar Dewantara Lingkungan IV Desa Padang Luar, Kec. Barumun, Kab. Padang Lawas</t>
  </si>
  <si>
    <t>Dirham</t>
  </si>
  <si>
    <t>62 813-6221-8662</t>
  </si>
  <si>
    <t>P-N ; 217.8 V , P-G 217.8V , N-G ( Ground) 0,4V</t>
  </si>
  <si>
    <t>Tunggu info dari pic untuk pembuatan tempat vsat / Dibuat BasePlate</t>
  </si>
  <si>
    <t>shandy ahmad</t>
  </si>
  <si>
    <t>jl labuhan no. 4-5 kota pinang labuhan batu selatan sumatra utara</t>
  </si>
  <si>
    <t>SIAP INSTALL
Keterangan : sebelum progress dan pengiriman barang di himbau untuk menghubungi pic lokasi.
Grounding bisa di tanam area gedung samping dan belakang.
Tidak terdapat penangkal petir dan grounding.
Antenna dg mounting NPRM di lt 5.
Terkait penitipan barang bisa di titipkan ke pihak IT di lantai 3.
Server di lantai 2.</t>
  </si>
  <si>
    <t>lantai 5</t>
  </si>
  <si>
    <t>LOSS DARI POHON DAN BANGUNAN</t>
  </si>
  <si>
    <t>PN 227 PG 227 NG 59.0 V</t>
  </si>
  <si>
    <t>06/28/2018</t>
  </si>
  <si>
    <t>Ibu Miza Marvy</t>
  </si>
  <si>
    <t>Jl. Dr Sutomo No 24 Tebing Tinggi Sumut</t>
  </si>
  <si>
    <t>Jl. Merdeka No. 2, Pematang Siantar</t>
  </si>
  <si>
    <t>Reveler sinaga</t>
  </si>
  <si>
    <t>Jl. Sudirman No15 Siantar Medan</t>
  </si>
  <si>
    <t>Kendala Tidak ada Tempat 
-Atap Genteng</t>
  </si>
  <si>
    <t>M endang</t>
  </si>
  <si>
    <t>Jl. Rajin Purba No 7 Perdagangan Simalungun Sumut</t>
  </si>
  <si>
    <t>M Endang</t>
  </si>
  <si>
    <t>P-N ; 220 V , P-G 220V , N-G ( Ground) 0,8v</t>
  </si>
  <si>
    <t>DEDE S</t>
  </si>
  <si>
    <t>zeid</t>
  </si>
  <si>
    <t>Jl. Serma Lion Kosong No.36, Kec. Padang Sidimpuan Utara sumut</t>
  </si>
  <si>
    <t>tidak ada</t>
  </si>
  <si>
    <t>80 M x 2</t>
  </si>
  <si>
    <t>LoSS</t>
  </si>
  <si>
    <t>Sebelumnya no space, permintaan PIC BRI telah di survey ulang tgl 9 Okt 2018 dan Ready To Install</t>
  </si>
  <si>
    <t>NAZAR</t>
  </si>
  <si>
    <t>Jl. Sisingamanga Raja, Kota Sidikalang, Sidikalang, Kabupaten Dairi, Sumatera Utara 22218</t>
  </si>
  <si>
    <t>GROUNDING PANEL BANGUNAN</t>
  </si>
  <si>
    <t>lantai 2</t>
  </si>
  <si>
    <t>80 M x 2 / RG11</t>
  </si>
  <si>
    <t>sebelum progress dan pengiriman barang di himbau untuk menghubungi pic lokasi.
Grounding bisa di tanam area gedung samping dan belakang.
Tidak terdapat penangkal petir dan grounding.
Antenna dg mounting NPRM di lt 2
Terkait penitipan barang bisa di titipkan ke pihak IT 
Server di lantai dasar</t>
  </si>
  <si>
    <t>Gaib</t>
  </si>
  <si>
    <t>Jl. Sutomo No 6 Binjai Medan Sumut</t>
  </si>
  <si>
    <t>0852-6355-5463</t>
  </si>
  <si>
    <t>Gaib prawata</t>
  </si>
  <si>
    <t>BASEPLATE 1,5m</t>
  </si>
  <si>
    <t>missal P-N ; 220 V , P-G 221V , N-G ( Ground) 0,6v</t>
  </si>
  <si>
    <t>taher</t>
  </si>
  <si>
    <t>852-7740-7753</t>
  </si>
  <si>
    <t>lt1 bongkar kanopi dulu</t>
  </si>
  <si>
    <t>Lokasi penempatan antena harus membongkar Kanopi</t>
  </si>
  <si>
    <t>Joni siregar</t>
  </si>
  <si>
    <t>P-N ; 217.8 V , P-G 217.8V , N-G ( Ground) 0,3V</t>
  </si>
  <si>
    <t>TRIONO</t>
  </si>
  <si>
    <t>62 813-7085-2770</t>
  </si>
  <si>
    <t>: Jl.Sisingamangaraja No. 97, Tarutung</t>
  </si>
  <si>
    <t>diatas gedung bri</t>
  </si>
  <si>
    <t>los</t>
  </si>
  <si>
    <t>0852-6377-8888</t>
  </si>
  <si>
    <t>HAFIT</t>
  </si>
  <si>
    <t>Jl S. Parman No. 45, Batusangkar. Barat</t>
  </si>
  <si>
    <t>hafit</t>
  </si>
  <si>
    <t>SAMPING KANTOR CABANG BRI BATUSANGKAR LANTAI 3</t>
  </si>
  <si>
    <t>100" 35.32</t>
  </si>
  <si>
    <t>0" 27,28</t>
  </si>
  <si>
    <t>P-N ; 220V , P-G 217V , N-G ( Ground) 0.1v</t>
  </si>
  <si>
    <t>Deni</t>
  </si>
  <si>
    <t>0852-7458-4545</t>
  </si>
  <si>
    <t>Jl. H.Agus Salim No. 30, Painan, Pesisir Selatan Sumatera Barat.</t>
  </si>
  <si>
    <t>deni</t>
  </si>
  <si>
    <t>DIATAS GEDUNG LT 3</t>
  </si>
  <si>
    <t>100"34.44E</t>
  </si>
  <si>
    <t>1"20.54S</t>
  </si>
  <si>
    <t>P-N ; 219 V , P-G 219V , N-G ( Ground) 1,2v</t>
  </si>
  <si>
    <t>Menunggu pembongkaran Torn Air</t>
  </si>
  <si>
    <t>:BPK HENDRI</t>
  </si>
  <si>
    <t>:Jl. Jend Sudirman No. 220, P. Panjang. Sumatera Barat</t>
  </si>
  <si>
    <t>PERANGKAT BISA DI KIRIM KELOKASI DENGAN PENERIMA PIC.BPK HENDRI HP +6285263993006</t>
  </si>
  <si>
    <t>Jl. Jend Sudirman No. 220, P. Panjang. Sumatera Barat</t>
  </si>
  <si>
    <t>BELAKANG GEDUNG</t>
  </si>
  <si>
    <t>LOSS KE BRISAT</t>
  </si>
  <si>
    <t>100" 24.8</t>
  </si>
  <si>
    <t>0" 27.51</t>
  </si>
  <si>
    <t>P-N ; 221V , P-G 221V , N-G ( Ground) 0.1v</t>
  </si>
  <si>
    <t>SIAP DI INSTALASI DAN PERANGKAT BISA DI KIRIM KELOKASI DENGAN PENERIMA PIC.BPK HENDRI HP +6285263993006</t>
  </si>
  <si>
    <t>RAKHMAT</t>
  </si>
  <si>
    <t>Jl. Jend Sudirman No. 48 , Lb. Sikaping, Sumatera Barat</t>
  </si>
  <si>
    <t>DAK ATAS LT 3 GEDUNG KANCA SIKAPING</t>
  </si>
  <si>
    <t>100"10.2E</t>
  </si>
  <si>
    <t>0"8.20S</t>
  </si>
  <si>
    <t>P-N ; 219V , P-G 220V , N-G ( Ground) 
0.2V</t>
  </si>
  <si>
    <t xml:space="preserve">PERANGKAT BISA DI KIRIM KELOKASI
DENGAN PIC IT BPK RAKHMAT HP 081364141786 /BPK DEDI HP 082384821113
</t>
  </si>
  <si>
    <t>Luthfi</t>
  </si>
  <si>
    <t>Jl. Jend. Sudirman No.1, Solok, Sumatera Barat.</t>
  </si>
  <si>
    <t>PERANGKAT BISA DI KIRIM KELOKASI
DENGAN PIC IT BP LUTFI +6282391980720 ATAU BP EDO HP 085263614949</t>
  </si>
  <si>
    <t>SEBELAH LUAR GEDUNG SERVER</t>
  </si>
  <si>
    <t>DIDAK LT 2 SAMPING GEDUNG</t>
  </si>
  <si>
    <t>100"39.18E</t>
  </si>
  <si>
    <t>0" 47.21S</t>
  </si>
  <si>
    <t>P-N ; 217 V , P-G 217V , N-G ( Ground) 1,0v</t>
  </si>
  <si>
    <t>BPK AJI</t>
  </si>
  <si>
    <t>Jl. Jend. Sudirman No. 6, Payakumbuh Sumatera Barat</t>
  </si>
  <si>
    <t>PERANGKAT BISA DI KIRIM KELOKASI
DENGAN PIC IT BPK AJI HP +6285265021178</t>
  </si>
  <si>
    <t>DAK GEDUNG LT 2 .SAMPING KANAN GEDUNG BRI</t>
  </si>
  <si>
    <t>100"37.57E</t>
  </si>
  <si>
    <t>:0"13.25S</t>
  </si>
  <si>
    <t>Done survey</t>
  </si>
  <si>
    <t>0822-8005-8776</t>
  </si>
  <si>
    <t>anfal</t>
  </si>
  <si>
    <t>jl.jend sudirman no.03 kota sungai penuh</t>
  </si>
  <si>
    <t>ROOFTOP , LANTAI 3</t>
  </si>
  <si>
    <t>TAUFIK</t>
  </si>
  <si>
    <t>081363777708/+6282284828851</t>
  </si>
  <si>
    <t>Jl. Merdeka No. 21, Pariaman. Sumatera Barat</t>
  </si>
  <si>
    <t>taufik</t>
  </si>
  <si>
    <t>Rooftop GEDUNG SAMPING GENSET LT2</t>
  </si>
  <si>
    <t>100"7.2</t>
  </si>
  <si>
    <t>0" 27.31</t>
  </si>
  <si>
    <t>Hafiz</t>
  </si>
  <si>
    <t>Jl. Prof M. Yamin No. 25B, Muaro Sijunjung Sumatera Barat.</t>
  </si>
  <si>
    <t>TERPASANG SEBELAH LUAR GEDUNG SERVER</t>
  </si>
  <si>
    <t>DIATAS GEDUNG LT 2 BAGIAN BELAKANG</t>
  </si>
  <si>
    <t>100"56.30E</t>
  </si>
  <si>
    <t>0"39.51A</t>
  </si>
  <si>
    <t>Kab Dharmasraya</t>
  </si>
  <si>
    <t>Mardi</t>
  </si>
  <si>
    <t>Jl. Raya Lintas Sumatera Simpang IV, Koto Baru, Sijunjung Sumatera Barat.</t>
  </si>
  <si>
    <t>100"43.4E</t>
  </si>
  <si>
    <t>1"7.36S</t>
  </si>
  <si>
    <t>RANDI</t>
  </si>
  <si>
    <t>Jl. Raya Simpang - Manggopoh, Kec. Pasaman, Pasaman Barat, Sumatera Barat 26366 Sumatera Barat</t>
  </si>
  <si>
    <t>PERANGKAT BISA DI KIRIM KELOKASI
DENGAN PIC IT BPK RANDI HP +6285364092290
NB: INFO PIC MINTA SEGERA DIPASANG ANT BRISAT KRN MINGGU INI SEDANG PROSES RELOKASI KANCA SIMP EMPAT.HR SENIN TGL 9 HARUS LIVE.</t>
  </si>
  <si>
    <t>BPK RANDI</t>
  </si>
  <si>
    <t>TERPASANG DIBELAKANG GEDUNG</t>
  </si>
  <si>
    <t>99"49.29E</t>
  </si>
  <si>
    <t>0"5.37N</t>
  </si>
  <si>
    <t>Bapak Rofhy</t>
  </si>
  <si>
    <t>jl Imam munandar, ps. Taluk Kuantan tengah, Kab Kuantan Singingi, Riau</t>
  </si>
  <si>
    <t>siap kirim saat instalasi H-1 re-confirm PIC</t>
  </si>
  <si>
    <t>Gedung / Mengikuti Grounding Panel listrik</t>
  </si>
  <si>
    <t>Roof top Lantai 4</t>
  </si>
  <si>
    <t>101. 57 E</t>
  </si>
  <si>
    <t>-0. 52 N</t>
  </si>
  <si>
    <t>P-N :219 V , P-G : 218 V , N-G : 0.6 V</t>
  </si>
  <si>
    <t>Raja</t>
  </si>
  <si>
    <t>Jalan Maharaja Indra,Pangkalan Kerinci, Kota Pangkalan Kerinci, Kab Pelalawan, Riau</t>
  </si>
  <si>
    <t>Roof top Lantai 3</t>
  </si>
  <si>
    <t>101. 85 E</t>
  </si>
  <si>
    <t>0. 40 N</t>
  </si>
  <si>
    <t xml:space="preserve">Untuk space tempat Antenna VSat di Tempat kan di roof top/ atas gedung lantai 3
- Untuk Ketahanan Gedung sudah di pastikan oleh PIC
- Info Pic intallasi sudah siap
</t>
  </si>
  <si>
    <t>Jl. Diponegoro No. 50-A Selatpanjang Rt. 01 Rw. 04 Kab. Kepulauan Meranti, Riau</t>
  </si>
  <si>
    <t>0823-9120-5785</t>
  </si>
  <si>
    <t>Husnu</t>
  </si>
  <si>
    <t>tidak Ada space untuk penempatan Antena, lokasi tersebut obstacle karena ga ada space penempatan antena terkecuali di atas Rumah atm dan saya sudak koordinasi sama SPO mengenai kekuatan RUMAH GALERI atm dan mereaka meragukan kekuatan bangunan, Dan kalau daknya di tebalkan Pak SPO meragukan tanahnya karena tanahnya gambut takut amblas ke bawah</t>
  </si>
  <si>
    <t>Reschedule</t>
  </si>
  <si>
    <t>Ibnu Mutholib</t>
  </si>
  <si>
    <t>0821-7286-1817</t>
  </si>
  <si>
    <t>Bp.Ade Chandra</t>
  </si>
  <si>
    <t xml:space="preserve">
Bp.Ade Chandra</t>
  </si>
  <si>
    <t>Bar panel
grounding lt.3</t>
  </si>
  <si>
    <t>roof top 
Lantai 3</t>
  </si>
  <si>
    <t>104"3"7 E</t>
  </si>
  <si>
    <t>:1"7"52 N</t>
  </si>
  <si>
    <t>P-N ; 219 V ,
P-G : 218V ,
N-G : 2 v</t>
  </si>
  <si>
    <t>jalan Jendral Sudirman, Marpoyan damai, Kota Pekanbaru, Provinsi Riau</t>
  </si>
  <si>
    <t>Azwar Sani (surveyor ke-1)
Ahmad Faisal (surveyor ke-2)</t>
  </si>
  <si>
    <t>0823-9120-5785 (1)
0821-7045-8225 (2)</t>
  </si>
  <si>
    <t>Pak Eko</t>
  </si>
  <si>
    <t>Jl. Jenderal Sudirman, Kel. Tankerang tengah, Kec. Marpoyan damai, Kota Pekanbaru, Riau.</t>
  </si>
  <si>
    <t>Rooftop lantai 9</t>
  </si>
  <si>
    <t>100. x 2</t>
  </si>
  <si>
    <t>101. 27 E</t>
  </si>
  <si>
    <t>0. 28 N</t>
  </si>
  <si>
    <t>P-N : 236 V , P-G : 235 V , N-G : 1.8 V</t>
  </si>
  <si>
    <t>BRI Office will be relocated</t>
  </si>
  <si>
    <t>Bp. Awan Dan Pak Edo</t>
  </si>
  <si>
    <t>081381801026 dan 081275498098</t>
  </si>
  <si>
    <t>Jl. Jend sudirman, ujung batu, rokan hulu</t>
  </si>
  <si>
    <t>dak lantai 2</t>
  </si>
  <si>
    <t>P-N ; 221V , P-G 223 V , N-G 1,4( Ground) V</t>
  </si>
  <si>
    <t>Pak Sigit</t>
  </si>
  <si>
    <t>Jl. Jenderal Sudirman No.18, Kel. Bengkalis Kota, Kec. Bengkalis, Kab. Bengkalis, Riau</t>
  </si>
  <si>
    <t>P-N : 221 V , P-G : 217 V , N-G : 8 V</t>
  </si>
  <si>
    <t>Di Atas Dak Teras Pintu Belakang BRI KANCA BENGKALIS</t>
  </si>
  <si>
    <t>102.6 E</t>
  </si>
  <si>
    <t>1.27 N</t>
  </si>
  <si>
    <t>Bp. Ayub Dan Pak oji</t>
  </si>
  <si>
    <t>085365642598 dan 085272388675</t>
  </si>
  <si>
    <t>Jl. Merdeka No.43, Bagan siapi api, rokan hilir</t>
  </si>
  <si>
    <t>siap kirim</t>
  </si>
  <si>
    <t>dak genset ( existing antenna csm yg tidak terpakai )</t>
  </si>
  <si>
    <t>P-N ; 221V , P-G 222 V , N-G 1,2 ( Ground) V</t>
  </si>
  <si>
    <t>siap install namun harus bongkar antenna csm yg tidak fungsi</t>
  </si>
  <si>
    <t>Bp. Putra</t>
  </si>
  <si>
    <t>085271750508/081222220068</t>
  </si>
  <si>
    <t>Jalan MT Haryono,Rengat.Kab Indragiri Hulu. Riau</t>
  </si>
  <si>
    <t>Rooftop (di belakang gedung teras fotocopy KC BRI Rengat)</t>
  </si>
  <si>
    <t>102.54 E</t>
  </si>
  <si>
    <t>-0. 37 N</t>
  </si>
  <si>
    <t>P-N :230 V , P-G : 229 V , N-G : 0.3 V</t>
  </si>
  <si>
    <t>- Untuk space tempat Antenna VSat di Tempat kan di roof toop( belakang gedung dak teras poto copy KC BRI Rengat) 
- Untuk Ketahanan Gedung sudah di pastikan oleh PIC
- Gudang penyimpanan perangkat sebelum di Install ada, (aman)
- Info Pic intallasi sudah siap</t>
  </si>
  <si>
    <t>Isnul A</t>
  </si>
  <si>
    <t>diatas dak lantai 3 gedung</t>
  </si>
  <si>
    <t>103"25"42 E</t>
  </si>
  <si>
    <t>0"59"39 N</t>
  </si>
  <si>
    <t>P-N ; 221 V , P-G 221V , N-G ( Ground) 0,1v</t>
  </si>
  <si>
    <t>Done Survay</t>
  </si>
  <si>
    <t>Tedi</t>
  </si>
  <si>
    <t>Jln Raya Tuanku Tambusai, Desa Pematang Berangan, Kec Rambah, Kab Rokan Hulu, Pasir Pangaraian</t>
  </si>
  <si>
    <t>tedi</t>
  </si>
  <si>
    <t>100. 30 E</t>
  </si>
  <si>
    <t>0. 88 N</t>
  </si>
  <si>
    <t>P-N :220 V , P-G : 219 V , N-G : 0.5 V</t>
  </si>
  <si>
    <t>Pak Dicky</t>
  </si>
  <si>
    <t>Jl. Sultan Syarif Kasim No. 42, Kec. Dumai Timur, Kota Dumai, Riau.</t>
  </si>
  <si>
    <t>Via Panel listrik</t>
  </si>
  <si>
    <t>101.26 E</t>
  </si>
  <si>
    <t>1.40 N</t>
  </si>
  <si>
    <t>P-N : 220 V , P-G : 220 V , N-G : 0.35 V</t>
  </si>
  <si>
    <t>- Untuk ketahanan Gedung BRI KANCA DUMAI dapat di pastikan oleh Pak Dicky Pet. IT (+6281266587711) Kanca Dumai bahwa Gedung dapat menahan beban berat Antenna VSat diameter 2,4 dengan berat - + 450kg</t>
  </si>
  <si>
    <t>Sabar</t>
  </si>
  <si>
    <t>Jl. Jenderal Sudirman Komplek Business Center No. A10-A13, Kel. Bagan Batu, Kec. Bagan Sinembah, Kab. Rokan Hilir, Prov Riau.</t>
  </si>
  <si>
    <t>Via Panel Listrik</t>
  </si>
  <si>
    <t>di Atas Gedung Lantai 4 BRI KANCA BAGAN BATU</t>
  </si>
  <si>
    <t>100.23 E</t>
  </si>
  <si>
    <t>1.42 N</t>
  </si>
  <si>
    <t>P-N : 222 V , P-G : 220 V , N-G : 0.24 V</t>
  </si>
  <si>
    <t>Rendra/Tris</t>
  </si>
  <si>
    <t>085278785933/082384539744</t>
  </si>
  <si>
    <t>:jl.tengku umar no 27,28,29 tj pinang,kepri</t>
  </si>
  <si>
    <t>pic it lagi mengajukan untuk di buat dak ,dg merenovasi bangunan.</t>
  </si>
  <si>
    <t>104"26"37 E</t>
  </si>
  <si>
    <t>0"55"45 N</t>
  </si>
  <si>
    <t>P-N ; 220 V , P-G 219V , N-G ( Ground) 1 v</t>
  </si>
  <si>
    <t>Pending, menunggu pembuatan dag dari BRI</t>
  </si>
  <si>
    <t>Pak Oki</t>
  </si>
  <si>
    <t>Jl. Jenderal Sudirman, Kec. Mandau, Kab. Bengkalis, Riau.</t>
  </si>
  <si>
    <t>101.11 E</t>
  </si>
  <si>
    <t>1.17 N</t>
  </si>
  <si>
    <t>P-N : 218 V , P-G : 218 V , N-G : 0.23 V</t>
  </si>
  <si>
    <t>Tempat Penyimpanan Antenna 2,4 Sebelum di Install bisa di letak di Gudang BRI KANCA DURI
- Letak Antenna untuk di Installasi di rooftop lantai 4 Gedung BRI KANCA DURI 
- Untuk ketahanan Gedung BRI KANCA DURI dapat di pastikan oleh Pak Oki Pet. IT (085272776511) Kanca Duri bahwa Gedung dapat menahan beban berat Antenna VSat diameter 2,4 dengan berat - + 450kg 
- Untuk kelistrikan BRI KANCA DURI di lengkapi / Menggunakan Ups 
- ANTENNA SIAP INSTALL</t>
  </si>
  <si>
    <t>JAKARTA 1</t>
  </si>
  <si>
    <t>Wahyu</t>
  </si>
  <si>
    <t>TANAH / harus via panel listrik</t>
  </si>
  <si>
    <t>ROOFTOP 4==Antena 1,8 Di Rooftop Sdh Ada 2.
space Di Lokasi Terbatas Bisa Intalasi Jika Slah Satu Antena 1,8 Di Bongkar Atau Dismentle.
-IfL Indoor Harus Menggunakan Protector 7/8 Batang Dan Pipa</t>
  </si>
  <si>
    <t>0896-8920-3716</t>
  </si>
  <si>
    <t>JL. KOPI NO 54 ROA MALAKA TAMBORA JAKBAR</t>
  </si>
  <si>
    <t>KE TANAH</t>
  </si>
  <si>
    <t>DIATAS BANGUNAN LANTAI ATAS / LANTAI 3</t>
  </si>
  <si>
    <t>P-N ; 223V , P-G 221V , N-G ( Ground) 0,2V</t>
  </si>
  <si>
    <t>Resmadi</t>
  </si>
  <si>
    <t>0812-9515-5240</t>
  </si>
  <si>
    <t>-tidak ada tempat pemasangan antena, ada tower BTS dan akses antenna terhalang atap gedung BRI</t>
  </si>
  <si>
    <t>Jl. Pluit kencana raya no. 79F Jakarta</t>
  </si>
  <si>
    <t>0857-1891-9227</t>
  </si>
  <si>
    <t>Yoga</t>
  </si>
  <si>
    <t>838-9793-9156</t>
  </si>
  <si>
    <t>yoga</t>
  </si>
  <si>
    <t>OBSTACLE (terhalang kanopi roftop)</t>
  </si>
  <si>
    <t>OBSTACLE (terhalang kanopi rooftop)</t>
  </si>
  <si>
    <t>andi</t>
  </si>
  <si>
    <t>JL RAYA TANAH ABANG III/IV KEC. TANAH ABANG KAB. JAKARTA PUSAT</t>
  </si>
  <si>
    <t>ATAP GEDUNG LANTAI 5</t>
  </si>
  <si>
    <t>P-N ; 220V , P-G 221V , N-G ( Ground) 0.5v</t>
  </si>
  <si>
    <t>Jl Tanjung Duren Barat I No 34, Jkt Barat</t>
  </si>
  <si>
    <t>Ircham</t>
  </si>
  <si>
    <t>0822-9852-4266</t>
  </si>
  <si>
    <t>REYNALDO</t>
  </si>
  <si>
    <t>/081310595222</t>
  </si>
  <si>
    <t>JL.TANJUNG DUREN BARAT, JAKARTA BARAT</t>
  </si>
  <si>
    <t>Tidak ada tempat Atap asbes</t>
  </si>
  <si>
    <t>Jl. Ciledug Raya No.1 RT 004 RW 005, Kel.Cipulir, Kec.Kebayoran Lama</t>
  </si>
  <si>
    <t>Yunus</t>
  </si>
  <si>
    <t>0812-9803-6330</t>
  </si>
  <si>
    <t>Rizki</t>
  </si>
  <si>
    <t>jl.ciledug raya no.1 rt.004/rw.005 kel.cipulir kec.kebayoran lama</t>
  </si>
  <si>
    <t>Arah antena : obstacel terhalang gedung</t>
  </si>
  <si>
    <t>P-N : 218
- P-G :218
- N-G :0.0</t>
  </si>
  <si>
    <t xml:space="preserve">KET :
- TIDAK BISA DI PASANG ANTENA 2.4M, SOALNYA ARAH ANTENA TERHALANG GEDUNG APARTEMEN
- TIDAK ADA SPACE LAGI BUAT INSTALASI ANTENA 2.4 M 
</t>
  </si>
  <si>
    <t>Jl. Hayam Wuruk No.108, Jakpus</t>
  </si>
  <si>
    <t>0822-8807-1754</t>
  </si>
  <si>
    <t>Soka</t>
  </si>
  <si>
    <t>Pending, Penempatan antena harus ada ijin dari pihak gedung (Perihal sewa menyewa)</t>
  </si>
  <si>
    <t>0878-7599-4447</t>
  </si>
  <si>
    <t>fajar</t>
  </si>
  <si>
    <t>0812-8834-4190</t>
  </si>
  <si>
    <t>JL. MAMPANG PRAPATAN NO. 8 JAKARTA SELATAN</t>
  </si>
  <si>
    <t>rooftop lt 6</t>
  </si>
  <si>
    <t>106.49'33"E</t>
  </si>
  <si>
    <t>-6.14'34"S</t>
  </si>
  <si>
    <t>P-N ; 222 V , P-G 199V , N-G ( Ground) 0.7v</t>
  </si>
  <si>
    <t>0812-9397-1719</t>
  </si>
  <si>
    <t>Bp. Ahmad Afrizal</t>
  </si>
  <si>
    <t>08161932162/08128120261</t>
  </si>
  <si>
    <t>jl radio dalam no.122 kebayoran baru jaksel</t>
  </si>
  <si>
    <t>belakang gedung Lt.dasar</t>
  </si>
  <si>
    <t>Rooftop Lt.5</t>
  </si>
  <si>
    <t>dion</t>
  </si>
  <si>
    <t>819-0889-5381</t>
  </si>
  <si>
    <t>JL. RAGUNAN RAYA NO.39A PS. MINGGU JAKARTA SELATAN</t>
  </si>
  <si>
    <t>106.50'29"E</t>
  </si>
  <si>
    <t>06.17'6" S</t>
  </si>
  <si>
    <t>0877-8379-7917</t>
  </si>
  <si>
    <t>Balyani</t>
  </si>
  <si>
    <t>sugiyanto</t>
  </si>
  <si>
    <t>Rooftop LANTAI 4</t>
  </si>
  <si>
    <t>LOSS GEDUNG</t>
  </si>
  <si>
    <t>PN:220V
PG: 220V
NG:1.1</t>
  </si>
  <si>
    <t>Saat menaikan Antena V- sat (Dist) Harus lewat sebelah Gedung Dikerek Ke lantai 4 RoofTop dibutuhkan 3/4 Orang,Krn tdk ada Akses.
-Saat pemasangan Kabel Grounding ke Panel Listrik Dibutuhkan Tenaga Ahli electrical
-Instalasi Kabel Dibutuhkan tangga dan Lewat diatas plafon SOP Gedung Harus pakai pipa Kondoit
-Bekerja diketinggian lantai4 RoofTop,Tdk ada penghalang/pagar Sisi Gedung.</t>
  </si>
  <si>
    <t>Jl. Senen Raya No. 135, Gedung Graha Atrium Lt. Dasar Suite G.05, Jakarta Pusat</t>
  </si>
  <si>
    <t>M. Ridwan Ghozali</t>
  </si>
  <si>
    <t>0812-9782-4374</t>
  </si>
  <si>
    <t>0813-1300-9958</t>
  </si>
  <si>
    <t>Roof top lt 4 di gedung cowell tower</t>
  </si>
  <si>
    <t>170m x 2</t>
  </si>
  <si>
    <t>OBSTACLE GEDUNG(tempat exsisting terhempit 2bangunan gedung)</t>
  </si>
  <si>
    <t>P-N ; 220 V , P-G 20.10V , N-G ( Ground) 1,96v</t>
  </si>
  <si>
    <t>Gedung Direktorat Jendral Minyak dan Gas Bumi, Kementrian ESDM. Jl HR Rasuna Said, Kav. B-5, Kel. Karet, Kec. Setia Budi. Jakarta Selatan</t>
  </si>
  <si>
    <t>Bisri</t>
  </si>
  <si>
    <t>JL. HR RASUNA SAID KAV B-5 KEL. KARET KEC. SETIA BUDI JAKSEL</t>
  </si>
  <si>
    <t>DI ATAS DI PANEL LISTRIK</t>
  </si>
  <si>
    <t>DIATAS BANGUNAN LANTAI ATAS / LANTAI 16</t>
  </si>
  <si>
    <t>SEDIKIT TERHALANG DENGAN LISPLANG</t>
  </si>
  <si>
    <t>P-N ; 221V , P-G 224V , N-G ( Ground) 0,3v</t>
  </si>
  <si>
    <t>Kendala perijinan pihak ditjen migas , kalau dari sisi teknisi gedung sudah ok dan hanya menunggu pihak ditjen migas dalam hal ini bagian rumah tangganya/umum acc surat dari BRI Kancanya</t>
  </si>
  <si>
    <t>suhendy</t>
  </si>
  <si>
    <t>jl sultan iskandar muda/ arteri pondok indah kav. No.3 kebayoran lama jaksel</t>
  </si>
  <si>
    <t>Suhendry</t>
  </si>
  <si>
    <t>ikut panel server, space tanah terbatas</t>
  </si>
  <si>
    <t>P-N ; 225V , P-G 226V , N-G ( Ground) 1,2v</t>
  </si>
  <si>
    <t>done survey, siap install selepas jam kerja</t>
  </si>
  <si>
    <t>Aldo</t>
  </si>
  <si>
    <t>/081296966202</t>
  </si>
  <si>
    <t>JL.CUT MUTIAH, GONDANGDIA, JAKARTA</t>
  </si>
  <si>
    <t>Varol</t>
  </si>
  <si>
    <t>HARUS VIA PANEL LISTRIK</t>
  </si>
  <si>
    <t>P-N ; 220 V , P-G ; 221 V, N-G ; 0.8 V</t>
  </si>
  <si>
    <t>NOTE : 
● NO HP PIC TERLAMPIR
● SIAP INSTALL
● PEMASANGAN DAN PENGIRIMAN SPARE KONFIRMASI SEBELUM NYA KE PIHAK PIC BRI</t>
  </si>
  <si>
    <t>0856-9873-060</t>
  </si>
  <si>
    <t>adri</t>
  </si>
  <si>
    <t>Rooftop GEDUNG LANTAI 5</t>
  </si>
  <si>
    <t>Waktu pengerjaan instalasi hari weekand agar tidak mengganggu aktivitas kanca</t>
  </si>
  <si>
    <t>Plaza Pondok Gede Ruko Blok C. No. 23-25 Jl Raya Ppondok Gede Bekasi</t>
  </si>
  <si>
    <t>0813-1221-3994</t>
  </si>
  <si>
    <t>Jati</t>
  </si>
  <si>
    <t>Plaza pondok gede, ruko blok c no 23/25</t>
  </si>
  <si>
    <t>No Tidak ada tempat buat lokasi vsat 2.4 di rooftop. Di ground parkiran mall, no space juga.
Info PIC Parkiran tdk bisa d gunakan untuk vsat.</t>
  </si>
  <si>
    <t>Puri Botanical Garden Blok H 7 No 1-2, Raya Joglo, Jkt Barat</t>
  </si>
  <si>
    <t>M. Rizky Prayoga</t>
  </si>
  <si>
    <t>0821-1009-6353</t>
  </si>
  <si>
    <t>Ikbal</t>
  </si>
  <si>
    <t>(085693534337</t>
  </si>
  <si>
    <t>Puri Botanical Garden Blok H 7 No 1-2,jln. Raya Joglo, Jkt Barat</t>
  </si>
  <si>
    <t>ikbal</t>
  </si>
  <si>
    <t>Ikut panel Listrik</t>
  </si>
  <si>
    <t>Obstacle
INFORMASI penempatan antena 2,4 m BRI KC joglo Jakarta TDK bisa dipasang karena obstacle bangunan gedung bangunan*</t>
  </si>
  <si>
    <t>Rukan Graha Cempaka Mas Blok A28-A29, Jl. Letjen Suprapto, Jakarta Pusat 10640</t>
  </si>
  <si>
    <t>darmawan</t>
  </si>
  <si>
    <t>JL. LETJEN SUPRAPTO RUKAN GRAHA CEMPAKA MAS BLOK A NO 28-29 JAKPUS</t>
  </si>
  <si>
    <t>rootop lt 5</t>
  </si>
  <si>
    <t>Pending perijinan gedung, pihak BRI sedang mengurus perijinannya
Update Sesuai Emai Pak Gunawan tgl 25 Sept 2018. Diganti Kanca Kemayoran</t>
  </si>
  <si>
    <t>Rahman</t>
  </si>
  <si>
    <t>Jl. Pamulang Raya Ruko Pamulang Permai 1 Blok SH 15 No. 6 kelurahan Pamulang Barat kecamatan Pamulang
Kota Tangerang</t>
  </si>
  <si>
    <t>"Jl. Pamulang Raya Ruko Pamulang Permai 1 Blok SH 15 No. 6 kelurahan Pamulang Barat kecamatan Pamulang
Kota Tangerang "</t>
  </si>
  <si>
    <t>PN 226 PG 227 NG 1.9 V</t>
  </si>
  <si>
    <t>sebelum progress dan pengiriman barang harus lapor pic IT setempat 
Menaikan perangkat bisa lewat belakang gedung dg tambang kerek tidak bisa akses tangga dikarnakan sempit.
Perangkat bisa di titipkan ke basement kanca Bri dan menghubungi pic</t>
  </si>
  <si>
    <t>Yuli Ansah</t>
  </si>
  <si>
    <t>0896-5365-9281</t>
  </si>
  <si>
    <t>Pandu</t>
  </si>
  <si>
    <t>Ruko royal palace B5 B6 jln Supomo Jakarta selatan</t>
  </si>
  <si>
    <t>pandu</t>
  </si>
  <si>
    <t>ikut panel listrik</t>
  </si>
  <si>
    <t>Roof top lt 6</t>
  </si>
  <si>
    <t>PN 220 PG 219 NG 0.6</t>
  </si>
  <si>
    <t>Signature Park Tower A Lantai GF No. 5 Jl. MT Haryono Kav. 22 Jakarta Selatan</t>
  </si>
  <si>
    <t>Bp. Iksan / Trisna</t>
  </si>
  <si>
    <t>ikut panel server</t>
  </si>
  <si>
    <t>120m x 2</t>
  </si>
  <si>
    <t xml:space="preserve">Instalasi Antena terkendala perijinan dari pihak Management Apartemen Gedung, Pic IT lokasi +62 857-1171-1621
</t>
  </si>
  <si>
    <t>0822-5542-2024</t>
  </si>
  <si>
    <t>Gilang</t>
  </si>
  <si>
    <t>siap kirim H-1 re-confirm</t>
  </si>
  <si>
    <t>Ikut Griundong Gedung</t>
  </si>
  <si>
    <t>RoofTop Cabang</t>
  </si>
  <si>
    <t>107.36 E</t>
  </si>
  <si>
    <t>6.53 S</t>
  </si>
  <si>
    <t>0823-1200-0084</t>
  </si>
  <si>
    <t>DIMAS</t>
  </si>
  <si>
    <t>JL. Ahmad Yani No.6, Kuningan, Kec. Kuningan, Kabupaten Kuningan, Jawa Barat 45511</t>
  </si>
  <si>
    <t>DIATAS IKUT PENANGKAL PETIR</t>
  </si>
  <si>
    <t>0853-2190-2868</t>
  </si>
  <si>
    <t>Pak Heri</t>
  </si>
  <si>
    <t>Jl. KH Abdul Halim 286 Majalengka. Kab. Majalengka, Jawa Barat - 45418</t>
  </si>
  <si>
    <t>tanam ke tanah (kebutuhan kabel grounding 60m)</t>
  </si>
  <si>
    <t>ia atas Dak canopy deket Masjid belakang Gedung Kanca</t>
  </si>
  <si>
    <t>LOSS DARI Gedung dan POHON OBSTACLE</t>
  </si>
  <si>
    <t>108.230688 (108.0)</t>
  </si>
  <si>
    <t>-6.85370 (6.90)</t>
  </si>
  <si>
    <t>oki</t>
  </si>
  <si>
    <t>62 81-4600-3323</t>
  </si>
  <si>
    <t>Jl.RAYA SILIWANGI CIBADAK</t>
  </si>
  <si>
    <t>62 856-2411-0143</t>
  </si>
  <si>
    <t>Ikut panel listrik</t>
  </si>
  <si>
    <t>Rooftop LANTAI 3</t>
  </si>
  <si>
    <t>LOSS DARI POHON DAN GEDUNG ( KETERANGANNYA APA)</t>
  </si>
  <si>
    <t>. Fajar</t>
  </si>
  <si>
    <t>Jl. A.H.Nasution No.140</t>
  </si>
  <si>
    <t>Aman</t>
  </si>
  <si>
    <t>Pak Mugi</t>
  </si>
  <si>
    <t>Jl. Raya Lembang No 436-438, kab Bandung Barat</t>
  </si>
  <si>
    <t>Samping Gedung Sebdik</t>
  </si>
  <si>
    <t>Nprm</t>
  </si>
  <si>
    <t>50 Mx2 / RG11</t>
  </si>
  <si>
    <t>107. 621449 (107. 3)</t>
  </si>
  <si>
    <t>-6.814394 (6.90)</t>
  </si>
  <si>
    <t>Charisma Nugraha</t>
  </si>
  <si>
    <t>0822-1916-1516</t>
  </si>
  <si>
    <t>Dzikri</t>
  </si>
  <si>
    <t>Jl. Ciamis No 1 Banjar</t>
  </si>
  <si>
    <t>gabung dengan grounding gedung (penagkal petir)</t>
  </si>
  <si>
    <t>Dak lantai 4 di rooftop lantai 3</t>
  </si>
  <si>
    <t>108.542881(108.32)</t>
  </si>
  <si>
    <t>7.369023(7.22)</t>
  </si>
  <si>
    <t>06/27/2018</t>
  </si>
  <si>
    <t>KHAERUL</t>
  </si>
  <si>
    <t>JL.Di Panjaitan No. 227/C, Karanganyar, Indramayu, Lemahmekar, Kec. Indramayu, Kabupaten Indramayu, Jawa Barat 45212</t>
  </si>
  <si>
    <t>GABUNG DENGAN GEDUNG</t>
  </si>
  <si>
    <t>DISAMPING BANGUNAN LANTAI 2</t>
  </si>
  <si>
    <t>Agung</t>
  </si>
  <si>
    <t>Jl. Dewi Sartika, Balonggede, Regol, Kota Bandung, Jawa Barat 40251</t>
  </si>
  <si>
    <t>Jumper ke Gedung (kebutuhan kabel grounding 50m)</t>
  </si>
  <si>
    <t>Roof Top lantai 7</t>
  </si>
  <si>
    <t>90m x 2</t>
  </si>
  <si>
    <t>107. 60651 (107. 7)</t>
  </si>
  <si>
    <t>-6.922838 (6.90)</t>
  </si>
  <si>
    <t>Jl. Dokter Setiabudhi No.170 F-G, Bandung</t>
  </si>
  <si>
    <t>Jl. Kopo No. 468</t>
  </si>
  <si>
    <t>Griundong Gedung</t>
  </si>
  <si>
    <t>Obstacle, Feedsuport Mentok Gedung</t>
  </si>
  <si>
    <t>Jl. Insi. H Juanda No 147</t>
  </si>
  <si>
    <t>Dani Ramdani</t>
  </si>
  <si>
    <t>Jl. IR. DJUANDA 166 CIAMIS</t>
  </si>
  <si>
    <t>gabung dengan gedung</t>
  </si>
  <si>
    <t>DIATAS GEDUNG GENSET /DAK GENSET</t>
  </si>
  <si>
    <t>Pak Aaf</t>
  </si>
  <si>
    <t>Jl. Jend. A. Yani  No. 65, Garut</t>
  </si>
  <si>
    <t>di tanam ditanah samping gedung (kebutuhan kabel ground 30mtr)</t>
  </si>
  <si>
    <t>Rooftop Gedung depan lantai 2</t>
  </si>
  <si>
    <t>Dak Gedung depan lantai 2</t>
  </si>
  <si>
    <t>0822-9177-7645</t>
  </si>
  <si>
    <t>856-2411-0143</t>
  </si>
  <si>
    <t>Jl.A.Yani sukabumi</t>
  </si>
  <si>
    <t>Jl. Kesambi No.58A, Kel. Kesambi, Cirebon</t>
  </si>
  <si>
    <t>HERYANTO</t>
  </si>
  <si>
    <t>JL.Kesambi , Kesambi, Kota Cirebon, Jawa Barat 45134</t>
  </si>
  <si>
    <t>BELUM ADA</t>
  </si>
  <si>
    <t>TIDAK ADA TEMPAT UNTUK PENEMPATAN ANTENA DI ATAS ROOFTOP DIA ASBES DAN DI ATAS GALERY ATM BANGUNAN KURANG KUAT</t>
  </si>
  <si>
    <t>BANYAK SEKALI POHON DISEKITAR</t>
  </si>
  <si>
    <t>Jl. Kol. Kornel Singawinata No.68</t>
  </si>
  <si>
    <t>0813-2277-4684</t>
  </si>
  <si>
    <t>YUSUF</t>
  </si>
  <si>
    <t>0878-7961-0887</t>
  </si>
  <si>
    <t>dibelakang parkiran mobil</t>
  </si>
  <si>
    <t>Rooftop Lantai 4</t>
  </si>
  <si>
    <t>Jl. Naripan 93, Bandung</t>
  </si>
  <si>
    <t>Jl. Naripan No. 93 bandung</t>
  </si>
  <si>
    <t>NPRm</t>
  </si>
  <si>
    <t>Obstacle Tidak Ada space</t>
  </si>
  <si>
    <t>KANG AGUS</t>
  </si>
  <si>
    <t>62 812-5068-2041</t>
  </si>
  <si>
    <t>TANAH</t>
  </si>
  <si>
    <t>DIATAS GEDUNG Lt 4 / Rooftop</t>
  </si>
  <si>
    <t>Jl. Prabu Geusan Ulun No. 10, Sumedang</t>
  </si>
  <si>
    <t>Pak Didi</t>
  </si>
  <si>
    <t>Jl. Prabu Geusan Ulun No.10, Regol Wetan, Sumedang Sel., Kabupaten Sumedang, Jawa Barat 45311</t>
  </si>
  <si>
    <t>kalo mau kirim H-3 re confirm ulang</t>
  </si>
  <si>
    <t>tanam ke tanah (kebutuhan kabel grounding 40m)</t>
  </si>
  <si>
    <t>dia atas Dak belakang Gedung Kanca</t>
  </si>
  <si>
    <t>107. 9179 (108.0)</t>
  </si>
  <si>
    <t>-6.86058 (6.90)</t>
  </si>
  <si>
    <t>Jl. R. Ikik Wiradikarta no 9 Tasikmalaya</t>
  </si>
  <si>
    <t>Tanam disamping gedung (kebutuhan kabel grounding 70m)</t>
  </si>
  <si>
    <t>roof top lantai 4</t>
  </si>
  <si>
    <t>108.219117(108.13)</t>
  </si>
  <si>
    <t>-7.219117(7.19)</t>
  </si>
  <si>
    <t>YONGKI</t>
  </si>
  <si>
    <t>JL. KARTINI NO.85, Kejaksaan, Kota Cirebon, Jawa Barat</t>
  </si>
  <si>
    <t>Ardiyansyah</t>
  </si>
  <si>
    <t>Jl. Jenderal H. Amir Machmud No. 598, Cimahi, Cimahi Tengah, Kota Cimahi</t>
  </si>
  <si>
    <t>Tanah ke Gedung (kebutuhan kabel grounding 40m)</t>
  </si>
  <si>
    <t>samping grding lantai 2</t>
  </si>
  <si>
    <t>Obstacle terhalang gedung.. Ada space yg tidak Obstacle tp harus geser Ant 1.8 mtr. Space yg lain tidak ada.</t>
  </si>
  <si>
    <t>107. 544372 (107. 6)</t>
  </si>
  <si>
    <t>-6.8745 (6.90)</t>
  </si>
  <si>
    <t>Kang Uyung</t>
  </si>
  <si>
    <t>abung dengan gedung (kebutuhan kabel ground 50mtr)</t>
  </si>
  <si>
    <t>ROOFTOP lantai 3</t>
  </si>
  <si>
    <t>Bpk. Arif</t>
  </si>
  <si>
    <t>Jl. R.E.Martadinata No. 99</t>
  </si>
  <si>
    <t>Harus Dismantle antena 1,8m milik metrasat Terlebih Dahulu</t>
  </si>
  <si>
    <t>Jl. Siliwangi No.5, Jatibarang, Kabupaten Indramayu, Jawa Barat 45273, Indonesia</t>
  </si>
  <si>
    <t>GABUNG DENGAB GEDUNG</t>
  </si>
  <si>
    <t>Nandang</t>
  </si>
  <si>
    <t>Jl.ADI SUCIPTA CIANJUR</t>
  </si>
  <si>
    <t>Rooftop LANTAI 2</t>
  </si>
  <si>
    <t>Jl.Gading Tetuka Rt.03 Rw.03, Kec. Sorang, Bandung, Jawa Barat</t>
  </si>
  <si>
    <t>tidak ada spaces</t>
  </si>
  <si>
    <t>KANG ZIYAN</t>
  </si>
  <si>
    <t>0838-9758-1351</t>
  </si>
  <si>
    <t>Rooftop Lt 2</t>
  </si>
  <si>
    <t>Nanan Romansyah</t>
  </si>
  <si>
    <t>0857-5992-2999</t>
  </si>
  <si>
    <t>Rian</t>
  </si>
  <si>
    <t>Ruko Cikarang Comersial Center Jl Raya Cikarang Cibarusa Km. 47 Cikarang Kab. Bekasi</t>
  </si>
  <si>
    <t>Rooftop lantai 5</t>
  </si>
  <si>
    <t>PN 230 PG 238NG 02.0 V</t>
  </si>
  <si>
    <t>Siap Install, akses ke lokasi Kerek pakai tali dan lewat tangga darurat</t>
  </si>
  <si>
    <t>Tora</t>
  </si>
  <si>
    <t>Rooftop lantai 2</t>
  </si>
  <si>
    <t>Malik</t>
  </si>
  <si>
    <t>0896-7670-6341</t>
  </si>
  <si>
    <t>Anggi</t>
  </si>
  <si>
    <t>anggi</t>
  </si>
  <si>
    <t>Rooftop Deket genset ( vsat metra back up harus dibongkar/reposisi)</t>
  </si>
  <si>
    <t>LOSS DARI POHON</t>
  </si>
  <si>
    <t>PN 220 PG NG 0.1 V</t>
  </si>
  <si>
    <t>SIAP INSTALL 
*KETERANGAN DETAIL : LOKASI SPACE 2,4 TERDAPAT ANTENA 1,8 MILIK METRASAT, NANTI AKAN DI DISMANTLE (INFO DARI PIC)</t>
  </si>
  <si>
    <t>Ruko Mega Office Park Blok OP2 No. 21, Kel. Pejuang, Kec. Medan Satria, Bekasi</t>
  </si>
  <si>
    <t>0895-2615-9904</t>
  </si>
  <si>
    <t>Adit</t>
  </si>
  <si>
    <t>50m X 2</t>
  </si>
  <si>
    <t>MENUNGGU IZIN DARI PINCA UNTUK BONGKAR KANOPI YG MENUTUPI ROOF TOP (foto terlampir) *</t>
  </si>
  <si>
    <t>pak basar</t>
  </si>
  <si>
    <t>3.8 m</t>
  </si>
  <si>
    <t>Alternatif 1 : ada stasiun radio dan tower Wireless
Alternatif 2 :
Harus bongkar 2 set antena satlink milik kanwil dan kanis</t>
  </si>
  <si>
    <t>panel MCB</t>
  </si>
  <si>
    <t>P-N ; 222 V ,
P-G : 222 V ,
N-G : 0,4 v</t>
  </si>
  <si>
    <t>Status Dirubah Menjadi No Space tgl 07/09/2018 oleh Pak Wahyu 
alternatif 1 : ada stasiun radio dan tower wireless
- alternatif 2 ;Harus bongkar 2 set antena satlink milik kanwil dan kanis 
- antena dan ruang server beda gedung
(Kabel ifl nyebrang)
Status Dirubah berdasarkan Email Pak Gunawan BRI tgl 25 Spet 2018</t>
  </si>
  <si>
    <t>Tidak Ada</t>
  </si>
  <si>
    <t>jack</t>
  </si>
  <si>
    <t>AKAN DIBUATKAN TEMPAT KHUSUS DIBAWAH</t>
  </si>
  <si>
    <t>Pending pembuatan dak oleh BRI setempat</t>
  </si>
  <si>
    <t>Agustiyono</t>
  </si>
  <si>
    <t>jln. Cikditiro no.3 Yogyakarta.</t>
  </si>
  <si>
    <t>Roof top Di atas lantai 5</t>
  </si>
  <si>
    <t>110/37</t>
  </si>
  <si>
    <t>Pn.221.vac - pg 221 vac. Grounding. 1.5 vac</t>
  </si>
  <si>
    <t>Lokasi penempatan antena diindikasikan akan terkena interverence.</t>
  </si>
  <si>
    <t>Jl. Magelang Km 4,2 Sinduadi, Kec. Mlati, Yogyakarta</t>
  </si>
  <si>
    <t>Suharto</t>
  </si>
  <si>
    <t>0274550605. HP. 08112501911</t>
  </si>
  <si>
    <t>Jl. Magelang Km 4,2 Sinduadi, Kec. Mlati,Depan TVRI Yogyakarta</t>
  </si>
  <si>
    <t>( panel listrik.) missal TANAH / harus via panel listrik</t>
  </si>
  <si>
    <t>Sedikit TerHalang Gedung Depannya</t>
  </si>
  <si>
    <t>110/22</t>
  </si>
  <si>
    <t xml:space="preserve">Penempatan antena di Roof top terkendala faktor kekuatan dag.
</t>
  </si>
  <si>
    <t>JL Kaliurang KM 14</t>
  </si>
  <si>
    <t>Bambang</t>
  </si>
  <si>
    <t>terhalang pohon</t>
  </si>
  <si>
    <t>110/25</t>
  </si>
  <si>
    <t>Pn.206.vac - pg 206 vac. Grounding. 0.34 vac</t>
  </si>
  <si>
    <t>lokasi antenna terhalang pohon harus tunggu ditebang dahulu oleh PIC</t>
  </si>
  <si>
    <t>MUCHLIS</t>
  </si>
  <si>
    <t>Di halaman belakang ( parkiran mobil) KANINS</t>
  </si>
  <si>
    <t>112/73 E</t>
  </si>
  <si>
    <t>-7/33 S</t>
  </si>
  <si>
    <t xml:space="preserve">Pending karena lokasi penempatan antena di halaman belakang belum disetujui oleh pihak KanIns
</t>
  </si>
  <si>
    <t>Jl Jend Basuki Rahmat No.122-138 Gedung BRI Tower LT 20, Surabaya</t>
  </si>
  <si>
    <t>0812-9915-1939</t>
  </si>
  <si>
    <t>AGUNG KANWIL</t>
  </si>
  <si>
    <t>112/44 E</t>
  </si>
  <si>
    <t>-7/16 S</t>
  </si>
  <si>
    <t>Obstacle karena space yang diizinkan oleh pihak kanwil terhalang gedung 
NOTE.
Obstacle karena space yang diizinkan oleh pihak kanwil terhalang gedung 
TERIMA KASIH</t>
  </si>
  <si>
    <t>di halaman SENDIK SURBAYA</t>
  </si>
  <si>
    <t>Loss ke arah brisat</t>
  </si>
  <si>
    <t>P-N ; 228 V , P-G 227V , N-G ( Ground) 0.2 V</t>
  </si>
  <si>
    <t xml:space="preserve">Pending karena lokasi penempatan antena di halaman belakang belum disetujui oleh pihak Sendik
</t>
  </si>
  <si>
    <t>PENEMPATAN GROUNDING : tanam ke t</t>
  </si>
  <si>
    <t>Jl.Kusuma Atmaja Panjer ,Denpasar</t>
  </si>
  <si>
    <t>recky</t>
  </si>
  <si>
    <t>ROOFTOP,LANTAI 5</t>
  </si>
  <si>
    <t>P-N 223 V, P-G 222 V, N-G 2.9 V</t>
  </si>
  <si>
    <t>Christian</t>
  </si>
  <si>
    <t>0821-8718-3175</t>
  </si>
  <si>
    <t>elwas</t>
  </si>
  <si>
    <t>Jl Sarapung no 4-6, Kec Wenang, Kota Manado, Sulawesi Utara</t>
  </si>
  <si>
    <t>P-N ; 219 V , P-G 215V , N-G ( Ground) 0,6v</t>
  </si>
  <si>
    <t>mario</t>
  </si>
  <si>
    <t>BRI Kanins Manado, Jl 17 Agustus No 1, Kota Manado, Sulawesi Utara</t>
  </si>
  <si>
    <t>Jl Cut Meutia No 17 Banda Aceh</t>
  </si>
  <si>
    <t>0852-7622-8240</t>
  </si>
  <si>
    <t>Pending menunggu persetujuan lokasi baru dari Kanwil karena lokasi lama akan pindah secepatnya.</t>
  </si>
  <si>
    <t>Jalan Residen Danubroto No. 6 Geuceu Komplek Banda Aceh</t>
  </si>
  <si>
    <t>dahrul</t>
  </si>
  <si>
    <t>085277728966 /0811686273</t>
  </si>
  <si>
    <t>Tidak ada tempat
Lahan parkir tidak diijinkan dipergunakan</t>
  </si>
  <si>
    <t>Jl. Putri Hijau No.2A, Medan</t>
  </si>
  <si>
    <t>sunewiy</t>
  </si>
  <si>
    <t>Jl. Putri Hijau No 2A Medan Sumut</t>
  </si>
  <si>
    <t>RoofTop</t>
  </si>
  <si>
    <t>P-N ; 220 V , P-G 221V , N-G ( Ground) 0,5v</t>
  </si>
  <si>
    <t>Lokasi Bri Kanwil Medan Akan Dipindah kurang lebih 1 tahun</t>
  </si>
  <si>
    <t>Jl. Kapten Pattimura No.100, Medan</t>
  </si>
  <si>
    <t>Dede</t>
  </si>
  <si>
    <t>Bp. Oki</t>
  </si>
  <si>
    <t>jl. Kapten pattimura no. 100.</t>
  </si>
  <si>
    <t>Penitipan perangkat antenna di Pas parkiran motor samping, koordinasi dg Pic team logistik.</t>
  </si>
  <si>
    <t>Jl. Kapten Patimura No 100 Medan Baru Sumut</t>
  </si>
  <si>
    <t>R. Andoko Suroto</t>
  </si>
  <si>
    <t>tanam di samping antenna</t>
  </si>
  <si>
    <t>rencana di dak lantai 3 (renovasi)</t>
  </si>
  <si>
    <t>LOSS GEDUNG terdapat pohon besar berjarak 30meter Termaksud aman / koordinasi dg pic</t>
  </si>
  <si>
    <t>P-N: 220V
P-G: 221V
N-G: 0,3V</t>
  </si>
  <si>
    <t>Belum siap INSTALL/jawaban dari Pak Oki besok menyusul terkait perencanaan renovasi dak di lantai 3.
(Masih koordinasi dg orang pusat perencanaan nya
Server ada di lt 2, ada (penempatan modem)
tidak terdapat penangkal petir, grounding tanam samping antena.
Penitipan perangkat antenna di Pas parkiran motor samping, koordinasi dg Pic team logistik.</t>
  </si>
  <si>
    <t>Ade</t>
  </si>
  <si>
    <t>di parkiran belakang</t>
  </si>
  <si>
    <t>LOSS GEDUNG penempatan antena di prakiraan mobil belakang dekat dg pohon bambu, penempatan bebas.. koordinasi dg pic</t>
  </si>
  <si>
    <t>P-N: 220V
P-G: 221V
N-G: 0,6V</t>
  </si>
  <si>
    <t>SIAP INSTALL/antenna 3.8m hari biasa jam kerja
Server ada di lt dasar, ada 2 server.. (penempatan modem)
tidak terdapat penangkal petir, grounding tanam samping antena.
Penitipan perangkat antenna koordinasi dg pic di kantin dekat Parkir belakang.
Jalur kabel harus tanam bawah tanah.</t>
  </si>
  <si>
    <t>Zulhasmi</t>
  </si>
  <si>
    <t>RoofTop Gudang Lt. 2</t>
  </si>
  <si>
    <t>100" 21' 50</t>
  </si>
  <si>
    <t>0" 56'55</t>
  </si>
  <si>
    <t>P-N: 230V
P-G: 229V
N-G: 3,2V</t>
  </si>
  <si>
    <t>JL DR M Hatta NO 1 Padang. Sumatera Barat</t>
  </si>
  <si>
    <t>Halaman Samping</t>
  </si>
  <si>
    <t>100"21'42</t>
  </si>
  <si>
    <t>0" 56' 35</t>
  </si>
  <si>
    <t xml:space="preserve">P-N: 221V
P-G: 220V
N-G: 1,9V
</t>
  </si>
  <si>
    <t>Jalan Kartini No 5 Padang Pasir, Sumatera Barat</t>
  </si>
  <si>
    <t>baseplate 1,5m</t>
  </si>
  <si>
    <t>100"21'34</t>
  </si>
  <si>
    <t>0" 56'39</t>
  </si>
  <si>
    <t>m P-N ; 220 V , P-G 220V , N-G ( Ground) 1,7v</t>
  </si>
  <si>
    <t>Sani (surveyor pertmana)
Faisal (surveyor ke-2)</t>
  </si>
  <si>
    <t>0823-9120-5785 (1)
082170458225 (2)</t>
  </si>
  <si>
    <t>100 m x 2</t>
  </si>
  <si>
    <t>Antena KANWIL PEKANBARU DAN KANINS PEKANBARU digabung</t>
  </si>
  <si>
    <t>Pak Dani / Pak Sepria</t>
  </si>
  <si>
    <t xml:space="preserve">Pending karena relokasi Gedung terdiri dari Kanins, Kanwil dan Kanca
Rencana akan dipasang 1 (satu) antena 3.8m dan 1(satu) antenan 2.4m 
</t>
  </si>
  <si>
    <t>0821-8639-2112</t>
  </si>
  <si>
    <t>Gagah Wibowo</t>
  </si>
  <si>
    <t>Jl. Raden Intan No.51, Tanjung Karang Pusat - Bandar Lampung</t>
  </si>
  <si>
    <t>Gagak Wiowo</t>
  </si>
  <si>
    <t>ROOF TOP
LT. 5</t>
  </si>
  <si>
    <t>105 258803</t>
  </si>
  <si>
    <t>P-N :220 V 
P-G :221V 
N-G :1,2 V</t>
  </si>
  <si>
    <t>Erwin / Ucok</t>
  </si>
  <si>
    <t>0812-8868-6847 / 0822-9739-0527</t>
  </si>
  <si>
    <t>JL. VETERAN 2 NO.8 JAKARTA PUSAT</t>
  </si>
  <si>
    <t>PANEL TERDEKAT 15M</t>
  </si>
  <si>
    <t>Dak Pompa area parkir kanwil 1</t>
  </si>
  <si>
    <t>LOSS (Samping GEDUNG)</t>
  </si>
  <si>
    <t>106.39'48"E</t>
  </si>
  <si>
    <t>06.10'5" S</t>
  </si>
  <si>
    <t>P-N ; 219 V , P-G 211V , N-G ( Ground) 0,6v</t>
  </si>
  <si>
    <t>Ijin pemasangan hari selasa tgl 14 agustus 2018</t>
  </si>
  <si>
    <t>Gedung Mulia Lt. 2, Jl. Gatot Subroto Kav. 9 - 11</t>
  </si>
  <si>
    <t>Saeful</t>
  </si>
  <si>
    <t>(08161139491</t>
  </si>
  <si>
    <t>syaiful</t>
  </si>
  <si>
    <t>08161139491)</t>
  </si>
  <si>
    <t>harus via panel listrik</t>
  </si>
  <si>
    <t>terhalang GEDUNG bangunan/ OBSTACLE</t>
  </si>
  <si>
    <t>P-N ; 217 V , P-G 218V , N-G ( Ground) 1,1v</t>
  </si>
  <si>
    <t>-Acuan KE 2 PENEMPATAN ANTENNA DI PARKIRAN MOTOR DEKAT ROOM GENSET. LOKASI LOSS JARAK -+100M Hanya saja Ad Tray yg menghalangi. Dan di perlukan izin terlebih dahulu ke pihak Mekanik terkait.</t>
  </si>
  <si>
    <t>Jl. Gatot Subroto JakSel</t>
  </si>
  <si>
    <t>Lokasi sendik sudah pindah ke Bandung</t>
  </si>
  <si>
    <t>Bp. Rizki</t>
  </si>
  <si>
    <t>jl kaoy subianto djojohadikusumo kav CBD 11 tangsel</t>
  </si>
  <si>
    <t>Bp. Rizk</t>
  </si>
  <si>
    <t>LOSS GEDUNG menaikan perangkat Naik lift 2 lantai lifting tangga lantai 10 rooftop/ perlu orang Banyak antenna perangkat dg cara lifting manual tangga darurat 10 lt</t>
  </si>
  <si>
    <t>Menunggu hasil pengukuran kekuatan gedung dari lemtek UI dan kanpus
Hasil Pengukuran Gedung Tidak Kuat (Email Pak Gunawan BRI Tgl 20 Sept 2018)</t>
  </si>
  <si>
    <t>Nurman</t>
  </si>
  <si>
    <t>Fauzan</t>
  </si>
  <si>
    <t>:jl.otista raya no.72 jakarta timur</t>
  </si>
  <si>
    <t>jl.otista raya no.72 jakarta timur</t>
  </si>
  <si>
    <t>Halaman Kantor</t>
  </si>
  <si>
    <t>terhalang pohon yang sudah ditebang oleh pihak kanins</t>
  </si>
  <si>
    <t>+62 853-2190-2868</t>
  </si>
  <si>
    <t>Tito &amp; Rizali</t>
  </si>
  <si>
    <t>087723419266 &amp; 081573210987</t>
  </si>
  <si>
    <t>Jl. Asia Afrika No 57-59</t>
  </si>
  <si>
    <t>jumper ke Gedung (kebutuhan kabel grounding 50m)</t>
  </si>
  <si>
    <t>roof top lantai 17</t>
  </si>
  <si>
    <t>LOSS DARI GEDUNG/ OBSTACLE</t>
  </si>
  <si>
    <t>107. 607476 (107. 7)</t>
  </si>
  <si>
    <t>-6.920647 (6.90)</t>
  </si>
  <si>
    <t>+62 812-5812-9672</t>
  </si>
  <si>
    <t>yusri</t>
  </si>
  <si>
    <t>JLBANK RAKYAT NO.19-1, BANJARMASIN, KALSEL</t>
  </si>
  <si>
    <t>YUSRI</t>
  </si>
  <si>
    <t>LT 3</t>
  </si>
  <si>
    <t>114.35 E</t>
  </si>
  <si>
    <t>3.19 S</t>
  </si>
  <si>
    <t>P-N 227 V , P-G 264 V , N-G ( Ground) 37.3 v</t>
  </si>
  <si>
    <t>JL.A.YANI KM.3,5 BANJARMASIN, KALSEL</t>
  </si>
  <si>
    <t>BANGUNAN KANWIL LT.2</t>
  </si>
  <si>
    <t>0812-4162-3320</t>
  </si>
  <si>
    <t>BP. MUHAMMAD RIFKI MANA</t>
  </si>
  <si>
    <t>Tanam Di tanah</t>
  </si>
  <si>
    <t>Rooftop LT5</t>
  </si>
  <si>
    <t>119.24.26 E</t>
  </si>
  <si>
    <t>5.07.54 S</t>
  </si>
  <si>
    <t>P-N ; 219 V , P-G 219V , N-G ( Ground) 0.09v</t>
  </si>
  <si>
    <t>Fian/Riko</t>
  </si>
  <si>
    <t>085242938664/089665248335</t>
  </si>
  <si>
    <t>lt2</t>
  </si>
  <si>
    <t>P-N ; 218 V , P-G : 218V , N-G ( Ground) 1,5v</t>
  </si>
  <si>
    <t>Hadmono</t>
  </si>
  <si>
    <t>GroundMount 2,5M</t>
  </si>
  <si>
    <t>P-N ; 219 V , P-G : 219V , N-G ( Ground) 0,8v</t>
  </si>
  <si>
    <t>081247428837/ 0811482077</t>
  </si>
  <si>
    <t>aldo</t>
  </si>
  <si>
    <t>jl. Pasifik permai dok 2 jayapura</t>
  </si>
  <si>
    <t>gudang TSI kw jayapura</t>
  </si>
  <si>
    <t>Roof top Lantai 6</t>
  </si>
  <si>
    <t>140. 42 E</t>
  </si>
  <si>
    <t>2. 32 S</t>
  </si>
  <si>
    <t>Jl. Suroyo No. 30, Probolinggo</t>
  </si>
  <si>
    <t>Bagus Ary</t>
  </si>
  <si>
    <t>0811-4907-478</t>
  </si>
  <si>
    <t>Beni</t>
  </si>
  <si>
    <t>JLN SUROYO NO 30 PROBOLINGGO JATIM</t>
  </si>
  <si>
    <t>ROOFTOP , LANTAI … 1</t>
  </si>
  <si>
    <t>PN 216PG 217NG 0.6 V</t>
  </si>
  <si>
    <t>Pending akan dibuat dag lokasi penempatan antena</t>
  </si>
  <si>
    <t>Imam Nurudin</t>
  </si>
  <si>
    <t>0857-3396-7891</t>
  </si>
  <si>
    <t>aji wirawan</t>
  </si>
  <si>
    <t>Jalan Laksmana Martadinata No. 80, Malang - Jawa Timur</t>
  </si>
  <si>
    <t>Rooftop (lantai 5 atau di atas lobi/lantai 2)</t>
  </si>
  <si>
    <t>112.626 E</t>
  </si>
  <si>
    <t>7.97 S</t>
  </si>
  <si>
    <t>P-N ; 227 V , P-G 228 V , N-G 0.5 V</t>
  </si>
  <si>
    <t>posisi penempatan antena ada 3 alternatif, di rooftop ada 2 lokasi &amp; satu lokasi di atas lobi (lantai 2). Foto lokasi akan saya kirim. Sehingga lokasi mana yg akan dipakai menunggu keputusan dari BRI Kanwil Malang.</t>
  </si>
  <si>
    <t>Jl. A. Yani No. 12, Magetan</t>
  </si>
  <si>
    <t>Muhfid Ali Pambudi</t>
  </si>
  <si>
    <t>62822-5725-8314</t>
  </si>
  <si>
    <t>Jalan A. Yani No. 12, Magetan - Jawa Timur</t>
  </si>
  <si>
    <t>Siap kirim</t>
  </si>
  <si>
    <t>Rooftop parkir motor karyawan lantai 2</t>
  </si>
  <si>
    <t>Loss dari gedung, pohon</t>
  </si>
  <si>
    <t>111.327 E</t>
  </si>
  <si>
    <t>7.653 S</t>
  </si>
  <si>
    <t>P-N ; 219 V , P-G 219V , N-G ( Ground) 0.1V</t>
  </si>
  <si>
    <t>Rencana PIC akan membuat Dag untuk penempatan Antena</t>
  </si>
  <si>
    <t>Sarwoto</t>
  </si>
  <si>
    <t>811-366-836</t>
  </si>
  <si>
    <t>Jalan Soekarno-Hatta No. 28, Ponorogo - Jawa Timur</t>
  </si>
  <si>
    <t>Rooftop ruang genset (lantai 2)</t>
  </si>
  <si>
    <t>Loss dari gedung, pohon maupun obstacle lain.</t>
  </si>
  <si>
    <t>111.47 E</t>
  </si>
  <si>
    <t>7.869 S</t>
  </si>
  <si>
    <t>P-N ; 218 V , P-G 218V , N-G ( Ground) 0.3V</t>
  </si>
  <si>
    <t>Irfan Surya W.</t>
  </si>
  <si>
    <t>Jalan A. Yani No. 4, Trenggalek - Jawa Timur</t>
  </si>
  <si>
    <t>Loss dari gedung, pohon maupun obstacle lain</t>
  </si>
  <si>
    <t>111.709 E</t>
  </si>
  <si>
    <t>8.04 S</t>
  </si>
  <si>
    <t>P-N ; 228 V , P-G 230V , N-G ( Ground) 0.0V</t>
  </si>
  <si>
    <t>Nanda Prima Ariyanto</t>
  </si>
  <si>
    <t>Jalan A. Yani No. 02, Blitar - Jawa Timur</t>
  </si>
  <si>
    <t>Rooftop (lantai 4)</t>
  </si>
  <si>
    <t>112.16 E</t>
  </si>
  <si>
    <t>8.99 S</t>
  </si>
  <si>
    <t>P-N ; 225 V , P-G 225V , N-G 0.4V</t>
  </si>
  <si>
    <t>Galih Suryo</t>
  </si>
  <si>
    <t>Jalan Diponegoro No. 2-B, Tulungagung - Jawa Timur</t>
  </si>
  <si>
    <t>55m x 2</t>
  </si>
  <si>
    <t>111.901 E</t>
  </si>
  <si>
    <t>8.07 S</t>
  </si>
  <si>
    <t>P-N ; 218 V , P-G 217V , N-G 0.2V</t>
  </si>
  <si>
    <t>Galang Bogar Santos</t>
  </si>
  <si>
    <t>Jalan Gatot Subroto No. 19, Nganjuk - Jawa Timur</t>
  </si>
  <si>
    <t>111.898 E</t>
  </si>
  <si>
    <t>7.59 S</t>
  </si>
  <si>
    <t>P-N ; 218 V , P-G 219V , N-G 0.4V</t>
  </si>
  <si>
    <t>JLN ALUN_ALUN SELATAN NO.03 LUMAJANG JATIM</t>
  </si>
  <si>
    <t>via panel listrik SERVER</t>
  </si>
  <si>
    <t>Lantai 1</t>
  </si>
  <si>
    <t>113.13 E</t>
  </si>
  <si>
    <t>8.8 S</t>
  </si>
  <si>
    <t>PN 230 PG 230 NG 0.8 V</t>
  </si>
  <si>
    <t>LOKASI PENEMPATAN ANTENA 2,4M DI ROOF TOP DAG GENSET DI MANA HARUS DISMANTEL ANTENA 2,4M NYA CSM. KARNA DI LOKASI CM SATU2NYA LOKASI YG LOSS BRISAT DI TEMPAT TSB YG ADA SKR TERPASANG ANTENA CSM 2,4M</t>
  </si>
  <si>
    <t>Bpk. Rasuko</t>
  </si>
  <si>
    <t>Jalan A. Yani No. 55, Ngawi - Jawa Timur</t>
  </si>
  <si>
    <t>Rooftop/lantai 4</t>
  </si>
  <si>
    <t>111.44 E</t>
  </si>
  <si>
    <t>7.41 S</t>
  </si>
  <si>
    <t>P-N ; 218 V , P-G 219V , N-G ( Ground) 0,132v</t>
  </si>
  <si>
    <t>ARGO IT KANCA BRI</t>
  </si>
  <si>
    <t>JLN AHMADYANI NO 123 KODEPOS 68311 SITUBONDO</t>
  </si>
  <si>
    <t>ROOFTOP SAMPING LANTAI 1 GEDUNG UTAMA</t>
  </si>
  <si>
    <t>114.0 E</t>
  </si>
  <si>
    <t>7.42 S</t>
  </si>
  <si>
    <t>PN 230 PG 230 NG 0.09V</t>
  </si>
  <si>
    <t>Wahyu Widayanto</t>
  </si>
  <si>
    <t>Jalan A. Yani No. 18, Pacitan - Jawa Timur</t>
  </si>
  <si>
    <t>Rooftop (lantai 3)</t>
  </si>
  <si>
    <t>111.105 E</t>
  </si>
  <si>
    <t>8.195 S</t>
  </si>
  <si>
    <t>P-N ; 229 V , P-G 230V , N-G ( Ground) 0.4V</t>
  </si>
  <si>
    <t>Jl. K. Mangunsarkoro No. 5, Bondowoso</t>
  </si>
  <si>
    <t>Fendi</t>
  </si>
  <si>
    <t>GUDANG KANCA BRI BONDOWOSO JLN K. MANGUNSARKORO NO 5 BONDOWOSO JATIM</t>
  </si>
  <si>
    <t>PAK FENDI IT KANCA BRI JEMBER/081358131989</t>
  </si>
  <si>
    <t>JLN K. MANGUNSARKORO NO 5 BONDOWOSO JATIM</t>
  </si>
  <si>
    <t>LANTAI 1 GEDUNG UTAMA BELAKANG</t>
  </si>
  <si>
    <t>113.49 E</t>
  </si>
  <si>
    <t>7.55 S</t>
  </si>
  <si>
    <t>PN 223 PG 223 NG 0.2V</t>
  </si>
  <si>
    <t>SIAP INSTALL / TP HARUS MEMBUAT COR DAG SETINGGI 1M LEBAR 3X3M
LOKASI PENEMPATAN ANTENA 2,4M DI ROOF TOP GEDUNG LANTAI 1 DI MANA DI DAG HARUS DI TINGGIKAN DAG NYA SEKITAR 1 M DNG COR TOPANG BALOK DENGAN LUAS COR DAG 3 X 3M.PIHAK BRI AKAN SEGERA MEMBUAT COR BALOK TSB</t>
  </si>
  <si>
    <t>JEFRI</t>
  </si>
  <si>
    <t>JLN AHMAD YANI NO 1 JEMBER JATIM</t>
  </si>
  <si>
    <t>IKUT GEDUNG</t>
  </si>
  <si>
    <t>ROOFTOP , LANTAI … LANTAI 4 GEDUNG UTAMA</t>
  </si>
  <si>
    <t>113.42 E</t>
  </si>
  <si>
    <t>8.10 S</t>
  </si>
  <si>
    <t>PN 227 PG 227 NG 0.3V</t>
  </si>
  <si>
    <t>LOKASI PENEMPATAN ANTENA 2,4M DI ROOF TOP GEDUNG LANTAI 4 DAN SIAP DI INSTAL</t>
  </si>
  <si>
    <t>PAK RIZKY</t>
  </si>
  <si>
    <t>JLN AHMADYANI NO 12 BANYUWANGI</t>
  </si>
  <si>
    <t>KUT GEDUNG</t>
  </si>
  <si>
    <t>LOOS</t>
  </si>
  <si>
    <t>114.22 E</t>
  </si>
  <si>
    <t>8.13 S</t>
  </si>
  <si>
    <t>PN 219 PG 219 NG 0.6V</t>
  </si>
  <si>
    <t>Septian Saputra</t>
  </si>
  <si>
    <t>Jalan Pahlawan No. 50, Madiun - Jawa Timur</t>
  </si>
  <si>
    <t>Rooftop Lantai 2 ruang gense</t>
  </si>
  <si>
    <t>111.519 E</t>
  </si>
  <si>
    <t>7.627 S</t>
  </si>
  <si>
    <t>P-N ; 223 V , P-G 225V , N-G ( Ground) 1.4V</t>
  </si>
  <si>
    <t>JLN GAJAH MADA NO 193 GENTENG KAB. BANYUWANGI</t>
  </si>
  <si>
    <t>ROOFTOP GUDANG SAMPING LANTAI 1 GEDUNG UTAMA</t>
  </si>
  <si>
    <t>114.8 E</t>
  </si>
  <si>
    <t>8.21 S</t>
  </si>
  <si>
    <t>Pengganti 1</t>
  </si>
  <si>
    <t>Jawa Barat</t>
  </si>
  <si>
    <t>: jl. Raya babakan no 8 cirebon</t>
  </si>
  <si>
    <t>7/18/208</t>
  </si>
  <si>
    <t>Yongki</t>
  </si>
  <si>
    <t>Jl. Raya babakan no 8 cirebon</t>
  </si>
  <si>
    <t>Belakang bangunan unit</t>
  </si>
  <si>
    <t>- OBSTACEL KARENA ARAH BRISAT ADA BANGUNAN BRI DI RENCANA DI TARUH DIBELAKAN
- MENUNGGU INFO DARI IT APA RENCANA AKAN DIBANGUN DHAK2AN ATAU TIDAK</t>
  </si>
  <si>
    <t>7/16/2018</t>
  </si>
  <si>
    <t>2,4 m</t>
  </si>
  <si>
    <t>7/19/2018</t>
  </si>
  <si>
    <t>Jl.Pagarsih No.127
Bandung, Jawa Barat - 40231</t>
  </si>
  <si>
    <t>Roof top lantai 3</t>
  </si>
  <si>
    <t>: jl. Raya cisarua no 447 bandung</t>
  </si>
  <si>
    <t>Diki dan Agus</t>
  </si>
  <si>
    <t>082126831189, 085220249808, 081320713538</t>
  </si>
  <si>
    <t>Belakang gedung Unit Cisarua</t>
  </si>
  <si>
    <t>Belum siap Instal, dilokasi blm ada pondasi Antenna (masih berupa tanah/kebun)</t>
  </si>
  <si>
    <t>DKI Jakarta</t>
  </si>
  <si>
    <t>KC BRI Rasuna</t>
  </si>
  <si>
    <t>Gedung Direktorat Jendral Minyak dan Gas Bumi
Kementrian ESDM
Jl HR Rasuna Said Kav B-5 Kelurahan Karet
Kecamatan Setia Budi
Jakarta Selatan</t>
  </si>
  <si>
    <t>Sudah di Survey Sebelumnya nomor 142</t>
  </si>
  <si>
    <t>GD. Mangga Dua Kav. 23-24 Jl Arteri Mangga Dua Raya
Kel. Mangga Dua Selatan, Kec Sawah Besar Jakarta
Pusat 10730</t>
  </si>
  <si>
    <t>Arman</t>
  </si>
  <si>
    <t>Roof top</t>
  </si>
  <si>
    <t>8/31/2018</t>
  </si>
  <si>
    <t>Anto</t>
  </si>
  <si>
    <t>Rifai</t>
  </si>
  <si>
    <t>7/18/2018</t>
  </si>
  <si>
    <t>Jl.Raya Bogor No.130 Kec.Kramat jati-Jakarta timur</t>
  </si>
  <si>
    <t>Roof top lantai 5</t>
  </si>
  <si>
    <t>Fahmi</t>
  </si>
  <si>
    <t>jl Raya pasar minggu no 5 rt02/07 kel. Duren tiga kec. Pancoran Jakarta Selatan</t>
  </si>
  <si>
    <t>Hiko</t>
  </si>
  <si>
    <t>JL. DEWI SARTIKA NO 6, pabaton Bogor Tengah kota bogor Jawa Barat 16121</t>
  </si>
  <si>
    <t>80 m x 2</t>
  </si>
  <si>
    <t>Jl. Puri Kencana, Ruko Puri Niaga III Blok M8 No: 1R, 1S, 1T</t>
  </si>
  <si>
    <t>Aris</t>
  </si>
  <si>
    <t>rukan puri niaga. jakarta barat</t>
  </si>
  <si>
    <t>7/17/2018</t>
  </si>
  <si>
    <t>Jl. Arteri Kelapa Dua Rt. 003 Rw. 01 No.2B/40B Kebon Jeruk</t>
  </si>
  <si>
    <t>Ryan</t>
  </si>
  <si>
    <t>jl arteri kelapa dua rt03/01 no2B/40B Kebon jeruk Jakarta Barat</t>
  </si>
  <si>
    <t>dalam pengurusan perijinan it gedung/kepala kanca tersebut masih dalam proses</t>
  </si>
  <si>
    <t>Jl. Kapten Soebianto Djojokusumo Kav II No.1 Kel. Lengkong Gudang Kec.Serpong-Tangsel</t>
  </si>
  <si>
    <t>Ahmad</t>
  </si>
  <si>
    <t>JL.RAYA SERPONG, BSD, TANGERANG</t>
  </si>
  <si>
    <t>120 m x 2</t>
  </si>
  <si>
    <t>Tidak Ada Tempat. Status dirubah oleh Pak Gunawan BRI tgl email 20 Sept 2018</t>
  </si>
  <si>
    <t>Jawa Timur</t>
  </si>
  <si>
    <t>Sumatera Utara</t>
  </si>
  <si>
    <t>Jl. Letjend Jamin Ginting no 146/147 Kelurahan Mangga Kecamatan Medan Tuntungan Kodya Medan. Telp Kantor 061-8369027</t>
  </si>
  <si>
    <t>7/29/2018</t>
  </si>
  <si>
    <t>JL.JAMIN GINTING NO 146.147, KEL.MANGGA,KEC.MEDAN TUNTUNGAN KOTA MEDAN</t>
  </si>
  <si>
    <t>Roof top di atas lantai 3</t>
  </si>
  <si>
    <t>Menunggu konfirmasi Pihak cabang tentang kekuatan roof top</t>
  </si>
  <si>
    <t>40 m x 2</t>
  </si>
  <si>
    <t>7/20/2018</t>
  </si>
  <si>
    <t>Randof</t>
  </si>
  <si>
    <t>Jl. Setia Budi No124 Medan Sunggal Sumut</t>
  </si>
  <si>
    <t>Roof Top Lantai 5</t>
  </si>
  <si>
    <t>2,4m</t>
  </si>
  <si>
    <t>Wara</t>
  </si>
  <si>
    <t>Jl. Jendral Sudirman No 316, Kel. Sukaramai, Kec. Pekanbaru kota, Kota Pekanbaru, Riau</t>
  </si>
  <si>
    <t>Gudang - bisa titip</t>
  </si>
  <si>
    <t>Riau</t>
  </si>
  <si>
    <t>Rooftop lantai 3</t>
  </si>
  <si>
    <t>P-N : 222 v, P-G : 222 v, N-G : 1.7 v</t>
  </si>
  <si>
    <t>abdul Reza</t>
  </si>
  <si>
    <t>7/26/2018</t>
  </si>
  <si>
    <t>Bram</t>
  </si>
  <si>
    <t>Jl Letda M. Boya No 4A Tembilahan 9212, Kel. Tembilahan kota, Kec. Tembilahan, Kab. Indragiri Hilir, Riau</t>
  </si>
  <si>
    <t>mendukung</t>
  </si>
  <si>
    <t>Jl Rajawali No
23-27
Surabaya</t>
  </si>
  <si>
    <t>Dimas</t>
  </si>
  <si>
    <t>JLN RAJAWALI NO 27 KREMBANGAN SEL. KREMBANGAN KOTA SBY JATIM 60175</t>
  </si>
  <si>
    <t>ROOFTOP GUDANG SAMPING LANTAI 5 GEDUNG UTAMA</t>
  </si>
  <si>
    <t>Kanca
Surabaya
Kusumabangsa</t>
  </si>
  <si>
    <t>Jl
Kusumabangsa
No 122
Surabaya</t>
  </si>
  <si>
    <t>Satya dan Fadli</t>
  </si>
  <si>
    <t>085732601635 / 082234054948</t>
  </si>
  <si>
    <t>Jl. Kusumabangsa Sby</t>
  </si>
  <si>
    <t>Di atas dak lantai 5</t>
  </si>
  <si>
    <t>85m x2</t>
  </si>
  <si>
    <t>AdA</t>
  </si>
  <si>
    <t>Pending, menunggu pembuatan Dak oleh BRI setempat</t>
  </si>
  <si>
    <t>Jl Pahlawan
No 39-41
Surabaya</t>
  </si>
  <si>
    <t>Yazid</t>
  </si>
  <si>
    <t>Jl Pahlawan 
No 39-41 
Surabaya</t>
  </si>
  <si>
    <t>7/15/2018</t>
  </si>
  <si>
    <t>Jl Panglima
Sudirman No
67 Gresik</t>
  </si>
  <si>
    <t>822-3425-2581</t>
  </si>
  <si>
    <t>Ichfan</t>
  </si>
  <si>
    <t>Jl.Panglima Sudirman no.67 Gresik,Jawa Timur</t>
  </si>
  <si>
    <t>Di atas gedung lantai 3</t>
  </si>
  <si>
    <t>- Harus Geser/Bongkar antenna CSM dulu.</t>
  </si>
  <si>
    <t>Jl Letnan Singosastro No 1 Bangkalan</t>
  </si>
  <si>
    <t>Muslim</t>
  </si>
  <si>
    <t>Jl Letnan Singosastro No 1 Bangkalan Madura</t>
  </si>
  <si>
    <t>Di halaman belakang kantor cabang Bangkalan</t>
  </si>
  <si>
    <t>MASIH MENUNGGU PERIZINAN DARI PIHAK BRI UNTUK SPACE NYA YG SUDAH DIMINTA TEKNISI</t>
  </si>
  <si>
    <t>Teddy</t>
  </si>
  <si>
    <t>Jln.mojopahit no.378 Mojokerto</t>
  </si>
  <si>
    <t>Di dak tantai 5</t>
  </si>
  <si>
    <t>Yogyakarta</t>
  </si>
  <si>
    <t>Gondang Tani RT.17, Gondang,
Sragen</t>
  </si>
  <si>
    <t>Agus trianto</t>
  </si>
  <si>
    <t>jl.gondang tani rt.17 gondang sragen</t>
  </si>
  <si>
    <t>No space</t>
  </si>
  <si>
    <t>Bri unit gondang sragen tidak ada spece tempat untuk pemasangan antena vsat 2,4.</t>
  </si>
  <si>
    <t>Jl. A. Yani No.17 Klampok, Banjarnegar</t>
  </si>
  <si>
    <t>7/24/2018</t>
  </si>
  <si>
    <t>Jl. Klampok, Dusun Rw. Gembol, Purworejo, Purworejo Klampok, Banjarnegara, Jawa Tengah</t>
  </si>
  <si>
    <t>JL. Kaliurang KM17
Pakembinangun, Pakem, Sleman</t>
  </si>
  <si>
    <t>Subhan</t>
  </si>
  <si>
    <t>085228173020 / 0274895164</t>
  </si>
  <si>
    <t>Bank bri KACAP PAKEM. YOGYAKARYA</t>
  </si>
  <si>
    <t>Pihak BRI bersedia menebang pohon.</t>
  </si>
  <si>
    <t>DI BELAKANG GEDUNG. TAMAN GEDUNG.</t>
  </si>
  <si>
    <t>Kalimantan Selatan</t>
  </si>
  <si>
    <t>7/25/2018</t>
  </si>
  <si>
    <t>Pajrin</t>
  </si>
  <si>
    <t>Jl. Pangeran Samudera, Kertak Baru Ilir, Banjarmasin Tengah, Kota Banjarmasin, Kalimantan Selatan 70231</t>
  </si>
  <si>
    <t>Via grounding gedung</t>
  </si>
  <si>
    <t>70 m x 2</t>
  </si>
  <si>
    <t>P-N : 219 v, P-G : 158 v, N-G : 61.6 v</t>
  </si>
  <si>
    <t>Pengganti 3</t>
  </si>
  <si>
    <t>Kalimatan Timur</t>
  </si>
  <si>
    <t>Tubagus</t>
  </si>
  <si>
    <t>JL.JEND SUDIRMAN NO 39 SAMARINDA KOTA</t>
  </si>
  <si>
    <t>50 M X 2</t>
  </si>
  <si>
    <t>P-N ; 216 V , P-G 214 V , N-G ( Ground) 3,4v</t>
  </si>
  <si>
    <t>Kalimantan Timur</t>
  </si>
  <si>
    <t>irsal :081332219024 , yusril 085387291000/irsal (081332219024)</t>
  </si>
  <si>
    <t>Irsal</t>
  </si>
  <si>
    <t>JL.PROJAKAL KLANDASAN ULU NO.13 BALIKPAPAN SELATAN</t>
  </si>
  <si>
    <t>Roof top lantai 9</t>
  </si>
  <si>
    <t>P-N ; 230 V , P-G 230 V , N-G ( Ground) 3,2v</t>
  </si>
  <si>
    <t>Bali</t>
  </si>
  <si>
    <t>Abdul Reza / Tubagus</t>
  </si>
  <si>
    <t>Tjokorda</t>
  </si>
  <si>
    <t>50 m x 2</t>
  </si>
  <si>
    <t>P-N 222V ; , P-G 214V, N-G 004V ( Ground)</t>
  </si>
  <si>
    <t>Nusa Tenggara Timur</t>
  </si>
  <si>
    <t>DENIS 085253275252 , berty 082332331331 arafah 085239454699 / 082332331331 Berty</t>
  </si>
  <si>
    <t>60 m x 2</t>
  </si>
  <si>
    <t>Anom</t>
  </si>
  <si>
    <t>75 m x 2</t>
  </si>
  <si>
    <t>P-N 220V ; , P-G 220V , N-G ( Ground) 040V</t>
  </si>
  <si>
    <t>7/27/2018</t>
  </si>
  <si>
    <t>Rello</t>
  </si>
  <si>
    <t>Jl. Kramat Raya no. 138 Jakpus</t>
  </si>
  <si>
    <t>160 m x 2</t>
  </si>
  <si>
    <t>P-N ; 220V , P-G 220V , N-G ( Ground) 0,9v</t>
  </si>
  <si>
    <t>Ganjar</t>
  </si>
  <si>
    <t>Jl.raya jatinegara jakarta pusat</t>
  </si>
  <si>
    <t>Jl Yos Sudarso No. 1 Tg Priok Jakarta Utara</t>
  </si>
  <si>
    <t>Muhron</t>
  </si>
  <si>
    <t>JL. YOS SUDARSO NO 1 ,TJ PRIOK JAK-UT</t>
  </si>
  <si>
    <t>P-N ; 228 V , P-G 226 V , N-G ( Ground) 0.06v</t>
  </si>
  <si>
    <t>KANCA BRI TJ PRIOK TIDAK BISA DI PASANG ANTENA 2.4 KARNA ATAP NYA BUKAN DAK, DAN TIDAK ADA SPACE DAK SAMA SEKALI</t>
  </si>
  <si>
    <t>Jl. Ir. Juanda No.93, Bekasi</t>
  </si>
  <si>
    <t>ANTON - 085213002776</t>
  </si>
  <si>
    <t>lokasinya sama dengan no 248</t>
  </si>
  <si>
    <t>Andriansyah</t>
  </si>
  <si>
    <t>Jl. Tuvaref no 27 margasari karawang barat</t>
  </si>
  <si>
    <t>Di atas dak gedung</t>
  </si>
  <si>
    <t xml:space="preserve">P-N 2,21 V 
P-G 2,18 V 
N-G 0,01 V
</t>
  </si>
  <si>
    <t>Jl. Dewi Sartika No.6, Bogor</t>
  </si>
  <si>
    <t>cendy 081287618786 / yudi +62 857-1733-0524</t>
  </si>
  <si>
    <t>lokasinya sama dengan no 251</t>
  </si>
  <si>
    <t>Kalimantan Barat</t>
  </si>
  <si>
    <t>jalan barito no. 2 pontianak kota</t>
  </si>
  <si>
    <t>Di dak bangunan genset</t>
  </si>
  <si>
    <t>P-N ; 231 V , P-G 32V , N-G ( Ground) 1,85 v</t>
  </si>
  <si>
    <t>Harus bongkar antena ex csm</t>
  </si>
  <si>
    <t>Banten</t>
  </si>
  <si>
    <t>Diar Wahyu</t>
  </si>
  <si>
    <t>JL. AHMAD YANI NO 4 TANGERANG</t>
  </si>
  <si>
    <t>Tanah / via panel listrik</t>
  </si>
  <si>
    <t>P-N ; 214V , P-G 221V , N-G ( Ground) 0,2V</t>
  </si>
  <si>
    <t>Jl. Pahlawan Seribu, Ruko Golden Boulevard Blok Q 6-7, BSD</t>
  </si>
  <si>
    <t>P-N ; 221 V , P-G 221 V , N-G ( Ground) 2v</t>
  </si>
  <si>
    <t>BELUM SIAP DI INSTALL KARENA PIC HARUS IZIN KE PENGELOLA GEDUNG UNTUK PENGEMBORAN</t>
  </si>
  <si>
    <t>antenna Placement pending BRI permissions</t>
  </si>
  <si>
    <t>Sulawesi Selatan</t>
  </si>
  <si>
    <t>Viro</t>
  </si>
  <si>
    <t>Apa bila ada pengiriman barang di harap berkordinasi dengan pic sebelum pengiriman</t>
  </si>
  <si>
    <t>Roof top lantai 2</t>
  </si>
  <si>
    <t>90 m x 2</t>
  </si>
  <si>
    <t>P-N ; 219 V , P-G 219V , N-G ( Ground) 0,5v</t>
  </si>
  <si>
    <t>Imam</t>
  </si>
  <si>
    <t>Harus dibuat dak terlebih dahulu</t>
  </si>
  <si>
    <t>79 m x 2</t>
  </si>
  <si>
    <t>Satya</t>
  </si>
  <si>
    <t>Jl. Iskandar Muda No. 18 / 173, Medan</t>
  </si>
  <si>
    <t>Jl. Iskandar Muda No 173 Medan Baru Sumut</t>
  </si>
  <si>
    <t>Roof top tidak bisa menampung beban 380kg dan tidak ada tempat lain untuk pemasangan antena VSAT</t>
  </si>
  <si>
    <t>Andri</t>
  </si>
  <si>
    <t>Jl. Hayam Wuruk No.163 kec.Jelutung Kota jambi</t>
  </si>
  <si>
    <t>Di dack bangunan gudang</t>
  </si>
  <si>
    <t>P-N ; 218 V , P-G 217V , N-G ( Ground) 0.8 v</t>
  </si>
  <si>
    <t>Jl. Jend. Sudirman No.316, Pekanbaru</t>
  </si>
  <si>
    <t>lokasinya sama dengan no 258</t>
  </si>
  <si>
    <t xml:space="preserve">
lokasinya sama dengan no 258</t>
  </si>
  <si>
    <t>Amri Wahono</t>
  </si>
  <si>
    <t>Jalan D.I. Panjaitan No. 06, Bojonegoro - Jawa Timur</t>
  </si>
  <si>
    <t>P-N ; 222V , P-G 223V , N-G 1.8 V</t>
  </si>
  <si>
    <t>Jl. P. Sudirman 89, Gresik</t>
  </si>
  <si>
    <t>Ichfan 082243445809</t>
  </si>
  <si>
    <t>lokasinya sama dengan no 263</t>
  </si>
  <si>
    <t>kholiq</t>
  </si>
  <si>
    <t>Dak bangunan gudang</t>
  </si>
  <si>
    <t>Jl. Mojopahit No. 378, Mojokerto</t>
  </si>
  <si>
    <t>dwi 082293999901 Tedi 082334117889 , Dwi 082293999901</t>
  </si>
  <si>
    <t>Lokasinya sama dengan 265</t>
  </si>
  <si>
    <t>Jl Jend A Yani No 35 Kel Sidokumpul Kec Sidoarjo Kab Sidoarjo Jawa Timur</t>
  </si>
  <si>
    <t>Riscal Ramon</t>
  </si>
  <si>
    <t>JL. AHMAD YANI NO 35 KEL SIDOKUMPUL KEC SIDOARJO KAB SIDOARJO KOTA SIDOARJO</t>
  </si>
  <si>
    <t>Atap dak lantai 1</t>
  </si>
  <si>
    <t>P-N ; 227 V , P-G 227 V , N-G ( Ground) 0.03v</t>
  </si>
  <si>
    <t>KANCA BRI SIDOARJO SEMENTARA BLN DEPAN AKAN PINDAH KANTOR SEMENTARA KARNA GEDUNG LAMA AKAN DI BANGUN KURANG LEBIH 2 SAMPAI 3 TAHUN KEDEPAN.ANTENA AKAN DI TEMPATKAN DI LOKASI GEDUNG BARU SEMENTARA,DAN ANTENA PENDING INSTALASI KARNA AKAN DI BANGUN ATAP DAG UKURAN 3,5M X 3,5M AKAN DI BANGUNKAN DAHULU UTK PENEMPATAN ANTENA 2,4M DI LOKASI GEDUNG BARU SEMENTARA</t>
  </si>
  <si>
    <t>BRI office will be relocated</t>
  </si>
  <si>
    <t>Jl. Pahlawan 39-41, Surabaya</t>
  </si>
  <si>
    <t>Yazid 085645670040 momon 085732185666</t>
  </si>
  <si>
    <t>Lokasinya sama dengan 262</t>
  </si>
  <si>
    <t>Dimas 085738505040</t>
  </si>
  <si>
    <t>Lokasinya sama dengan 260</t>
  </si>
  <si>
    <t>0810/2018</t>
  </si>
  <si>
    <t>JL.AHMAD YANI NO.8 MAKASSAR SULAWESI SELATAN</t>
  </si>
  <si>
    <t>Penyimpanan sementara di simpan di parkiran dan di tutupi terpal(keamanan barang sudah di pastikan pic)</t>
  </si>
  <si>
    <t>Rooftop lantai 6</t>
  </si>
  <si>
    <t>119.24</t>
  </si>
  <si>
    <t>5.8</t>
  </si>
  <si>
    <t>P-N ; 218 V , P-G 218V , N-G ( Ground) 0,6v</t>
  </si>
  <si>
    <t>Pengganti 4</t>
  </si>
  <si>
    <t>KANCA OTISTA</t>
  </si>
  <si>
    <t>Bayu</t>
  </si>
  <si>
    <t>812-8096-0990</t>
  </si>
  <si>
    <t>Wil.Kota Jakarta Pusat</t>
  </si>
  <si>
    <t>Dak Genset halaman belakang ( harus bongkar antenna satlink bri dan back up 1,8 metrasat serta torn air )</t>
  </si>
  <si>
    <t>harus dilapisi kembali cor 15cm dan tahanan dak besi baja holo didalam ruang genset</t>
  </si>
  <si>
    <t>30mx2</t>
  </si>
  <si>
    <t>Menunggu informasi kesiapan space oleh PIC pak bayu , karena harus ijin ke pinca dan koordinasi dengan kanwil</t>
  </si>
  <si>
    <t>8/15/2018</t>
  </si>
  <si>
    <t>8/16/2018</t>
  </si>
  <si>
    <t>tidak ada tempat lagi untuk alokasi 3,8</t>
  </si>
  <si>
    <t>Syaiful</t>
  </si>
  <si>
    <t>JL.GATOT SUBROTO</t>
  </si>
  <si>
    <t>● AKSES PENEMPATAN ANTENA KENDALA PERIZINAN
● PERIZINAN HARUS DI BUAT H-2 SEBELUM KUNJUNGAN</t>
  </si>
  <si>
    <t>Dak Genset area parkir kanwil 1</t>
  </si>
  <si>
    <t>Hasbullah</t>
  </si>
  <si>
    <t>tidak siap instalasi (gedung tidak tahan berat antena, pic gedung tidak beri izin pemasangan)</t>
  </si>
  <si>
    <t>Pengganti 5</t>
  </si>
  <si>
    <t>Zul Hasmi</t>
  </si>
  <si>
    <t>KC PADANG DAN KANWIL PADANG SATU GEDUNG.
SAAT INI SDG PROGRES INSTALASI VSAT 3.8M UNTUK KANWIL PADANG OLEH TEKNISI NUR RIZKY DR JAKARTA</t>
  </si>
  <si>
    <t>Wildan</t>
  </si>
  <si>
    <t>Hengki</t>
  </si>
  <si>
    <t>Tidak ada tempat pemasangan antena 3,8 untuk kanca, yang ada hanya tempat pemasangan antena 3,8 untuk kanwil</t>
  </si>
  <si>
    <t>Sunewiy</t>
  </si>
  <si>
    <t>- KC tidak ada space pemasangan antena 
- Di atas Roof top ada antena 2,4 milik csm , antena 1,8 milik sanatel dan toren air</t>
  </si>
  <si>
    <t>Letjend S.Parman Blok G/9-11, Kel.Kemanggisan</t>
  </si>
  <si>
    <t>M. Bayyanillah</t>
  </si>
  <si>
    <t>Bima/Dimas</t>
  </si>
  <si>
    <t>Dak Gallery ATM</t>
  </si>
  <si>
    <t>Dak G-5 Kantor STO</t>
  </si>
  <si>
    <t>M. Fadly</t>
  </si>
  <si>
    <t>Tama</t>
  </si>
  <si>
    <t>jl.letnan munandar sekayu musi banyuasin</t>
  </si>
  <si>
    <t>P-N :220 V , P-G : 219 V , N-G : 1.3 V</t>
  </si>
  <si>
    <t>Status Dirubah Menjadi No Space tgl 07/09/2018 oleh Pak Wahyu
Untuk space tempat Antenna VSat Selindo harus dismantle antena CSM dan antena satlink untuk penempatan antena Selindo.
Info Pic sudah siap unt Instalasi.
Status berubah jadi Ready To Install berdasarkan Email Pak Gunawan tgl 25 Sept 2018</t>
  </si>
  <si>
    <t>Jl. Angkasa No. 20 Kemayoran Jakarta Pusat</t>
  </si>
  <si>
    <t>9/27/2018</t>
  </si>
  <si>
    <t>Banuaji Hadi Wibowo</t>
  </si>
  <si>
    <t>tidak ada tempat lagi untuk alokasi 2,4</t>
  </si>
  <si>
    <t>Pengganti 6</t>
  </si>
  <si>
    <t>Unit Perkantoran Tower A Kompleks 18 Office Park Jl.TB Simatupang No.18 Kebagusan, Pasar Minggu</t>
  </si>
  <si>
    <t>9/28/2018</t>
  </si>
  <si>
    <t>SAIFUL</t>
  </si>
  <si>
    <t>Antena VSAT belum bisa di install karena :
1. Panjang Kabel 200m sehingga diperlukan lokasi Modem yang panjang kabelnya maximum 100m. 
2. Ada biaya sewa penempatan VSAT yang harus diurus terlebih dahulu oleh pihak BRI</t>
  </si>
  <si>
    <t>Jl. Jend. A. Yani No. 16, Cikampek</t>
  </si>
  <si>
    <t>Jl.A.Yani No.25 Cikampek Sel.Cikampek Kab.Karawang ,Jawa Barat 41373</t>
  </si>
  <si>
    <t>Anjas / Bayu</t>
  </si>
  <si>
    <t>082311559797 / 082210349339</t>
  </si>
  <si>
    <t>150 m x 2</t>
  </si>
  <si>
    <t xml:space="preserve">
-Akses Naik Hanya Satu Pintu Saja Dan Kemungkinan Smua Barang di Lifting Manual (Butuh Untuk Jasa Tenaga Bntu Lebih Krng Lbh 6-7org untuk Lifting Manual Brnag Dan Material)</t>
  </si>
  <si>
    <t>Ugi</t>
  </si>
  <si>
    <t>Depan Gedung</t>
  </si>
  <si>
    <t>60 m X 2</t>
  </si>
  <si>
    <t>Akan dibuatkan dak untuk penempatan antena</t>
  </si>
  <si>
    <t>Pengganti 7</t>
  </si>
  <si>
    <t>Fayzal</t>
  </si>
  <si>
    <t>Gede</t>
  </si>
  <si>
    <t>Parkiran belakang gedung</t>
  </si>
  <si>
    <t>Galang</t>
  </si>
  <si>
    <t>Parkiran samping gedung</t>
  </si>
  <si>
    <t>P-N ; 220 V , P-G 219 V , N-G ( Ground) 1.0 v</t>
  </si>
  <si>
    <t>Posisi antena di area parkir samping bri kanca poso</t>
  </si>
  <si>
    <t>10/21/2018</t>
  </si>
  <si>
    <t>Pak Rozak dan Pak Irwan</t>
  </si>
  <si>
    <t>Indoor server</t>
  </si>
  <si>
    <t>P-N ; V , P-G V , N-G ( Ground) V</t>
  </si>
  <si>
    <t>- Lifting lewat indoor
- Perizinan bawa Surat tugas
- Lagi menunggu konfirmasi pic untuk kekuatan gedungnya</t>
  </si>
  <si>
    <t>Jl. Pangkalan Asem Raya No.22E, RT.1/RW.1, Cemp. Putih Bar., Cemp. Putih, Kota Jakarta Pusat, Daerah Khusus Ibukota Jakarta 10530</t>
  </si>
  <si>
    <t>0821-1439-2587</t>
  </si>
  <si>
    <t>menunggu instruksi bri untuk pemasangan dan sik 2,4 ( kuota sudah habis)</t>
  </si>
  <si>
    <t>Jl. Khatib Sulaiman, Lolong Belanti, Padang Utara, Kota Padang, Sumatera Barat 25173</t>
  </si>
  <si>
    <t>Defri</t>
  </si>
  <si>
    <t>3,8 m</t>
  </si>
  <si>
    <t>Priyo</t>
  </si>
  <si>
    <t>- Lifting lewat indoor
- Perizinan bawa Surat tugas
- Lagi menunggu konfirmasi pic untuk kekuatan gedungnya(pic tidak tau kekutan gedung berapa)
- Info PIC Kanca akan pindah 2 tahun ke depan
- lifting antena dilakukan hari Sabtu minggu</t>
  </si>
  <si>
    <t>Ruko Tambun City Blok RC1,RE1,RE2, Kelurahan Tambun, Kec. Tambun Selatan, Kabupaten Bekasi</t>
  </si>
  <si>
    <t>Pak dendy Dan Pak hendri</t>
  </si>
  <si>
    <t>- No space untuk Antena 3,8 M Dan 2,4 M
- rooftop Atap seng semua</t>
  </si>
  <si>
    <t>Jl. Pemuda Kav. 79 A, Kel. Jati, Kec. Pulo Gadung, Jakarta Timur</t>
  </si>
  <si>
    <t>Pak Tedi T.</t>
  </si>
  <si>
    <t>11/28/2018</t>
  </si>
  <si>
    <t>Pak Janur</t>
  </si>
  <si>
    <t>- Lifting lewat indoor
- Perizinan bawa Surat tugas
- Di lokasi hanya bisa menggunakan antena 2,5
- lifting antena dilakukan hari Sabtu minggu</t>
  </si>
  <si>
    <t>Jl. Raya Hankam, Cilangkap Jakarta Timur</t>
  </si>
  <si>
    <t>Oktora</t>
  </si>
  <si>
    <t>Mall Ambasador Lt. UG No. 36 Jl Prof Dr Satrio, Kuningan, Jak Selatan</t>
  </si>
  <si>
    <t>Rico</t>
  </si>
  <si>
    <t>Tidak diijinkan pihak gedung untuk instalasi antena 3,8 di rooftop. Tidak ada tempat selain rooftop.</t>
  </si>
  <si>
    <t>JL Brigjend Sudiarto Km 11 Kel.Penggaron Kec.Genuk Semarang Jawa Tengah</t>
  </si>
  <si>
    <t>Casto</t>
  </si>
  <si>
    <t>30 m x 2</t>
  </si>
  <si>
    <t>P-N ; 232 V , P-G 231 V, N-G ( Ground) 0.1 V</t>
  </si>
  <si>
    <t>Tidak ada tempat untuk antena 3,8 m</t>
  </si>
  <si>
    <t>BRI Bursa Efek Jakarta</t>
  </si>
  <si>
    <t>Jln. Jendral Sudirman, Kav. 52-53, Jakarta-Indonesia</t>
  </si>
  <si>
    <t>Nasrul</t>
  </si>
  <si>
    <t>Rizky</t>
  </si>
  <si>
    <t>165 m x 2</t>
  </si>
  <si>
    <t>6,13 S</t>
  </si>
  <si>
    <t>106,48 E</t>
  </si>
  <si>
    <t>Arah satelit BRIsat terhalang gedung tinggi</t>
  </si>
  <si>
    <t>Kanca Putri Hijau Medan</t>
  </si>
  <si>
    <t>Jl. MT Hariyono Gang Buntu No A-1 Medan</t>
  </si>
  <si>
    <t>Dak Lantai 3</t>
  </si>
  <si>
    <t>Kanwil Medan</t>
  </si>
  <si>
    <t>Rooftop Lantai 9</t>
  </si>
  <si>
    <t>Rooftop lantai 9 tidak bisa menahan beban antena 3,8 m</t>
  </si>
  <si>
    <t>KC Surabaya Tanjung Perak</t>
  </si>
  <si>
    <t>Jl. Perak Barat No.357-375, Perak Utara, Pabean Cantian, Kota SBY, Jawa Timur 60165 PIC Reza 0812-5922-0000</t>
  </si>
  <si>
    <t>0822-4046-3605</t>
  </si>
  <si>
    <t>1/21/2019</t>
  </si>
  <si>
    <t>0812-5922-0000</t>
  </si>
  <si>
    <t>Tidak ada tempat untuk antena 3,8 m
Bisa di pasang antenna 2,4 tpi harus bongkar 2,4 punya CSM dulu</t>
  </si>
  <si>
    <t>Gedung Intiland. Jl. MT Hariyono Gang Buntu No A-1 Medan Sumut</t>
  </si>
  <si>
    <t>Pindah Lokasi dari alamat lama, nomor sebelumnya 200</t>
  </si>
  <si>
    <t>4/18/2019</t>
  </si>
  <si>
    <t>Email 16 April 2019</t>
  </si>
  <si>
    <t>FINISH</t>
  </si>
  <si>
    <t>Jl. Teuku Umar No. 24 Semarangx</t>
  </si>
  <si>
    <t>SCM201900010008000003</t>
  </si>
  <si>
    <t>SCM201900010008000219</t>
  </si>
  <si>
    <t>SCM201900010008000220</t>
  </si>
  <si>
    <t>SCM201900010008000221</t>
  </si>
  <si>
    <t>SCM201900010008000005</t>
  </si>
  <si>
    <t>SCM201900010008000114</t>
  </si>
  <si>
    <t>SCM201900010008000143</t>
  </si>
  <si>
    <t>SCM201900010008000154</t>
  </si>
  <si>
    <t>SCM201900010008000165</t>
  </si>
  <si>
    <t>SCM201900010008000176</t>
  </si>
  <si>
    <t>SCM201900010008000186</t>
  </si>
  <si>
    <t>SCM201900010008000197</t>
  </si>
  <si>
    <t>SCM201900010008000208</t>
  </si>
  <si>
    <t>SCM201900010008000006</t>
  </si>
  <si>
    <t>SCM201900010008000017</t>
  </si>
  <si>
    <t>SCM201900010008000028</t>
  </si>
  <si>
    <t>SCM201900010008000039</t>
  </si>
  <si>
    <t>SCM201900010008000050</t>
  </si>
  <si>
    <t>SCM201900010008000061</t>
  </si>
  <si>
    <t>SCM201900010008000072</t>
  </si>
  <si>
    <t>SCM201900010008000082</t>
  </si>
  <si>
    <t>SCM201900010008000093</t>
  </si>
  <si>
    <t>SCM201900010008000104</t>
  </si>
  <si>
    <t>SCM201900010008000115</t>
  </si>
  <si>
    <t>SCM201900010008000125</t>
  </si>
  <si>
    <t>SCM201900010008000135</t>
  </si>
  <si>
    <t>SCM201900010008000136</t>
  </si>
  <si>
    <t>SCM201900010008000137</t>
  </si>
  <si>
    <t>SCM201900010008000138</t>
  </si>
  <si>
    <t>SCM201900010008000139</t>
  </si>
  <si>
    <t>SCM201900010008000140</t>
  </si>
  <si>
    <t>SCM201900010008000141</t>
  </si>
  <si>
    <t>SCM201900010008000142</t>
  </si>
  <si>
    <t>SCM201900010008000144</t>
  </si>
  <si>
    <t>SCM201900010008000145</t>
  </si>
  <si>
    <t>SCM201900010008000146</t>
  </si>
  <si>
    <t>SCM201900010008000147</t>
  </si>
  <si>
    <t>SCM201900010008000148</t>
  </si>
  <si>
    <t>SCM201900010008000149</t>
  </si>
  <si>
    <t>SCM201900010008000150</t>
  </si>
  <si>
    <t>SCM201900010008000151</t>
  </si>
  <si>
    <t>SCM201900010008000152</t>
  </si>
  <si>
    <t>SCM201900010008000153</t>
  </si>
  <si>
    <t>SCM201900010008000155</t>
  </si>
  <si>
    <t>SCM201900010008000156</t>
  </si>
  <si>
    <t>SCM201900010008000157</t>
  </si>
  <si>
    <t>SCM201900010008000158</t>
  </si>
  <si>
    <t>SCM201900010008000159</t>
  </si>
  <si>
    <t>SCM201900010008000160</t>
  </si>
  <si>
    <t>SCM201900010008000161</t>
  </si>
  <si>
    <t>SCM201900010008000162</t>
  </si>
  <si>
    <t>SCM201900010008000163</t>
  </si>
  <si>
    <t>SCM201900010008000164</t>
  </si>
  <si>
    <t>SCM201900010008000166</t>
  </si>
  <si>
    <t>SCM201900010008000167</t>
  </si>
  <si>
    <t>SCM201900010008000168</t>
  </si>
  <si>
    <t>SCM201900010008000169</t>
  </si>
  <si>
    <t>SCM201900010008000170</t>
  </si>
  <si>
    <t>SCM201900010008000171</t>
  </si>
  <si>
    <t>SCM201900010008000172</t>
  </si>
  <si>
    <t>SCM201900010008000173</t>
  </si>
  <si>
    <t>SCM201900010008000174</t>
  </si>
  <si>
    <t>SCM201900010008000175</t>
  </si>
  <si>
    <t>SCM201900010008000177</t>
  </si>
  <si>
    <t>SCM201900010008000178</t>
  </si>
  <si>
    <t>SCM201900010008000182</t>
  </si>
  <si>
    <t>SCM201900010008000183</t>
  </si>
  <si>
    <t>SCM201900010008000184</t>
  </si>
  <si>
    <t>SCM201900010008000185</t>
  </si>
  <si>
    <t>SCM201900010008000187</t>
  </si>
  <si>
    <t>SCM201900010008000188</t>
  </si>
  <si>
    <t>SCM201900010008000189</t>
  </si>
  <si>
    <t>SCM201900010008000190</t>
  </si>
  <si>
    <t>SCM201900010008000191</t>
  </si>
  <si>
    <t>SCM201900010008000192</t>
  </si>
  <si>
    <t>SCM201900010008000193</t>
  </si>
  <si>
    <t>SCM201900010008000194</t>
  </si>
  <si>
    <t>SCM201900010008000195</t>
  </si>
  <si>
    <t>SCM201900010008000196</t>
  </si>
  <si>
    <t>SCM201900010008000198</t>
  </si>
  <si>
    <t>SCM201900010008000199</t>
  </si>
  <si>
    <t>SCM201900010008000200</t>
  </si>
  <si>
    <t>SCM201900010008000201</t>
  </si>
  <si>
    <t>SCM201900010008000202</t>
  </si>
  <si>
    <t>SCM201900010008000203</t>
  </si>
  <si>
    <t>SCM201900010008000204</t>
  </si>
  <si>
    <t>SCM201900010008000205</t>
  </si>
  <si>
    <t>SCM201900010008000228</t>
  </si>
  <si>
    <t>SCM201900010008000207</t>
  </si>
  <si>
    <t>SCM201900010008000209</t>
  </si>
  <si>
    <t>SCM201900010008000236</t>
  </si>
  <si>
    <t>SCM201900010008000210</t>
  </si>
  <si>
    <t>SCM201900010008000211</t>
  </si>
  <si>
    <t>SCM201900010008000212</t>
  </si>
  <si>
    <t>SCM201900010008000213</t>
  </si>
  <si>
    <t>SCM201900010008000214</t>
  </si>
  <si>
    <t>SCM201900010008000215</t>
  </si>
  <si>
    <t>SCM201900010008000216</t>
  </si>
  <si>
    <t>SCM201900010008000217</t>
  </si>
  <si>
    <t>SCM201900010008000218</t>
  </si>
  <si>
    <t>SCM201900010008000007</t>
  </si>
  <si>
    <t>SCM201900010008000008</t>
  </si>
  <si>
    <t>SCM201900010008000009</t>
  </si>
  <si>
    <t>SCM201900010008000010</t>
  </si>
  <si>
    <t>SCM201900010008000011</t>
  </si>
  <si>
    <t>SCM201900010008000012</t>
  </si>
  <si>
    <t>SCM201900010008000014</t>
  </si>
  <si>
    <t>SCM201900010008000225</t>
  </si>
  <si>
    <t>SCM201900010008000015</t>
  </si>
  <si>
    <t>SCM201900010008000016</t>
  </si>
  <si>
    <t>SCM201900010008000018</t>
  </si>
  <si>
    <t>SCM201900010008000019</t>
  </si>
  <si>
    <t>SCM201900010008000020</t>
  </si>
  <si>
    <t>SCM201900010008000021</t>
  </si>
  <si>
    <t>SCM201900010008000022</t>
  </si>
  <si>
    <t>SCM201900010008000023</t>
  </si>
  <si>
    <t>SCM201900010008000234</t>
  </si>
  <si>
    <t>SCM201900010008000024</t>
  </si>
  <si>
    <t>SCM201900010008000025</t>
  </si>
  <si>
    <t>SCM201900010008000026</t>
  </si>
  <si>
    <t>SCM201900010008000029</t>
  </si>
  <si>
    <t>SCM201900010008000030</t>
  </si>
  <si>
    <t>SCM201900010008000031</t>
  </si>
  <si>
    <t>SCM201900010008000032</t>
  </si>
  <si>
    <t>SCM201900010008000033</t>
  </si>
  <si>
    <t>SCM201900010008000034</t>
  </si>
  <si>
    <t>SCM201900010008000035</t>
  </si>
  <si>
    <t>SCM201900010008000036</t>
  </si>
  <si>
    <t>SCM201900010008000038</t>
  </si>
  <si>
    <t>SCM201900010008000040</t>
  </si>
  <si>
    <t>SCM201900010008000041</t>
  </si>
  <si>
    <t>SCM201900010008000042</t>
  </si>
  <si>
    <t>SCM201900010008000043</t>
  </si>
  <si>
    <t>SCM201900010008000044</t>
  </si>
  <si>
    <t>SCM201900010008000045</t>
  </si>
  <si>
    <t>SCM201900010008000046</t>
  </si>
  <si>
    <t>SCM201900010008000047</t>
  </si>
  <si>
    <t>SCM201900010008000048</t>
  </si>
  <si>
    <t>SCM201900010008000049</t>
  </si>
  <si>
    <t>SCM201900010008000051</t>
  </si>
  <si>
    <t>SCM201900010008000052</t>
  </si>
  <si>
    <t>SCM201900010008000053</t>
  </si>
  <si>
    <t>SCM201900010008000054</t>
  </si>
  <si>
    <t>SCM201900010008000055</t>
  </si>
  <si>
    <t>SCM201900010008000057</t>
  </si>
  <si>
    <t>SCM201900010008000058</t>
  </si>
  <si>
    <t>SCM201900010008000059</t>
  </si>
  <si>
    <t>SCM201900010008000060</t>
  </si>
  <si>
    <t>SCM201900010008000062</t>
  </si>
  <si>
    <t>SCM201900010008000222</t>
  </si>
  <si>
    <t>SCM201900010008000063</t>
  </si>
  <si>
    <t>SCM201900010008000064</t>
  </si>
  <si>
    <t>SCM201900010008000066</t>
  </si>
  <si>
    <t>SCM201900010008000067</t>
  </si>
  <si>
    <t>SCM201900010008000068</t>
  </si>
  <si>
    <t>SCM201900010008000069</t>
  </si>
  <si>
    <t>SCM201900010008000126</t>
  </si>
  <si>
    <t>SCM201900010008000071</t>
  </si>
  <si>
    <t>SCM201900010008000235</t>
  </si>
  <si>
    <t>SCM201900010008000074</t>
  </si>
  <si>
    <t>SCM201900010008000075</t>
  </si>
  <si>
    <t>SCM201900010008000076</t>
  </si>
  <si>
    <t>SCM201900010008000077</t>
  </si>
  <si>
    <t>SCM201900010008000078</t>
  </si>
  <si>
    <t>SCM201900010008000079</t>
  </si>
  <si>
    <t>SCM201900010008000080</t>
  </si>
  <si>
    <t>SCM201900010008000081</t>
  </si>
  <si>
    <t>SCM201900010008000224</t>
  </si>
  <si>
    <t>SCM201900010008000084</t>
  </si>
  <si>
    <t>SCM201900010008000085</t>
  </si>
  <si>
    <t>SCM201900010008000232</t>
  </si>
  <si>
    <t>SCM201900010008000088</t>
  </si>
  <si>
    <t>SCM201900010008000089</t>
  </si>
  <si>
    <t>SCM201900010008000090</t>
  </si>
  <si>
    <t>SCM201900010008000091</t>
  </si>
  <si>
    <t>SCM201900010008000092</t>
  </si>
  <si>
    <t>SCM201900010008000233</t>
  </si>
  <si>
    <t>SCM201900010008000094</t>
  </si>
  <si>
    <t>SCM201900010008000095</t>
  </si>
  <si>
    <t>SCM201900010008000096</t>
  </si>
  <si>
    <t>SCM201900010008000097</t>
  </si>
  <si>
    <t>SCM201900010008000098</t>
  </si>
  <si>
    <t>SCM201900010008000099</t>
  </si>
  <si>
    <t>SCM201900010008000100</t>
  </si>
  <si>
    <t>SCM201900010008000101</t>
  </si>
  <si>
    <t>SCM201900010008000102</t>
  </si>
  <si>
    <t>SCM201900010008000103</t>
  </si>
  <si>
    <t>SCM201900010008000105</t>
  </si>
  <si>
    <t>SCM201900010008000106</t>
  </si>
  <si>
    <t>SCM201900010008000107</t>
  </si>
  <si>
    <t>SCM201900010008000108</t>
  </si>
  <si>
    <t>SCM201900010008000109</t>
  </si>
  <si>
    <t>SCM201900010008000110</t>
  </si>
  <si>
    <t>SCM201900010008000111</t>
  </si>
  <si>
    <t>SCM201900010008000056</t>
  </si>
  <si>
    <t>SCM201900010008000065</t>
  </si>
  <si>
    <t>SCM201900010008000133</t>
  </si>
  <si>
    <t>SCM201900010008000037</t>
  </si>
  <si>
    <t>SCM201900010008000086</t>
  </si>
  <si>
    <t>SCM201900010008000087</t>
  </si>
  <si>
    <t>SCM201900010008000027</t>
  </si>
  <si>
    <t>SCM201900010008000206</t>
  </si>
  <si>
    <t>SCM201900010008000013</t>
  </si>
  <si>
    <t>SCM201900010008000083</t>
  </si>
  <si>
    <t>SCM201900010008000179</t>
  </si>
  <si>
    <t>SCM201900010008000180</t>
  </si>
  <si>
    <t>SCM201900010008000181</t>
  </si>
  <si>
    <t>SCM201900010008000004</t>
  </si>
  <si>
    <t>SCM201900010008000001</t>
  </si>
  <si>
    <t>SCM201900010008000073</t>
  </si>
  <si>
    <t>SCM201900010008000002</t>
  </si>
  <si>
    <t>SCM201900010008000112</t>
  </si>
  <si>
    <t>SCM201900010008000113</t>
  </si>
  <si>
    <t>SCM201900010008000129</t>
  </si>
  <si>
    <t>SCM201900010008000116</t>
  </si>
  <si>
    <t>SCM201900010008000117</t>
  </si>
  <si>
    <t>SCM201900010008000118</t>
  </si>
  <si>
    <t>SCM201900010008000119</t>
  </si>
  <si>
    <t>SCM201900010008000120</t>
  </si>
  <si>
    <t>SCM201900010008000121</t>
  </si>
  <si>
    <t>SCM201900010008000122</t>
  </si>
  <si>
    <t>SCM201900010008000123</t>
  </si>
  <si>
    <t>SCM201900010008000124</t>
  </si>
  <si>
    <t>SCM201900010008000070</t>
  </si>
  <si>
    <t>SCM201900010008000127</t>
  </si>
  <si>
    <t>SCM201900010008000128</t>
  </si>
  <si>
    <t>SCM201900010008000130</t>
  </si>
  <si>
    <t>SCM201900010008000131</t>
  </si>
  <si>
    <t>SCM201900010008000132</t>
  </si>
  <si>
    <t>SCM201900010008000134</t>
  </si>
  <si>
    <t>SCM201900010008000229</t>
  </si>
  <si>
    <t>SCM201900010008000230</t>
  </si>
  <si>
    <t>SCM201900010008000231</t>
  </si>
  <si>
    <t>SCM201900010008000223</t>
  </si>
  <si>
    <t>SCM201900010008000226</t>
  </si>
  <si>
    <t>SCM201900010008000227</t>
  </si>
  <si>
    <t>160m x 2</t>
  </si>
  <si>
    <t>79m x 2</t>
  </si>
  <si>
    <t>85m x 2</t>
  </si>
  <si>
    <t>Longitude</t>
  </si>
  <si>
    <t>AlamatPengiriman</t>
  </si>
  <si>
    <t>TempatPenyimpanan</t>
  </si>
  <si>
    <t>UkuranAntena</t>
  </si>
  <si>
    <t>TempatAntena</t>
  </si>
  <si>
    <t>KekuatanRoofTop</t>
  </si>
  <si>
    <t>PengukuranListrikAwal</t>
  </si>
  <si>
    <t>ACIndoor</t>
  </si>
  <si>
    <t>TypeKabel</t>
  </si>
  <si>
    <t>RG 11</t>
  </si>
  <si>
    <t>ArahAntena</t>
  </si>
  <si>
    <t>StatusHasilSurvey</t>
  </si>
  <si>
    <t>Arif Surahman</t>
  </si>
  <si>
    <t>Tubagus Arifyanto</t>
  </si>
  <si>
    <t>Deddy Ambar Setiawan</t>
  </si>
  <si>
    <t>Dede Somantri</t>
  </si>
  <si>
    <t>Erwin Valentinus Samosir</t>
  </si>
  <si>
    <t>Ishak Rusdianto</t>
  </si>
  <si>
    <t>Mohammad Rizal</t>
  </si>
  <si>
    <r>
      <t>Arga</t>
    </r>
    <r>
      <rPr>
        <sz val="9"/>
        <color rgb="FF333333"/>
        <rFont val="Segoe UI"/>
        <family val="2"/>
      </rPr>
      <t> Sutrisna</t>
    </r>
  </si>
  <si>
    <r>
      <t>Awal</t>
    </r>
    <r>
      <rPr>
        <sz val="9"/>
        <color rgb="FF333333"/>
        <rFont val="Segoe UI"/>
        <family val="2"/>
      </rPr>
      <t> Diantino</t>
    </r>
  </si>
  <si>
    <r>
      <t>Chris</t>
    </r>
    <r>
      <rPr>
        <sz val="9"/>
        <color rgb="FF333333"/>
        <rFont val="Segoe UI"/>
        <family val="2"/>
      </rPr>
      <t>tian P.N Pakasi</t>
    </r>
  </si>
  <si>
    <r>
      <t>Fayzal</t>
    </r>
    <r>
      <rPr>
        <sz val="9"/>
        <color rgb="FF333333"/>
        <rFont val="Segoe UI"/>
        <family val="2"/>
      </rPr>
      <t> Muhamad</t>
    </r>
  </si>
  <si>
    <r>
      <t>Ibnu</t>
    </r>
    <r>
      <rPr>
        <sz val="9"/>
        <color rgb="FF333333"/>
        <rFont val="Segoe UI"/>
        <family val="2"/>
      </rPr>
      <t> Mutholib</t>
    </r>
  </si>
  <si>
    <r>
      <t>Ircha</t>
    </r>
    <r>
      <rPr>
        <sz val="9"/>
        <color rgb="FF333333"/>
        <rFont val="Segoe UI"/>
        <family val="2"/>
      </rPr>
      <t>m Apriyadi</t>
    </r>
  </si>
  <si>
    <r>
      <t>Maulana </t>
    </r>
    <r>
      <rPr>
        <b/>
        <sz val="9"/>
        <color rgb="FF333333"/>
        <rFont val="Segoe UI"/>
        <family val="2"/>
      </rPr>
      <t>Malik</t>
    </r>
    <r>
      <rPr>
        <sz val="9"/>
        <color rgb="FF333333"/>
        <rFont val="Segoe UI"/>
        <family val="2"/>
      </rPr>
      <t> Ibrahim</t>
    </r>
  </si>
  <si>
    <r>
      <t>Muhammad </t>
    </r>
    <r>
      <rPr>
        <b/>
        <sz val="9"/>
        <color rgb="FF333333"/>
        <rFont val="Segoe UI"/>
        <family val="2"/>
      </rPr>
      <t>Nurman</t>
    </r>
  </si>
  <si>
    <r>
      <t>Muhammad </t>
    </r>
    <r>
      <rPr>
        <b/>
        <sz val="9"/>
        <color rgb="FF333333"/>
        <rFont val="Segoe UI"/>
        <family val="2"/>
      </rPr>
      <t>Rifa</t>
    </r>
    <r>
      <rPr>
        <sz val="9"/>
        <color rgb="FF333333"/>
        <rFont val="Segoe UI"/>
        <family val="2"/>
      </rPr>
      <t>i</t>
    </r>
  </si>
  <si>
    <r>
      <t>Mohammad </t>
    </r>
    <r>
      <rPr>
        <b/>
        <sz val="9"/>
        <color rgb="FF333333"/>
        <rFont val="Segoe UI"/>
        <family val="2"/>
      </rPr>
      <t>Rizal</t>
    </r>
  </si>
  <si>
    <r>
      <t>Yull</t>
    </r>
    <r>
      <rPr>
        <sz val="9"/>
        <color rgb="FF333333"/>
        <rFont val="Segoe UI"/>
        <family val="2"/>
      </rPr>
      <t>i Ariyadi</t>
    </r>
  </si>
  <si>
    <t>Ibnu Mutholib</t>
  </si>
  <si>
    <t>Arga Sutrisna</t>
  </si>
  <si>
    <t>Muhammad Nurman</t>
  </si>
  <si>
    <t>Ircham Apriyadi</t>
  </si>
  <si>
    <t>Muhammad Rifai</t>
  </si>
  <si>
    <t>Maulana Malik Ibrahim</t>
  </si>
  <si>
    <t>Christian P.N Pakasi</t>
  </si>
  <si>
    <t>Mohammad Rizal</t>
  </si>
  <si>
    <t>Awal Diantino</t>
  </si>
  <si>
    <t>Fayzal Muhamad</t>
  </si>
  <si>
    <r>
      <t>Toto</t>
    </r>
    <r>
      <rPr>
        <sz val="9"/>
        <rFont val="Calibri"/>
        <family val="2"/>
        <scheme val="minor"/>
      </rPr>
      <t>k Agoeng Paminto</t>
    </r>
  </si>
  <si>
    <t>SiteSurvey</t>
  </si>
  <si>
    <t>Kanca Backup</t>
  </si>
  <si>
    <t>Kota-Kabupaten</t>
  </si>
  <si>
    <t>LOKASI_NAMA_REMOTE</t>
  </si>
  <si>
    <t>Nama_Teknisi</t>
  </si>
  <si>
    <t>HP_Teknisi</t>
  </si>
  <si>
    <t>Status SIK</t>
  </si>
  <si>
    <t>Instalasi Elektronik</t>
  </si>
  <si>
    <t>Commisioning</t>
  </si>
  <si>
    <t>Jam_Mulai</t>
  </si>
  <si>
    <t>SITE ID</t>
  </si>
  <si>
    <t>IP P2P</t>
  </si>
  <si>
    <t>HUB</t>
  </si>
  <si>
    <t>TYPE</t>
  </si>
  <si>
    <t>LAT</t>
  </si>
  <si>
    <t>Long</t>
  </si>
  <si>
    <t>SATKOM</t>
  </si>
  <si>
    <t>BRI</t>
  </si>
  <si>
    <t>COLO</t>
  </si>
  <si>
    <t>BEFORE</t>
  </si>
  <si>
    <t>AFTER</t>
  </si>
  <si>
    <t>Hasil Grounding</t>
  </si>
  <si>
    <t>DATA NMS BRINETCOM SN/FOTO</t>
  </si>
  <si>
    <t>FALLBACK BIN</t>
  </si>
  <si>
    <t>EsNo</t>
  </si>
  <si>
    <t>SATELIT AWAL</t>
  </si>
  <si>
    <t>ESN Modem VSAT</t>
  </si>
  <si>
    <t>Chasing Modem</t>
  </si>
  <si>
    <t>Adaptor</t>
  </si>
  <si>
    <t>BUC</t>
  </si>
  <si>
    <t>LNB</t>
  </si>
  <si>
    <t>PSU</t>
  </si>
  <si>
    <t>Feedhorn</t>
  </si>
  <si>
    <t>UPS</t>
  </si>
  <si>
    <t>ROUTER</t>
  </si>
  <si>
    <t>Rack</t>
  </si>
  <si>
    <t>Status XPoll</t>
  </si>
  <si>
    <t>C/N</t>
  </si>
  <si>
    <t>Foto1</t>
  </si>
  <si>
    <t>Foto2</t>
  </si>
  <si>
    <t>Foto3</t>
  </si>
  <si>
    <t>Foto4</t>
  </si>
  <si>
    <t>Foto5</t>
  </si>
  <si>
    <t>Foto6</t>
  </si>
  <si>
    <t>Foto7</t>
  </si>
  <si>
    <t>Foto8</t>
  </si>
  <si>
    <t>Action</t>
  </si>
  <si>
    <t>Status Instalasi I</t>
  </si>
  <si>
    <t>Status Commisioning</t>
  </si>
  <si>
    <t>Teknisi Installer Elektronik</t>
  </si>
  <si>
    <t>Teknisi Commisioning</t>
  </si>
  <si>
    <t>Kendala Instalasi</t>
  </si>
  <si>
    <t>Status Task</t>
  </si>
  <si>
    <t>Status BAOL</t>
  </si>
  <si>
    <t>NOBPS 
(Finance)</t>
  </si>
  <si>
    <t>081314324294 / 085382760808</t>
  </si>
  <si>
    <t>15.1.2.108</t>
  </si>
  <si>
    <t>6.9.0.42_PID</t>
  </si>
  <si>
    <t>BRISat</t>
  </si>
  <si>
    <t>BS0013196054AZ</t>
  </si>
  <si>
    <t>G745W1000786</t>
  </si>
  <si>
    <t>A01145A88</t>
  </si>
  <si>
    <t>1704-N20204-238287</t>
  </si>
  <si>
    <t>A01089B88</t>
  </si>
  <si>
    <t>Sudah</t>
  </si>
  <si>
    <t>ACTION
● Bongkar antena CSM
● Lifting perangkat
● Rakit antenna set 2,4m
● Pointing max ke satelit brisat hub 1
● Kroschek pandangan tampak depan antenna sudah disimetris antara feedsupport danTapak pedestal sudah ok
● Dinabolt tapak pedestal
● COR BALLAST sesuai SOP"</t>
  </si>
  <si>
    <t>Done Tahap I</t>
  </si>
  <si>
    <t>Done Tahap II</t>
  </si>
  <si>
    <t>Done Tahp III</t>
  </si>
  <si>
    <t>Fadly Zon</t>
  </si>
  <si>
    <t>Verified BRI</t>
  </si>
  <si>
    <t>Data Awal</t>
  </si>
  <si>
    <t>Abdul Kodir Jaelani</t>
  </si>
  <si>
    <t>15.1.2.88</t>
  </si>
  <si>
    <t>6.3.0.41</t>
  </si>
  <si>
    <t>BS0013195876A3</t>
  </si>
  <si>
    <t>G745W1000490</t>
  </si>
  <si>
    <t>A00092A86</t>
  </si>
  <si>
    <t>1704-N20204-238166</t>
  </si>
  <si>
    <t>A00930B85</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</si>
  <si>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 CREATE Sat id Dan anria xpoll pekerjaan 239 BRI TAHAP COMMISINONING 
TANGGAL :13/11/18 
DIAMETER ANT : SET 2,4M 
NO URUT LOKASI : 
SITE ID. :36D21020 
IP LAN. :1.46.17.1 
NAMA LOKASI :BRI KANCA SRIWIJAYA PALEMBANG 
ALAMAT: Jl. Jend. BASUKI RAHMAT no.897. KEMUNING KOTA PALEMBANG 
NAMA TEKNISI :Awal diantino 081314324294 
KOORDINATOR : Bag chemi 
NAMA PIC BRI Suprianto/085268368301 
PERANGKAT SN TERPASANG 
MODEM JUPITER : BS0013195876A3 
ADAPTOR :G745W1000490 
POWER SUPPLY :A00930B85 
LNB :1704-N20204-238166 
BUC 10 WATT :A00092A86 
HASIL XPOLL 
CPI: 
CTN: 
OPT:</t>
  </si>
  <si>
    <t>Abdul Kodir</t>
  </si>
  <si>
    <t>15.1.2.97</t>
  </si>
  <si>
    <t>BS0013195275M8</t>
  </si>
  <si>
    <t>G745W1000502</t>
  </si>
  <si>
    <t>A01055A87</t>
  </si>
  <si>
    <t>1704-N20204-238149</t>
  </si>
  <si>
    <t>A00994B87</t>
  </si>
  <si>
    <t xml:space="preserve">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t>
  </si>
  <si>
    <t>Mohamad Fadli</t>
  </si>
  <si>
    <t>10.204.3.116/30</t>
  </si>
  <si>
    <t>6.9.0.28_PID</t>
  </si>
  <si>
    <t>BS0013182704AW</t>
  </si>
  <si>
    <t>G745W1000493</t>
  </si>
  <si>
    <t>A01165A88</t>
  </si>
  <si>
    <t>1704-N20204-238242</t>
  </si>
  <si>
    <t>A01109B99</t>
  </si>
  <si>
    <t>ACTION :
● Rakit antenna set 2,4m
● Pointing max ke satelit brisat hub 1
● Dinabolt tapak pedestal
● COR BALLAST sesuai SOP
● XPOLL ke NOC dan POC BRI</t>
  </si>
  <si>
    <t>Fadly</t>
  </si>
  <si>
    <t>15.1.2.87</t>
  </si>
  <si>
    <t>6.3.0.41_PID</t>
  </si>
  <si>
    <t>BS0013214863AY</t>
  </si>
  <si>
    <t>G801W1000590</t>
  </si>
  <si>
    <t>A01065A87</t>
  </si>
  <si>
    <t>1704-N20204-238410</t>
  </si>
  <si>
    <t>A01005B87</t>
  </si>
  <si>
    <t>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220 v
● P-G : 220 v
● N-G : 0.9 v
VIA : PLN
-SARPEN
-AC ADA DAN DINGIN
-UPS : ADA DAN BACKUP
Memakai modem back up kanca muara enim setelah xpooll dikembalikan ke kanca</t>
  </si>
  <si>
    <t>Fadly zon</t>
  </si>
  <si>
    <t>15.1.2.79</t>
  </si>
  <si>
    <t>BS001319660W7</t>
  </si>
  <si>
    <t>G745W100516</t>
  </si>
  <si>
    <t>A01159A88</t>
  </si>
  <si>
    <t>1704-N20204-235160</t>
  </si>
  <si>
    <t>A01105B12</t>
  </si>
  <si>
    <t>ACTION
● Lifting perangkat
● Rakit antenna set 3,8m
● Pointing max ke satelit brisat hub 1
● Dinabolt tapak pedestal
● COR BALLAST sesuai SOP
● XPOLL ke NOC dan POC BRIACTION
● Lifting perangkat
● Rakit antenna set 3,8m
● Pointing max ke satelit brisat hub 1
● Dinabolt tapak pedestal
● COR BALLAST sesuai SOP
● XPOLL ke NOC dan POC BRI
Done xpoll 9 Agustus 2018</t>
  </si>
  <si>
    <t>10.204.3.244/30</t>
  </si>
  <si>
    <t>BS0013197438MB</t>
  </si>
  <si>
    <t>G745W10001236</t>
  </si>
  <si>
    <t>A000999A89</t>
  </si>
  <si>
    <t>1704-n20204-237251</t>
  </si>
  <si>
    <t>A00962B87</t>
  </si>
  <si>
    <t>ACTION
● Lifting perangkat
● Rakit antenna set 2,4m
● Pointing max ke satelit brisat hub 1
● Kroschek pandangan tampak depan antenna sudah disimetris antara feedsupport danTapak pedestal sudah ok
● Dinabolt tapak pedestal
● COR BALLAST sesuai SOP
● XPOLL ke NOC dan POC BRI</t>
  </si>
  <si>
    <t>Alvin</t>
  </si>
  <si>
    <t>15.1.2.194</t>
  </si>
  <si>
    <t>BS0013212193</t>
  </si>
  <si>
    <t>G801W1000582</t>
  </si>
  <si>
    <t>ao1173a88</t>
  </si>
  <si>
    <t>1704-N20204-238385</t>
  </si>
  <si>
    <t>A01117B88</t>
  </si>
  <si>
    <t>CC05170862</t>
  </si>
  <si>
    <t>NOTE :
● DI BANTU XPOLL DAN IP MAN BARU
● IP YG DI GUNAKAN ADALAH IP YG DI GUNAKAN DI LOKASI KANCA VETERAN (MODEM NYA PERNAH DI PAKAI UNTUK XPOLL DI KANCA VETERAN)
Done xpoll tgl 31 Agustus 2018 oleh Ircham
*FORMAT REQ XPOLL PEKERJAAN 239 BRI * 
TAHAP COMMISIONING 
● TANGGAL : 13 November 2018 
● DIAMETER ANT : 2,4 meter 
● NO URUT LOKASI : 
● SITE ID : 36Q22667 
● IP LAN : 55.234.152.1 
● IP MODEM / P2P : 10.204.4.32 
● HUB : PS1 ATAU BS1 
● NAMA LOKASI : BRI KANCA MERDEKA TANGERANG 
● ALAMAT LOKASI : Jl. Merdeka no 110c 
● NAMA TEKNISI : Dadi (089689203716 ) 
● KOORDINATOR : bp. Erwin 
● NAMA PIC BRI : bp. Alvin 
PERANGKAT SN TERPASANG 
Esn modem : 13212193 
Modem Jupiter : BS0013212193 
Adaptor : G801W1000582 
Power Supply: 930030387 
Lnb :1704-N20204-238385 
RFT 10W: ao1173a88 
Mounting antena : nprm 
FEEDHORN : sn CC05170862 pn 08002445 
Panjang kabel : 80x2 
SQF :132</t>
  </si>
  <si>
    <t>Dadi
*note: task atas nama Malik</t>
  </si>
  <si>
    <t>Nur Rizky</t>
  </si>
  <si>
    <t>Jalal</t>
  </si>
  <si>
    <t>15.1.2.201</t>
  </si>
  <si>
    <t>BS001319587OM9</t>
  </si>
  <si>
    <t>G745W1000606</t>
  </si>
  <si>
    <t>A0115088</t>
  </si>
  <si>
    <t>1704-N20204-238256</t>
  </si>
  <si>
    <t>A01094B88</t>
  </si>
  <si>
    <t>Action
• Instalasi antena 2.4
• lifting perangkat dan matrial
• pointing max sqf
• Tarik Kabel
• cor pondasi + dynabolt
• membersihkan area instalasi
Done xpole tgl 3 September 2018 oleh Ircham</t>
  </si>
  <si>
    <t>Sanusi</t>
  </si>
  <si>
    <t>15.1.2.202</t>
  </si>
  <si>
    <t>BS0013212241AM</t>
  </si>
  <si>
    <t>G801W1000572</t>
  </si>
  <si>
    <t>A1104A88</t>
  </si>
  <si>
    <t>1704-N20204-238392</t>
  </si>
  <si>
    <t>A01048B88</t>
  </si>
  <si>
    <t>ACTION
● Pointing max ke hub 1
Done xpole tgl 3 September 2018 oleh Andi</t>
  </si>
  <si>
    <t>15.1.2.204</t>
  </si>
  <si>
    <t>BS0013212313</t>
  </si>
  <si>
    <t>G801W1000651</t>
  </si>
  <si>
    <t>A01149A88</t>
  </si>
  <si>
    <t>1704-N20204-238413</t>
  </si>
  <si>
    <t>A01093B88</t>
  </si>
  <si>
    <t>ACTION
● Pointing max ke hub 1
Done xpoll tgl 5 September 2018 oleh Andi Suhendar</t>
  </si>
  <si>
    <t>Ceva</t>
  </si>
  <si>
    <t>Andi S</t>
  </si>
  <si>
    <t>15.1.2.207</t>
  </si>
  <si>
    <t>BS0013195967A4</t>
  </si>
  <si>
    <t>G745W1000503</t>
  </si>
  <si>
    <t>A01190A88</t>
  </si>
  <si>
    <t>1704-N20204-238340</t>
  </si>
  <si>
    <t>A01134B88</t>
  </si>
  <si>
    <t>ACTION
● Pointing max ke hub 1 DIAMETER ANTENNA : 2,4m
Done xpoll tgl 7 September 2018 oleh Andi Suhendar</t>
  </si>
  <si>
    <t>pihak BRI belum membayar sewa space penempatan antenna ke pihak bandara Angkasa pura</t>
  </si>
  <si>
    <t>Eko Nowo</t>
  </si>
  <si>
    <t>10.204.1.168/30</t>
  </si>
  <si>
    <t>BS00013214770AV</t>
  </si>
  <si>
    <t>G801W1000551</t>
  </si>
  <si>
    <t>A01015A86</t>
  </si>
  <si>
    <t>1704-N20204-238366</t>
  </si>
  <si>
    <t>A00978B87</t>
  </si>
  <si>
    <t>On progress</t>
  </si>
  <si>
    <t>15.1.2.49</t>
  </si>
  <si>
    <t>BS0013195551M5</t>
  </si>
  <si>
    <t>G745W1000586</t>
  </si>
  <si>
    <t>A01155A88</t>
  </si>
  <si>
    <t>1704-N20204-238449</t>
  </si>
  <si>
    <t>A01099B88</t>
  </si>
  <si>
    <t>Yono</t>
  </si>
  <si>
    <t>10.204.2.0/30</t>
  </si>
  <si>
    <t>BS0013211599M6</t>
  </si>
  <si>
    <t>G801W1000654</t>
  </si>
  <si>
    <t>A01112A88</t>
  </si>
  <si>
    <t>1704-N20204-238147</t>
  </si>
  <si>
    <t>A01056B88</t>
  </si>
  <si>
    <t>Dedy</t>
  </si>
  <si>
    <t>15.1.2.46</t>
  </si>
  <si>
    <t>BS0013215038AT</t>
  </si>
  <si>
    <t>G801W1000557</t>
  </si>
  <si>
    <t>A01078B87</t>
  </si>
  <si>
    <t>1704-N20204-238146</t>
  </si>
  <si>
    <t>A01018B87</t>
  </si>
  <si>
    <t>CC05170620</t>
  </si>
  <si>
    <t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t>
  </si>
  <si>
    <t>El Arif</t>
  </si>
  <si>
    <t>Lengkap</t>
  </si>
  <si>
    <t>15.1.2.48</t>
  </si>
  <si>
    <t>BS0013214820</t>
  </si>
  <si>
    <t>G801W1000466</t>
  </si>
  <si>
    <t>A01174A88</t>
  </si>
  <si>
    <t>1704-N20204-238144</t>
  </si>
  <si>
    <t>A01118888</t>
  </si>
  <si>
    <t>15.1.2.74</t>
  </si>
  <si>
    <t>BS0013196081AZ</t>
  </si>
  <si>
    <t>G745W1000510</t>
  </si>
  <si>
    <t>A01187A88</t>
  </si>
  <si>
    <t>1704-N20204-238573</t>
  </si>
  <si>
    <t>A01131B88</t>
  </si>
  <si>
    <t>15.1.2.76</t>
  </si>
  <si>
    <t>BS0013319034AU</t>
  </si>
  <si>
    <t>G808W1001033</t>
  </si>
  <si>
    <t>A01062A87</t>
  </si>
  <si>
    <t>1704-N20204-238423</t>
  </si>
  <si>
    <t>A01001B87</t>
  </si>
  <si>
    <t>Muhammad Firman El Arief</t>
  </si>
  <si>
    <t>10.204.2.216/30</t>
  </si>
  <si>
    <t>BS0013214813AT</t>
  </si>
  <si>
    <t>G801W1000649</t>
  </si>
  <si>
    <t>A01056A87</t>
  </si>
  <si>
    <t>1704-N20204-238145</t>
  </si>
  <si>
    <t>A00995B87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</si>
  <si>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t>
  </si>
  <si>
    <t>082121979197 / 082219161516</t>
  </si>
  <si>
    <t>10.204.3.0/30</t>
  </si>
  <si>
    <t>6.4.0.42_PID</t>
  </si>
  <si>
    <t>BS0013196086M9</t>
  </si>
  <si>
    <t>G745W1000776</t>
  </si>
  <si>
    <t>A01074A87</t>
  </si>
  <si>
    <t>1704-N20204-238202</t>
  </si>
  <si>
    <t>A01014B87</t>
  </si>
  <si>
    <t>ACTION
● Lifting perangkat
● Rakit antenna set 2,4m
● Pointing max ke satelit brisat hub 1
● Kroschek pandangan tampak depan antenna sudah disimetris antara feedsupport danTapak pedestal sudah ok
● Dinabolt tapak pedestal
● XPOLL ke NOC dan POC BRI</t>
  </si>
  <si>
    <t>Januar Yuda</t>
  </si>
  <si>
    <t>15.1.2.42</t>
  </si>
  <si>
    <t>BS0013196649A2</t>
  </si>
  <si>
    <t>G74W1000569</t>
  </si>
  <si>
    <t>A01103A88</t>
  </si>
  <si>
    <t>1704-N20204-238211</t>
  </si>
  <si>
    <t>A01047B88</t>
  </si>
  <si>
    <t>CC 5170777</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</si>
  <si>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 NO URUT LOKASI : 
● SITE ID : 36H21693 
● IP LAN : 2.72.17.1 
● IP MODEM / P2P : 10.204.3.40/30 
● HUB : BS1 
● NAMA LOKASI : BRI KANCA CILACAP 
● ALAMAT LOKASI : J.l. A.yani No.29 Cilacap 
● NAMA TEKNISI : JANUAR YUDA/085712423341 
● KOORDINATOR : casto dll 
● NAMA PIC BRI : DWI/085643872872 
PERANGKAT SN TERPASANG 
Esn modem : 13196649 
Modem Jupiter : BS 0013196649A2 
Adaptor : G74W1000569 
Power Supply: A01047B88 
Lnb : 1704-N10204-238211 
RFT 10W: A01103A88 
Mounting antena : nprm 
FEEDHORN WR : CC 05170777 
Panjang kabel : 100*2 
SQF :122</t>
  </si>
  <si>
    <t>Degon</t>
  </si>
  <si>
    <t>10.204.3.44/30</t>
  </si>
  <si>
    <t>BS0013214870AW</t>
  </si>
  <si>
    <t>G801W1000593</t>
  </si>
  <si>
    <t>A01113A88</t>
  </si>
  <si>
    <t>1704-N20204-238112</t>
  </si>
  <si>
    <t>A01057B88</t>
  </si>
  <si>
    <t>10.204.3.48/30</t>
  </si>
  <si>
    <t>BS0013195333AY</t>
  </si>
  <si>
    <t>G74W1000676</t>
  </si>
  <si>
    <t>A01067A87</t>
  </si>
  <si>
    <t>1704-N20204-238598</t>
  </si>
  <si>
    <t>A01007B87</t>
  </si>
  <si>
    <t>10.204.3.52/30</t>
  </si>
  <si>
    <t>BS0013215006A0</t>
  </si>
  <si>
    <t>G801W1000553</t>
  </si>
  <si>
    <t>A01016A86</t>
  </si>
  <si>
    <t>1704-N20204-238240</t>
  </si>
  <si>
    <t>A00979B87</t>
  </si>
  <si>
    <t>"ACTION
● Lifting perangkat
● Rakit antenna set 2,4m
● Pointing max ke satelit brisat hub 1
● Kroschek pandangan tampak depan antenna sudah disimetris antara feedsupport danTapak pedestal sudah ok
● Dinabolt tapak pedestal
● TARIK KABEL
● XPOLL ke NOC dan POC BRI"</t>
  </si>
  <si>
    <t>15.1.2.28</t>
  </si>
  <si>
    <t>BS0013195209</t>
  </si>
  <si>
    <t>G745W1000501</t>
  </si>
  <si>
    <t>A01143A88</t>
  </si>
  <si>
    <t>1704-N20204-238230</t>
  </si>
  <si>
    <t>A01087B88</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</si>
  <si>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
*FORMAT REQ CREATE SITE ID DAN XPOLL PEKERJAAN 239 BRI * 
TAHAP COMMISIONING 
● TANGGAL : 13.11.2018 
● DIAMETER ANT : 2,4 M 
● NO URUT LOKASI : 30 
● SITE ID : 36H21697 
● IP LAN : 2.69.33.1 
● IP MODEM / P2P : 10.204.3.56/30 
● HUB : PS1 ATAU BS1 
● NAMA LOKASI : BRI KANCA CIKDITIRO YOGYAKARYA 
● ALAMAT LOKASI : JL.CIKDITIRO NO 3 YOGYAKARTA 
● NAMA TEKNISI : JAROT/081325923845 
● KOORDINATOR : PAK.REZA/PAK.CASTO 
● NAMA PIC BRI : ONKY/085731390848 
PERANGKAT SN TERPASANG 
Esn modem : 13195209 
Modem Jupiter : BS0013195209M5 
Adaptor : G7445W1000501 
Power Supply: A01087B88 
Lnb :1704-N20204-238230 
RFT 10W: A0113A88 
Mounting antena : nprm 
FEEDHORN WR :sn 05170794 
Panjang kabel : 80x2 
SQF : 
HASIL XPOLL 
Cpi : 
C/n : 
Opt : 
Reques Xpoll 
Terima Kasih</t>
  </si>
  <si>
    <t>082312000084 / 085701000084</t>
  </si>
  <si>
    <t>Damar</t>
  </si>
  <si>
    <t>10.204.3.60/30</t>
  </si>
  <si>
    <t>BS00131319152AV</t>
  </si>
  <si>
    <t>G75W1000975</t>
  </si>
  <si>
    <t>A01044A87</t>
  </si>
  <si>
    <t>1610-N20204-226027</t>
  </si>
  <si>
    <t>A0098B387</t>
  </si>
  <si>
    <t>Ariyadi</t>
  </si>
  <si>
    <t>10.204.3.64/30</t>
  </si>
  <si>
    <t>6.9.0.28-PID</t>
  </si>
  <si>
    <t>BS0013214851AV</t>
  </si>
  <si>
    <t>G801W1000761</t>
  </si>
  <si>
    <t>A00984A86</t>
  </si>
  <si>
    <t>1704 N20204 228214</t>
  </si>
  <si>
    <t>A00947B87</t>
  </si>
  <si>
    <t>0517 0757</t>
  </si>
  <si>
    <t>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24 September 2018 oleh Januar Primayuda</t>
  </si>
  <si>
    <t>Ibnu</t>
  </si>
  <si>
    <t>10.204.3.68/30</t>
  </si>
  <si>
    <t>BS0013211836AV</t>
  </si>
  <si>
    <t>G801W1000659</t>
  </si>
  <si>
    <t>A01006A86</t>
  </si>
  <si>
    <t>1704-N20204-238109</t>
  </si>
  <si>
    <t>A00969B87</t>
  </si>
  <si>
    <t>10.204.3.76/30</t>
  </si>
  <si>
    <t>BS0013318532AW</t>
  </si>
  <si>
    <t>G808W1000990</t>
  </si>
  <si>
    <t>A01184A88</t>
  </si>
  <si>
    <t>1704-N20204-238302</t>
  </si>
  <si>
    <t>A01128B88</t>
  </si>
  <si>
    <t>Jl. Jend. Sudirman No. 19, Temanggung</t>
  </si>
  <si>
    <t>Panji</t>
  </si>
  <si>
    <t>BS0013318547M7</t>
  </si>
  <si>
    <t>G808W1001193</t>
  </si>
  <si>
    <t>A01052A87</t>
  </si>
  <si>
    <t>1704-N20204-238312</t>
  </si>
  <si>
    <t>A00991B87</t>
  </si>
  <si>
    <t>15.1.2.41</t>
  </si>
  <si>
    <t>BS0013214785M6</t>
  </si>
  <si>
    <t>G801W1000682</t>
  </si>
  <si>
    <t>A01064A87</t>
  </si>
  <si>
    <t>1704-N20204-26224</t>
  </si>
  <si>
    <t>A01029087</t>
  </si>
  <si>
    <t>CC05170623</t>
  </si>
  <si>
    <t>ACTION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227
● P-G : 118
● N-G : 106
VIA : PLN
-SARPEN
-AC ADA DAN DINGIN
-UPS : ADA</t>
  </si>
  <si>
    <t>Amri</t>
  </si>
  <si>
    <t>10.204.3.88/30</t>
  </si>
  <si>
    <t>BS00001321608AU</t>
  </si>
  <si>
    <t>G801W1000700</t>
  </si>
  <si>
    <t>A00980A86</t>
  </si>
  <si>
    <t>1704-N20204-238398</t>
  </si>
  <si>
    <t>A0943B87</t>
  </si>
  <si>
    <t>Darisky</t>
  </si>
  <si>
    <t>0821-3886-1924</t>
  </si>
  <si>
    <t>15.1.2.54</t>
  </si>
  <si>
    <t>BS0013196674A0</t>
  </si>
  <si>
    <t>G745W1000613</t>
  </si>
  <si>
    <t>A01005A86</t>
  </si>
  <si>
    <t>1704-N20204-225733</t>
  </si>
  <si>
    <t>A00968B87</t>
  </si>
  <si>
    <t>Budi</t>
  </si>
  <si>
    <t>15.1.2.31</t>
  </si>
  <si>
    <t>BS0013216336AV</t>
  </si>
  <si>
    <t>G801W1000784</t>
  </si>
  <si>
    <t>A01142A88</t>
  </si>
  <si>
    <t>1704-N20204-238460</t>
  </si>
  <si>
    <t>A01086B88</t>
  </si>
  <si>
    <t>15.1.2.215</t>
  </si>
  <si>
    <t>BS0013212911AQ</t>
  </si>
  <si>
    <t>G801W1000467</t>
  </si>
  <si>
    <t>A01114A88</t>
  </si>
  <si>
    <t>1704-N20204-238599</t>
  </si>
  <si>
    <t>A01058B88</t>
  </si>
  <si>
    <t>PONDASI PEDESTAL MOUNTING ; SUDAH KUAT DI COR DAN SESUAI SOP DYNABOLT.
- SARPEN
- AC ADA DAN DINGIN
- UPS : ADA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Jarot</t>
  </si>
  <si>
    <t>JL.MAGELANG KM 4,2 SINDUADI,KEC.MLATI SLEMAN YOGYAKARTA</t>
  </si>
  <si>
    <t>36H21828</t>
  </si>
  <si>
    <t>BS0013212892</t>
  </si>
  <si>
    <t>G801W1000463</t>
  </si>
  <si>
    <t>A01164A88</t>
  </si>
  <si>
    <t>1704-N20204-238588</t>
  </si>
  <si>
    <t>A01107B88</t>
  </si>
  <si>
    <t>Abednego</t>
  </si>
  <si>
    <t>10.204.3.108/30</t>
  </si>
  <si>
    <t>BS0013195206</t>
  </si>
  <si>
    <t>G745W1000600</t>
  </si>
  <si>
    <t>A01002A86</t>
  </si>
  <si>
    <t>1704-N20204-238208</t>
  </si>
  <si>
    <t>A00965B87</t>
  </si>
  <si>
    <t>Yosi</t>
  </si>
  <si>
    <t>BS0013214950AV</t>
  </si>
  <si>
    <t>G801W1000574</t>
  </si>
  <si>
    <t>A00982B87</t>
  </si>
  <si>
    <t>1704-N20204-238459</t>
  </si>
  <si>
    <t>Bagus Ary s</t>
  </si>
  <si>
    <t>10.204.3.120/30</t>
  </si>
  <si>
    <t>BS0013212857AZ</t>
  </si>
  <si>
    <t>G801W1000704</t>
  </si>
  <si>
    <t>A01093A87</t>
  </si>
  <si>
    <t>1704-N20204-236036</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</si>
  <si>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Agustus 2018</t>
  </si>
  <si>
    <t>10.204.3.124/30</t>
  </si>
  <si>
    <t>BS0013212956</t>
  </si>
  <si>
    <t>G801W1000567</t>
  </si>
  <si>
    <t>A01008A86</t>
  </si>
  <si>
    <t>1704-N20204-238157</t>
  </si>
  <si>
    <t>A00971B87</t>
  </si>
  <si>
    <t>15.1.2.106</t>
  </si>
  <si>
    <t>BS0013196091M5</t>
  </si>
  <si>
    <t>A00959B87</t>
  </si>
  <si>
    <t>Azlan</t>
  </si>
  <si>
    <t>10.204.3.132/30</t>
  </si>
  <si>
    <t>BS0013216300AM</t>
  </si>
  <si>
    <t>G801W1000827</t>
  </si>
  <si>
    <t>A00975A88</t>
  </si>
  <si>
    <t>1704-N20204-238433</t>
  </si>
  <si>
    <t>A00938B87</t>
  </si>
  <si>
    <t>ACTION
- DATANG KE LOKASI
- CEK KELISTRIKAN
- CEK PERANGKAT DAN INSTALASI</t>
  </si>
  <si>
    <t>10.204.3.136/30</t>
  </si>
  <si>
    <t>1610 N20204 226027</t>
  </si>
  <si>
    <t>A01052B88</t>
  </si>
  <si>
    <t>0517 0835</t>
  </si>
  <si>
    <t>Andy</t>
  </si>
  <si>
    <t>10.204.3.140/30</t>
  </si>
  <si>
    <t>BS 13214793 M5</t>
  </si>
  <si>
    <t>G801W1000465</t>
  </si>
  <si>
    <t>A01060A87</t>
  </si>
  <si>
    <t>1704-N20204-238113</t>
  </si>
  <si>
    <t>A00999B87</t>
  </si>
  <si>
    <t>10.204.3.144/30</t>
  </si>
  <si>
    <t>BS0013196448MB</t>
  </si>
  <si>
    <t>G745W1000683</t>
  </si>
  <si>
    <t>A01017A86</t>
  </si>
  <si>
    <t>1704-N20204-238382</t>
  </si>
  <si>
    <t>A00980B87</t>
  </si>
  <si>
    <t>10.204.3.148/30</t>
  </si>
  <si>
    <t>BS0013195193 M7</t>
  </si>
  <si>
    <t>G745W1000737</t>
  </si>
  <si>
    <t>A00973A86</t>
  </si>
  <si>
    <t>1704-N20204-238584</t>
  </si>
  <si>
    <t>A0936BB7</t>
  </si>
  <si>
    <t>ACTION
● Lifting perangkat
● Rakit antenna set 2,4m
● Pointing max ke satelit brisat hub 1
● Kroschek pandangan tampak depan antenna sudah disimetris antara feedsupport danTapak pedestal sudah ok
● Dinabolt tapak pedestal
● COR BALLAST sesuai SOP
● TARIK KABEL
● XPOLL ke NOC dan POC BRI</t>
  </si>
  <si>
    <t>10.204.3.152/30</t>
  </si>
  <si>
    <t>6.3.041_PID</t>
  </si>
  <si>
    <t>BS0013319040AR</t>
  </si>
  <si>
    <t>G745W1000623</t>
  </si>
  <si>
    <t>A01068A87</t>
  </si>
  <si>
    <t>1704-N20204-238597</t>
  </si>
  <si>
    <t>A01008887</t>
  </si>
  <si>
    <t>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Di kunjungi ulang oleh Prayogo pada tgl 16 okt 2018 
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t>
  </si>
  <si>
    <t>15.1.2.222</t>
  </si>
  <si>
    <t>BS001318755M8</t>
  </si>
  <si>
    <t>G806W10011153</t>
  </si>
  <si>
    <t>A01069A87</t>
  </si>
  <si>
    <t>1704-N20204-238201</t>
  </si>
  <si>
    <t>A01009B87</t>
  </si>
  <si>
    <t>Selesai instalasi 5 Agustus 2018
Done xpoll tgl 24 September 2018 oleh Januar Primayuda</t>
  </si>
  <si>
    <t>Irfan</t>
  </si>
  <si>
    <t>15.1.2.70</t>
  </si>
  <si>
    <t>BS0013212942</t>
  </si>
  <si>
    <t>G801W1000468</t>
  </si>
  <si>
    <t>A01083A87</t>
  </si>
  <si>
    <t>1704-N20204-238212</t>
  </si>
  <si>
    <t>A01023B87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</si>
  <si>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t>
  </si>
  <si>
    <t>Bimo</t>
  </si>
  <si>
    <t>15.1.2.225</t>
  </si>
  <si>
    <t>BS0013195202AT</t>
  </si>
  <si>
    <t>G745W1000603</t>
  </si>
  <si>
    <t>A01189A88</t>
  </si>
  <si>
    <t>1704-N20204-238369</t>
  </si>
  <si>
    <t>A01133B88</t>
  </si>
  <si>
    <t>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REQ CREATE DAN DOWNLOAD MODEM,CROSPOL</t>
  </si>
  <si>
    <t>15.1.2.50</t>
  </si>
  <si>
    <t>BS0013195002AR</t>
  </si>
  <si>
    <t>G745W1000775</t>
  </si>
  <si>
    <t>A01168A88</t>
  </si>
  <si>
    <t>1704-N20204-238110</t>
  </si>
  <si>
    <t>A01112888</t>
  </si>
  <si>
    <t>15.1.2.47</t>
  </si>
  <si>
    <t>BS0013214826</t>
  </si>
  <si>
    <t>G801W1000786</t>
  </si>
  <si>
    <t>A01188A88</t>
  </si>
  <si>
    <t>1704-N20204-238305</t>
  </si>
  <si>
    <t>A01132B88</t>
  </si>
  <si>
    <t xml:space="preserve">
ACTION
● Lifting perangkat
● Rakit antenna set 2,4m
● Pointing max ke satelit brisat hub 1
● Kroschek pandangan tampak depan antenna sudah disimetris antara feedsupport danTapak pedestal sudah ok
● Dinabolt tapak pedestal
● COR BALLAST sesuai SOP
● XPOLL ke NOC dan POC BRI</t>
  </si>
  <si>
    <t>Antony</t>
  </si>
  <si>
    <t>15.1.2.53</t>
  </si>
  <si>
    <t>BS001319734W8</t>
  </si>
  <si>
    <t>G801W1001564</t>
  </si>
  <si>
    <t>A01089AB7</t>
  </si>
  <si>
    <t>1704-N20204-238303</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</si>
  <si>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31 Juli 2018</t>
  </si>
  <si>
    <t>10.204.3.184/30</t>
  </si>
  <si>
    <t>BS0013195156M6</t>
  </si>
  <si>
    <t>G745W1000601</t>
  </si>
  <si>
    <t>A01166A88</t>
  </si>
  <si>
    <t>1203-n20204-140971</t>
  </si>
  <si>
    <t>A01110B88</t>
  </si>
  <si>
    <t>Afief</t>
  </si>
  <si>
    <t>10.204.3.188/30</t>
  </si>
  <si>
    <t>BS0013198419</t>
  </si>
  <si>
    <t>G801W1001331</t>
  </si>
  <si>
    <t>A01137A88</t>
  </si>
  <si>
    <t>1704-N20204-238427</t>
  </si>
  <si>
    <t>A01081B88</t>
  </si>
  <si>
    <t>ACTION
● Lifting perangkat
● Rakit antenna set 2,4m
● Pointing max ke satelit brisat hub 1
● Kroschek pandangan tampak depan antenna sudah disimetris antara feedsupport danTapak pedestal sudah ok
● Dinabolt tapak pedestal</t>
  </si>
  <si>
    <t>Nur Afifah</t>
  </si>
  <si>
    <t>10.204.3.192/30</t>
  </si>
  <si>
    <t>BS0013194913 M6</t>
  </si>
  <si>
    <t>G745W1000784</t>
  </si>
  <si>
    <t>A01127A88</t>
  </si>
  <si>
    <t>1704-N20204-238245</t>
  </si>
  <si>
    <t>A01071B88</t>
  </si>
  <si>
    <t>Irul</t>
  </si>
  <si>
    <t>10.204.3.196/30</t>
  </si>
  <si>
    <t>BS0013195427</t>
  </si>
  <si>
    <t>G801W1001563</t>
  </si>
  <si>
    <t>A01201A88</t>
  </si>
  <si>
    <t>1704-N20204-238102</t>
  </si>
  <si>
    <t>A01168B89</t>
  </si>
  <si>
    <t xml:space="preserve">-SARPEN 
-AC ADA DAN DINGIN 
-UPS : ADA 
ACTION 
● Lifting perangkat 
● Rakit antenna set 2,4m 
● Pointing max ke satelit brisat hub 1 
● Kroschek pandangan tampak depan antenna sudah disimetris antara feedsupport danTapak pedestal sudah ok 
● Dinabolt tapak pedestal 
● COR BALLAST sesuai SOP 
● XPOLL ke NOC dan POC BRI 
XPOLL 
● CPI : 
● CTN: 
● OPT BRISAT 
*NOTE : INSTALASI TAHAP I 239 BRI-HUGHES 
</t>
  </si>
  <si>
    <t>Andry</t>
  </si>
  <si>
    <t>10.204.3.200/30</t>
  </si>
  <si>
    <t>BS0013212065AQ</t>
  </si>
  <si>
    <t>G810W1000653</t>
  </si>
  <si>
    <t>A1161A88</t>
  </si>
  <si>
    <t>1704-N20204-238426</t>
  </si>
  <si>
    <t>A01105B88</t>
  </si>
  <si>
    <t>Ali</t>
  </si>
  <si>
    <t>15.1.2.60</t>
  </si>
  <si>
    <t>BS00133319798A4</t>
  </si>
  <si>
    <t>G808W1001041</t>
  </si>
  <si>
    <t>A01098A88</t>
  </si>
  <si>
    <t>1704-N20204-238355</t>
  </si>
  <si>
    <t>A01042B88</t>
  </si>
  <si>
    <t>Iyan</t>
  </si>
  <si>
    <t>15.1.2.73</t>
  </si>
  <si>
    <t>BS0013215338</t>
  </si>
  <si>
    <t>G801W1000552</t>
  </si>
  <si>
    <t>A00977b87</t>
  </si>
  <si>
    <t>1704-N20204-238358</t>
  </si>
  <si>
    <t>A00977B87</t>
  </si>
  <si>
    <t>A01014A86</t>
  </si>
  <si>
    <t>Mirwan</t>
  </si>
  <si>
    <t>15.1.2.183</t>
  </si>
  <si>
    <t>BS0013212869M7</t>
  </si>
  <si>
    <t>G801W1000672</t>
  </si>
  <si>
    <t>A00971A86</t>
  </si>
  <si>
    <t>203-N20204-140222</t>
  </si>
  <si>
    <t>A00934B87</t>
  </si>
  <si>
    <t>Action
• Instalasi antena 2.4
• lifting perangkat vsat dan matrial
• pointing max sqf
• Tarik Kabel
• cor pondasi + dynabolt
• membersihkan area instalasi</t>
  </si>
  <si>
    <t>813-1321-9547</t>
  </si>
  <si>
    <t>0877-7778-8787</t>
  </si>
  <si>
    <t>10.204.3.232/30</t>
  </si>
  <si>
    <t>BS0013212947AZ</t>
  </si>
  <si>
    <t>G801W1000790</t>
  </si>
  <si>
    <t>A00977A86</t>
  </si>
  <si>
    <t>1704-N20204-238364</t>
  </si>
  <si>
    <t>A00940B87</t>
  </si>
  <si>
    <t>ACTION
● Lifting perangkat
● Rakit antenna set 2,4m
● Pointing max ke satelit brisat hub 1
● Kroschek pandangan tampak depan antenna sudah simetris antara feedsupport dan tapak pedestal.
● Dinabolt tapak pedestal
● COR BALLAST,</t>
  </si>
  <si>
    <t>Wirawan</t>
  </si>
  <si>
    <t>Khuldi</t>
  </si>
  <si>
    <t>15.1.2.166</t>
  </si>
  <si>
    <t>6.4.0.28_PID</t>
  </si>
  <si>
    <t>BS0013194942M8</t>
  </si>
  <si>
    <t>G745W100675</t>
  </si>
  <si>
    <t>A00974B87</t>
  </si>
  <si>
    <t>1024573-0001</t>
  </si>
  <si>
    <t>ACTION
● Lifting perangkat
● Rakit antenna set 2,4m
● Pointing max ke satelit brisat hub 1
● Kroschek pandangan tampak depan antenna sudah simetris antara feedsupport dan tapak pedestal.
● Dinabolt tapak pedestal
● COR BALLAST sesuai SOP</t>
  </si>
  <si>
    <t>Ahsan Destina</t>
  </si>
  <si>
    <t>896-3002-1745</t>
  </si>
  <si>
    <t>Hery</t>
  </si>
  <si>
    <t>15.1.2.174</t>
  </si>
  <si>
    <t>BS0013212863AW</t>
  </si>
  <si>
    <t>G801W1000673</t>
  </si>
  <si>
    <t>A01125A88</t>
  </si>
  <si>
    <t>1704-N20204-238116</t>
  </si>
  <si>
    <t>857-3396-7891</t>
  </si>
  <si>
    <t>15.1.2.190</t>
  </si>
  <si>
    <t>BS0013211654AT</t>
  </si>
  <si>
    <t>G801W1000565</t>
  </si>
  <si>
    <t>A01058A87</t>
  </si>
  <si>
    <t>1704-N20204-238438</t>
  </si>
  <si>
    <t>A00997B87</t>
  </si>
  <si>
    <t>ACTION
● Lifting perangkat
● Rakit antenna set 2,4m
● Pointing max ke satelit brisat hub 1
● Crosscheck pandangan tampak depan antenna sudah simetris antara feedsupport dan tapak pedestal.
● Dinabolt tapak pedestal
● COR BALLAST sesuai SOP</t>
  </si>
  <si>
    <t>15.1.2.234</t>
  </si>
  <si>
    <t>6.9.0.28</t>
  </si>
  <si>
    <t>BS 0013197446 MA</t>
  </si>
  <si>
    <t>G801W1001422</t>
  </si>
  <si>
    <t>A00979A88</t>
  </si>
  <si>
    <t>1704-N20204-238394</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</si>
  <si>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Meter 
● NO URUT LOKASI : 188 
● SITE ID : 36M21326 
● IP LAN : 4.42.33.1 
● IP MODEM / P2P : 10.204.3.252/30 
● HUB : BS1 
● NAMA LOKASI : Bri Kanca Kuta 
● ALAMAT LOKASI : Jl. Dewi Sri Kuta 
● NAMA TEKNISI : Januar 082255422024 
● KOORDINATOR : Bang Bagus 
● NAMA PIC BRI : Ardi 085739340828 
PERANGKAT SN TERPASANG 
Esn modem : 13197446 
Modem Jupiter : BS 0013197446 MA 
Adaptor : G801W1001422 
Power Supply: A00942B87 
Lnb :1704-N20204-238394 
RFT 10W: A00979A88 
Mounting antena : nprm 
FEEDHORN WR :sn 10162017 pn 08002445 
Panjang kabel : 80x2 
SQF : 123</t>
  </si>
  <si>
    <t>Putu</t>
  </si>
  <si>
    <t>15.1.2.45</t>
  </si>
  <si>
    <t>5.8.0.1</t>
  </si>
  <si>
    <t>BS 0013195927 MA</t>
  </si>
  <si>
    <t>G745W1000500</t>
  </si>
  <si>
    <t>A01141A88</t>
  </si>
  <si>
    <t>1704-N20204-238395</t>
  </si>
  <si>
    <t>A01085B88</t>
  </si>
  <si>
    <t>15.1.2.55</t>
  </si>
  <si>
    <t>BS0013195910AZ</t>
  </si>
  <si>
    <t>G745W1000604</t>
  </si>
  <si>
    <t>A01135B88</t>
  </si>
  <si>
    <t>1704-N20204-238204</t>
  </si>
  <si>
    <t>A001135888</t>
  </si>
  <si>
    <t>A01191A88</t>
  </si>
  <si>
    <t>Yasa</t>
  </si>
  <si>
    <t>10.204.4.8/30</t>
  </si>
  <si>
    <t>6.3.9.41</t>
  </si>
  <si>
    <t>BS0013196398A3</t>
  </si>
  <si>
    <t>G745W1000624</t>
  </si>
  <si>
    <t>A01091A87</t>
  </si>
  <si>
    <t>1704-N20204-238314</t>
  </si>
  <si>
    <t>A00932B85</t>
  </si>
  <si>
    <t>Deny</t>
  </si>
  <si>
    <t>BS0013214967MB</t>
  </si>
  <si>
    <t>G801W1000767</t>
  </si>
  <si>
    <t>A01175A88</t>
  </si>
  <si>
    <t>1610-N20204-226021</t>
  </si>
  <si>
    <t>Lalak</t>
  </si>
  <si>
    <t>10.204.4.16/30</t>
  </si>
  <si>
    <t>BS00131949248MB</t>
  </si>
  <si>
    <t>G801W10005821</t>
  </si>
  <si>
    <t>A00990A86</t>
  </si>
  <si>
    <t>1704-N20204-238235</t>
  </si>
  <si>
    <t>A009553B87</t>
  </si>
  <si>
    <t>Citra</t>
  </si>
  <si>
    <t>10.204.4.20/30</t>
  </si>
  <si>
    <t>BS 0013318601 AT</t>
  </si>
  <si>
    <t>G801W1002567</t>
  </si>
  <si>
    <t>A01095A88</t>
  </si>
  <si>
    <t>1704-N20204-238309</t>
  </si>
  <si>
    <t>A01049B88</t>
  </si>
  <si>
    <t>15.1.2.34</t>
  </si>
  <si>
    <t>6.9.0.42-PID</t>
  </si>
  <si>
    <t>BS0013196035AY</t>
  </si>
  <si>
    <t>G745W1000615</t>
  </si>
  <si>
    <t>A01090A87</t>
  </si>
  <si>
    <t>1704-N20204-238175</t>
  </si>
  <si>
    <t>A00931B85</t>
  </si>
  <si>
    <t>CC 0517 0789</t>
  </si>
  <si>
    <t>ACTION
- Lifting perangkat
- Rakit antenna set 2,4m
- Pointing max ke satelit brisat hub 1
- Kroschek pandangan tampak depan antenna sudah disimetris antara feedsupport dan 
Tapak pedestal sudah ok
- Dinabolt tapak pedestal
- COR BALLAST sesuai SOP
FORMAT REQ XPOLL PEKERJAAN 239 BRI TAHAP COMMISIONING* 
● TANGGAL : Kamis, 13/11/18 
● DIAMETER ANT : 2.4 M 
● NO URUT LOKASI : 
● IP LAN : 46.1.18.1 
● SITE ID : 36A20435 
● IP LAN P2P : 10.204.0.24/30 
● NAMA LOKASI : BRI KANCA KUALA SIMPANG 
● ALAMAT LOKASI : JL. PANGLIMA POLEM NO. 23-24 KUALA SIMPANG, KAB. ACEH TAMIANG 
● NAMA TEKNISI : HENDRI SYAMSUWIR /082166856996</t>
  </si>
  <si>
    <t>Hendri</t>
  </si>
  <si>
    <t>15.1.2.62</t>
  </si>
  <si>
    <t>BS0013180210AM</t>
  </si>
  <si>
    <t>G808W1000624</t>
  </si>
  <si>
    <t>NJT5763N</t>
  </si>
  <si>
    <t>1704-N20204-238334</t>
  </si>
  <si>
    <t>A010116B87</t>
  </si>
  <si>
    <t>*ACTION*
● Lifting perangkat
● Rakit antenna set 2,4m
● Pointing max ke satelit brisat hub 1
● Kroschek pandangan tampak depan antenna sudah disimetris antara feedsupport danTapak pedestal sudah ok
● Dinabolt tapak pedestal
● COR BALLAST sesuai SOP</t>
  </si>
  <si>
    <t>Ferdi</t>
  </si>
  <si>
    <t>15.1.2.75</t>
  </si>
  <si>
    <t>BS0013195315AY</t>
  </si>
  <si>
    <t>G745W1000680</t>
  </si>
  <si>
    <t>A01061A87</t>
  </si>
  <si>
    <t>1704-N20204-238261</t>
  </si>
  <si>
    <t>A01000887</t>
  </si>
  <si>
    <t>35.56</t>
  </si>
  <si>
    <t>0853-7318-2338</t>
  </si>
  <si>
    <t>15.1.2.120</t>
  </si>
  <si>
    <t>BS0013214884M6</t>
  </si>
  <si>
    <t>G801W1000656</t>
  </si>
  <si>
    <t>A01128A88</t>
  </si>
  <si>
    <t>1704-N20204-2381</t>
  </si>
  <si>
    <t>A01072B88</t>
  </si>
  <si>
    <t>CC 0517 0828</t>
  </si>
  <si>
    <t>ACTION 
● Lifting perangkat 
● Rakit antenna set 2,4m 
● Pointing max ke satelit brisat hub 1 
● Kroschek pandangan tampak depan antenna sudah disimetris antara feedsupport danTapak pedestal sudah ok 
● Dinabolt tapak pedestal 
● COR BALLAST sesuai SOP 
● XPOLL ke NOC dan POC BRI</t>
  </si>
  <si>
    <t>15.1.2.172</t>
  </si>
  <si>
    <t>XDAG8N00000000433R</t>
  </si>
  <si>
    <t>FC0007971122003253</t>
  </si>
  <si>
    <t>R0100067</t>
  </si>
  <si>
    <t>0806-N20204-68826</t>
  </si>
  <si>
    <t>ACTION
-LIFTING PERANGKAT
-RAKIT ANTENA SET 2,4
-POINTING MAKSIMAL KE BRISAT HUB 1
-kroscek pandangan tampak depan,antena sudah disimetris antara tapak padestal dan fh.support sudah ok
-dynabolt tapak padestal
-cor ballast sesuai SOP
-XPOL ke NOC dan POC BRI</t>
  </si>
  <si>
    <t>BS001319190AZ</t>
  </si>
  <si>
    <t>G745W1000610</t>
  </si>
  <si>
    <t>A00983A86</t>
  </si>
  <si>
    <t>1704-N20204-238404</t>
  </si>
  <si>
    <t>A00946B87</t>
  </si>
  <si>
    <t>"ACTION
-CEK KELENGKAPAN SET ANTENA 2,4,OK
-RAKIT ANTENA SET,2,4M
-POINTING MAKSIMAL SQF,DENGAN HASIL SQF ,75
-KROSCEK PANDANGAN TAMPAK DEPAN,SUDAH DISIMETRIS ANTARA TAPAK PADESTAL DGN FEED SUPPORT SUDAH OK
-PASANG ANGKER DI SETIAP KAKI TAPAK PADESTAL ANTENA
-COR BALLAST SETINGGI 20 CM SESUAI SOP
-XPOLL KE NOC DAN POC BRI tgl 22 Oktober 2018</t>
  </si>
  <si>
    <t>Karyo</t>
  </si>
  <si>
    <t>10.204.4.52/30</t>
  </si>
  <si>
    <t>BS0013195229M7</t>
  </si>
  <si>
    <t>G745W1000669</t>
  </si>
  <si>
    <t>A0097A86</t>
  </si>
  <si>
    <t>1704-N20204-238161</t>
  </si>
  <si>
    <t>A00960B87</t>
  </si>
  <si>
    <t>Asep S</t>
  </si>
  <si>
    <t>11B21340</t>
  </si>
  <si>
    <t>Haryadi</t>
  </si>
  <si>
    <t>10.204.4.56/30</t>
  </si>
  <si>
    <t>BS0013196085M8</t>
  </si>
  <si>
    <t>G745W1000511</t>
  </si>
  <si>
    <t>A01013A86</t>
  </si>
  <si>
    <t>1202-N20204-139462</t>
  </si>
  <si>
    <t>A00976B87</t>
  </si>
  <si>
    <t>ACTION INSTALASI DINAPOLD TAPAK ANTENA POITING COR TAPAK</t>
  </si>
  <si>
    <t>Asep sevrihatna</t>
  </si>
  <si>
    <t>Supandi</t>
  </si>
  <si>
    <t>15.1.2.99</t>
  </si>
  <si>
    <t>BS0013195349MA</t>
  </si>
  <si>
    <t>G745W1000521</t>
  </si>
  <si>
    <t>A01135A88</t>
  </si>
  <si>
    <t>1704-N20204-238267</t>
  </si>
  <si>
    <t>A01079B88</t>
  </si>
  <si>
    <t>ACTION
● Lifting perangkat
● Rakit antenna set 2,4m
● Pointing max ke satelit brisat hub 1
● Kroschek pandangan tampak depan antenna sudah disimetris antara feedsupport danTapak pedestal sudah ok
● Dinabolt tapak pedestal
● COR BALLAST sesuai SOP
Done xpoll tgl 13 Agustus 2018</t>
  </si>
  <si>
    <t>Asep</t>
  </si>
  <si>
    <t>Rahmat</t>
  </si>
  <si>
    <t>BS0013194965</t>
  </si>
  <si>
    <t>G745W1000512</t>
  </si>
  <si>
    <t>A00998A86</t>
  </si>
  <si>
    <t>1704-N20204-238311</t>
  </si>
  <si>
    <t>A00961B87</t>
  </si>
  <si>
    <t>"ACTION
- Rakit antenna set 2,4m
- Pointing max ke satelit brisat hub 1
- Kroschek pandangan tampak depan antenna sudah disimetris antara feedsupport dan 
Tapak pedestal sudah ok
- Dinabolt tapak pedestal
- COR BALLAST sesuai SOP"</t>
  </si>
  <si>
    <t>15-Des-2018</t>
  </si>
  <si>
    <t>BS00013215243AR</t>
  </si>
  <si>
    <t>G801W1000575</t>
  </si>
  <si>
    <t>A01047A87</t>
  </si>
  <si>
    <t>1704-N20204-238379</t>
  </si>
  <si>
    <t>A00986B87</t>
  </si>
  <si>
    <t>0517 0639</t>
  </si>
  <si>
    <t>35.33</t>
  </si>
  <si>
    <t>51.96</t>
  </si>
  <si>
    <t>Nazar</t>
  </si>
  <si>
    <t>10.204.4.72/30</t>
  </si>
  <si>
    <t>BS00013198582</t>
  </si>
  <si>
    <t>G801W1001461</t>
  </si>
  <si>
    <t>A01118A88</t>
  </si>
  <si>
    <t>1704-N20204-238252</t>
  </si>
  <si>
    <t>A01062B88</t>
  </si>
  <si>
    <t>Action : 
- tarik kabel
- instalasi
Done xpoll tgl 19 Oktober 2018</t>
  </si>
  <si>
    <t>Bhayhaqi</t>
  </si>
  <si>
    <t>15.1.2.94</t>
  </si>
  <si>
    <t>6.9.0.42_PID]</t>
  </si>
  <si>
    <t>BS00013214833AV</t>
  </si>
  <si>
    <t>G801W1000556</t>
  </si>
  <si>
    <t>A01132A88</t>
  </si>
  <si>
    <t>1704-N20204-238362</t>
  </si>
  <si>
    <t>A01076B88</t>
  </si>
  <si>
    <t>36B21886</t>
  </si>
  <si>
    <t>26.3.33.1</t>
  </si>
  <si>
    <t>BS0013196013</t>
  </si>
  <si>
    <t>G75W1000779</t>
  </si>
  <si>
    <t>A01118</t>
  </si>
  <si>
    <t>1704-N20204-238159</t>
  </si>
  <si>
    <t>A0198B88</t>
  </si>
  <si>
    <t>Aripin</t>
  </si>
  <si>
    <t>10.204.4.84/30</t>
  </si>
  <si>
    <t>6.3.0.41-PID</t>
  </si>
  <si>
    <t>BS0013195881MB</t>
  </si>
  <si>
    <t>G745W1000494</t>
  </si>
  <si>
    <t>A00989ABB</t>
  </si>
  <si>
    <t>1704-N20204-238372</t>
  </si>
  <si>
    <t>A00952B87</t>
  </si>
  <si>
    <t xml:space="preserve">ACTION :
● Lifting perangkat
● Rakit antenna set 2,4m
● Pointing max ke satelit brisat hub 1
● Kroschek pandangan tampak depan antenna sudah disimetris antara feedsupport danTapak pedestal sudah ok
● Dinabolt tapak pedestal
● XPOLL ke NOC dan POC BRI
</t>
  </si>
  <si>
    <t>Triyono</t>
  </si>
  <si>
    <t>A00989A86</t>
  </si>
  <si>
    <t>PONDASI TAPAK PADESTAL MOUNYING SUDAH KUAT DI COR DAN SESUAI SOP DYNABOLT
SARPEN
-AC ADA DAN DINGIN
-UPS : ADA DAN BEKAP
-PENANGKAL PETIR : TERSEDIA..10 METER DARI LOKASI ANTENA
ACTION
-LIFTING PERANGKAT DARI LT.1 KE LT.3 GEDUNG
-RAKIT ANTRNA SET 2,4
-POINTING MAKSIMAL KE BRISAT HUB 1 DENGAN HASIL 75,76
-KROSCEK PANDANGAN TAMPAK DEPAN,SUDAH DISIMETRIS ANTARA TAPAK PADESTAL DAN FEED SUPPORT SUDAH OK
-DYNABOLT TAPAK PADESTAL
-COR BALAST
-XPOLL KE NOC DAN POC BRI
Done xpoll tgl 20 Oktober 2018 oleh Ahmad Fadli</t>
  </si>
  <si>
    <t>Hafit</t>
  </si>
  <si>
    <t>15.1.2.110</t>
  </si>
  <si>
    <t>BS0013318952M7</t>
  </si>
  <si>
    <t>G745W1001028</t>
  </si>
  <si>
    <t>A00985A86</t>
  </si>
  <si>
    <t>1704-N20204-238118</t>
  </si>
  <si>
    <t>A00948B87</t>
  </si>
  <si>
    <t>ACTION
● Lifting perangkat ke lantai 3
● Rakit antenna set 2,4m
● Pointing max ke satelit brisat hub 1
● Kroschek pandangan tampak depan antenna sudah disimetris antara feedsupport danTapak pedestal sudah ok
● Dinabolt tapak pedestal
● COR BALLAST sesuai SOP
● XPOLL ke NOC dan POC BRI</t>
  </si>
  <si>
    <t>Fathi</t>
  </si>
  <si>
    <t>15.1.2.223</t>
  </si>
  <si>
    <t>BS0013196441AZ</t>
  </si>
  <si>
    <t>G745W1000489</t>
  </si>
  <si>
    <t>A01167A88</t>
  </si>
  <si>
    <t>1704-N20204-238225</t>
  </si>
  <si>
    <t>A01111B88</t>
  </si>
  <si>
    <t>ACTION
● Lifting perangkat
● Rakit antenna set 2,4m
● Pointing max ke satelit brisat hub 1
● Kroschek pandangan tampak depan antenna
MOUNTING TIDAK SIMETRIS KRN POSISI SEMPIT
feedsupport danTapak pedestal sudah ok
● Dinabolt tapak pedestal
● COR BALLAST sesuai SOP
● XPOLL ke NOC dan POC BRI</t>
  </si>
  <si>
    <t>0852-6399-3006</t>
  </si>
  <si>
    <t>BS0013198399A6</t>
  </si>
  <si>
    <t>G801W1001635</t>
  </si>
  <si>
    <t>A00987A86</t>
  </si>
  <si>
    <t>1704-N20204-238434</t>
  </si>
  <si>
    <t>A00950B87</t>
  </si>
  <si>
    <t>CC 0517 0744</t>
  </si>
  <si>
    <t>0823-8482-1113</t>
  </si>
  <si>
    <t>10.204.4.104/30</t>
  </si>
  <si>
    <t>0.139352</t>
  </si>
  <si>
    <t>BS0013195346M7</t>
  </si>
  <si>
    <t>G745W1000681</t>
  </si>
  <si>
    <t>A01097A88</t>
  </si>
  <si>
    <t>1704-N20204-238239</t>
  </si>
  <si>
    <t>A01041B88</t>
  </si>
  <si>
    <t>Syamsul An Nur</t>
  </si>
  <si>
    <t>Edo</t>
  </si>
  <si>
    <t>15.1.2.96</t>
  </si>
  <si>
    <t>BS0013195987A6</t>
  </si>
  <si>
    <t>G745W1000509</t>
  </si>
  <si>
    <t>A01111A88</t>
  </si>
  <si>
    <t>1704-N20204-238332</t>
  </si>
  <si>
    <t>A01055888</t>
  </si>
  <si>
    <t>ACTION
● Lifting perangkat
● Rakit antenna set 2,4m
● Pointing max ke satelit brisat hub 1
● Crosschek pandangan tampak depan antenna sudah disimetris antara feedsupport danTapak pedestal sudah ok
● Dinabolt tapak pedestal</t>
  </si>
  <si>
    <t>Aji</t>
  </si>
  <si>
    <t>10.204.4.112/30</t>
  </si>
  <si>
    <t>BS0013215907AY</t>
  </si>
  <si>
    <t>G801W1000811</t>
  </si>
  <si>
    <t>A01063A88</t>
  </si>
  <si>
    <t>1704-N20204-238162</t>
  </si>
  <si>
    <t>ACTION
● Lifting perangkat
● Rakit antenna set 2,4m
● Pointing max ke satelit brisat hub 1
● Dinabolt tapak pedestal</t>
  </si>
  <si>
    <t>0812-7403-249</t>
  </si>
  <si>
    <t>10.204.4.116/30</t>
  </si>
  <si>
    <t>BS 0013212235 AP</t>
  </si>
  <si>
    <t>G745W1000730</t>
  </si>
  <si>
    <t>A01152A88</t>
  </si>
  <si>
    <t>1704-N20204-238328</t>
  </si>
  <si>
    <t>A01096B88</t>
  </si>
  <si>
    <t xml:space="preserve">ACTION
● Lifting perangkat
● Rakit antenna set 2,4m
● Pointing max ke satelit brisat hub 1
● Kroschek pandangan tampak depan antenna sudah disimetris antara feedsupport danTapak pedestal sudah ok
● Dinabolt tapak pedestal
● Xpoll 
● Sedang Penarikan kabel dan pengecoran
</t>
  </si>
  <si>
    <t>Taufiq</t>
  </si>
  <si>
    <t>15.1.2.84</t>
  </si>
  <si>
    <t>BS0013214710AP</t>
  </si>
  <si>
    <t>G801W1000669</t>
  </si>
  <si>
    <t>A01057A87</t>
  </si>
  <si>
    <t>1704-N20204-238321</t>
  </si>
  <si>
    <t>A00996B87</t>
  </si>
  <si>
    <t>ACTION
● Lifting perangkat
● Rakit antenna set 2,4m
● Pointing max ke satelit brisat hub 1
● Kroschek pandangan tampak depan antenna sudah disimetris antara feedsupport danTapak pedestal sudah ok
● Dinabolt tapak pedestal
● COR BALLAST sesuai SOP</t>
  </si>
  <si>
    <t>Haviz</t>
  </si>
  <si>
    <t>15.1.2.133</t>
  </si>
  <si>
    <t>BS0013215246</t>
  </si>
  <si>
    <t>G745W1000819</t>
  </si>
  <si>
    <t>A01169A88</t>
  </si>
  <si>
    <t>1704-N20204-238170</t>
  </si>
  <si>
    <t>A01113888</t>
  </si>
  <si>
    <t>15.1.2.160</t>
  </si>
  <si>
    <t>BS0013195367</t>
  </si>
  <si>
    <t>G745W100061</t>
  </si>
  <si>
    <t>A01007A86</t>
  </si>
  <si>
    <t>1704-N20204-238338</t>
  </si>
  <si>
    <t>A00970B87</t>
  </si>
  <si>
    <t>10.204.1.52/30</t>
  </si>
  <si>
    <t>0.093249</t>
  </si>
  <si>
    <t>BS0013212936AX</t>
  </si>
  <si>
    <t>G801W1000707</t>
  </si>
  <si>
    <t>A01124A88</t>
  </si>
  <si>
    <t>1704-N20204-238409</t>
  </si>
  <si>
    <t>A01068888</t>
  </si>
  <si>
    <t>ACTION 
● Lifting perangkat 
● Rakit antenna set 2,4m 
● Pointing max ke satelit brisat hub 1 
● Kroschek pandangan tampak depan antenna 
feedsupport danTapak pedestal sudah ok 
● Dinabolt tapak pedestal 
● COR BALLAST sesuai SOP 
● XPOLL ke NOC dan POC BRI</t>
  </si>
  <si>
    <t>Leo</t>
  </si>
  <si>
    <t>10.204.1.56/30</t>
  </si>
  <si>
    <t>BS 0013214735 AW</t>
  </si>
  <si>
    <t>G801W1000450</t>
  </si>
  <si>
    <t>A01126A88</t>
  </si>
  <si>
    <t>1704-N20204-238380</t>
  </si>
  <si>
    <t>A01026B87</t>
  </si>
  <si>
    <t>ACTION
● Lifting perangkat
● Rakit antenna set 2,4m
● Pointing max ke satelit brisat hub 1
● Kroschek pandangan tampak depan antenna sudah disimetris antara feedsupport danTapak pedestal sudah ok
● Dinabolt tapak pedestal
● COR BALLAST sesuai SOP
¶ Tarik kabel dari Antenna ke Ruang Server
Done xpoll tgl 14 Agustus 2018</t>
  </si>
  <si>
    <t>15.1.2.90</t>
  </si>
  <si>
    <t>0.406612</t>
  </si>
  <si>
    <t>BS0013196409M8</t>
  </si>
  <si>
    <t>G745W1000621</t>
  </si>
  <si>
    <t>A01096A88</t>
  </si>
  <si>
    <t>1704-N20204-238275</t>
  </si>
  <si>
    <t>A01040B88</t>
  </si>
  <si>
    <t>Ade C</t>
  </si>
  <si>
    <t>15.1.2.154</t>
  </si>
  <si>
    <t>BS0013195901AZ</t>
  </si>
  <si>
    <t>G745W1000596</t>
  </si>
  <si>
    <t>A01004A86</t>
  </si>
  <si>
    <t>1704-N20204-238297</t>
  </si>
  <si>
    <t>A00967B87</t>
  </si>
  <si>
    <t>12-Des-2018</t>
  </si>
  <si>
    <t>BS0013195480M6</t>
  </si>
  <si>
    <t>G745W1000591</t>
  </si>
  <si>
    <t>A01073A87</t>
  </si>
  <si>
    <t>1704-N20204-238562</t>
  </si>
  <si>
    <t>A01013B87</t>
  </si>
  <si>
    <t>35.42</t>
  </si>
  <si>
    <t>51.05</t>
  </si>
  <si>
    <t>081282801622 / 087783797917</t>
  </si>
  <si>
    <t>Sobri</t>
  </si>
  <si>
    <t>10.204.1.73/30</t>
  </si>
  <si>
    <t>0.709083</t>
  </si>
  <si>
    <t>BS0013195676A1</t>
  </si>
  <si>
    <t>G801W1001473</t>
  </si>
  <si>
    <t>A01138A88</t>
  </si>
  <si>
    <t>1704-N20204-238150</t>
  </si>
  <si>
    <t>A01082B88</t>
  </si>
  <si>
    <t>ACTION
- Lifting perangkat
- Rakit antenna set 2,4m
- Pointing max ke satelit brisat hub 1
- Kroschek pandangan tampak depan antenna sudah disimetris antara feedsupport dan 
Tapak pedestal sudah ok
- Dinabolt tapak pedestal
- COR BALLAST sesuai SOP
Done xpoll tgl 8 Agustus 2018</t>
  </si>
  <si>
    <t>Sigit</t>
  </si>
  <si>
    <t>15.1.2.89</t>
  </si>
  <si>
    <t>BS0013214920AS</t>
  </si>
  <si>
    <t>G801W1000544</t>
  </si>
  <si>
    <t>A01192A88</t>
  </si>
  <si>
    <t>1212-N20204-165035</t>
  </si>
  <si>
    <t>A01036B88</t>
  </si>
  <si>
    <t>Oji</t>
  </si>
  <si>
    <t>15.1.2.102</t>
  </si>
  <si>
    <t>BS0013195284M8</t>
  </si>
  <si>
    <t>G745W1000579</t>
  </si>
  <si>
    <t>A01129A88</t>
  </si>
  <si>
    <t>1704-N20204-238274</t>
  </si>
  <si>
    <t>A01073B88</t>
  </si>
  <si>
    <t>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t>
  </si>
  <si>
    <t>15.1.2.72</t>
  </si>
  <si>
    <t>BS0013195921M6</t>
  </si>
  <si>
    <t>G745W1000574</t>
  </si>
  <si>
    <t>A01086A87</t>
  </si>
  <si>
    <t>1704-N20204-238268</t>
  </si>
  <si>
    <t>ACTION
● Lifting perangkat
● Rakit antenna set 2,4m
● Pointing max ke satelit brisat hub 1
● Kroschek pandangan tampak depan antenna sudah disimetris antara feedsupport danTapak pedestal sudah ok
● Dinabolt tapak pedestal
● COR BALLAST sesuai SOP
¶ Tarik kabel dadi Antenna ke Ruang Server 
● XPOLL ke NOC dan POC BRI
Done xpoll tgl 5 Agustus 2018</t>
  </si>
  <si>
    <t>10.204.1.92/30</t>
  </si>
  <si>
    <t>0.994192</t>
  </si>
  <si>
    <t>BS0013318990M9</t>
  </si>
  <si>
    <t>G801W1002570</t>
  </si>
  <si>
    <t>A01115A88</t>
  </si>
  <si>
    <t>1704-N20204-238285</t>
  </si>
  <si>
    <t>A01059B88</t>
  </si>
  <si>
    <t>Ted</t>
  </si>
  <si>
    <t>15.1.2.177</t>
  </si>
  <si>
    <t>0.888293</t>
  </si>
  <si>
    <t>BS0013211706AR</t>
  </si>
  <si>
    <t>G801W1000763</t>
  </si>
  <si>
    <t>A01088A87</t>
  </si>
  <si>
    <t>1704-N20204-238273</t>
  </si>
  <si>
    <t>A01028B87</t>
  </si>
  <si>
    <t>Diki</t>
  </si>
  <si>
    <t>0812-6658-7711</t>
  </si>
  <si>
    <t>BS0013196639A1</t>
  </si>
  <si>
    <t>G745W1000670</t>
  </si>
  <si>
    <t>A01157A88</t>
  </si>
  <si>
    <t>1704-N20204-238414</t>
  </si>
  <si>
    <t>A01101B88</t>
  </si>
  <si>
    <t>ACTION
- Lifting perangkat
- Rakit antenna set 2,4m
- Pointing max ke satelit brisat hub 1
- Kroschek pandangan tampak depan antenna sudah disimetris antara feedsupport dan 
Tapak pedestal sudah ok
- Dinabolt tapak pedestal
- COR BALLAST sesuai SOP
-Dokumentasi
- XPOLL ke NOC dan POC BRI</t>
  </si>
  <si>
    <t>15.1.2.121</t>
  </si>
  <si>
    <t>BS0013318861M6</t>
  </si>
  <si>
    <t>G808W1000944</t>
  </si>
  <si>
    <t>A01021B87</t>
  </si>
  <si>
    <t>A01081A87</t>
  </si>
  <si>
    <t>Faisal</t>
  </si>
  <si>
    <t>Renda A</t>
  </si>
  <si>
    <t>10.204.0.224</t>
  </si>
  <si>
    <t>BS0013196061AX</t>
  </si>
  <si>
    <t>G745W1000790</t>
  </si>
  <si>
    <t>A01133A88</t>
  </si>
  <si>
    <t>1704-N20204-238130</t>
  </si>
  <si>
    <t>A01077B88</t>
  </si>
  <si>
    <t>35.03</t>
  </si>
  <si>
    <t>54.23</t>
  </si>
  <si>
    <t>Verified Provider</t>
  </si>
  <si>
    <t>Oki</t>
  </si>
  <si>
    <t>36X20730</t>
  </si>
  <si>
    <t>15.1.2.145</t>
  </si>
  <si>
    <t>BS0013198573A0</t>
  </si>
  <si>
    <t>G801B1001556</t>
  </si>
  <si>
    <t>A01046A87</t>
  </si>
  <si>
    <t>1704-N20204-238313</t>
  </si>
  <si>
    <t>A00985B87</t>
  </si>
  <si>
    <t>15.1.2.30</t>
  </si>
  <si>
    <t>B50013194951M8</t>
  </si>
  <si>
    <t>G745W1000671</t>
  </si>
  <si>
    <t>87S01578T5763N</t>
  </si>
  <si>
    <t>1704-N20204-238320</t>
  </si>
  <si>
    <t>A01046B88</t>
  </si>
  <si>
    <t>CC05170824</t>
  </si>
  <si>
    <t>"Action
• Instalasi antena 2.4
• pointing max sqf
• Tarik Kabel
• cor pondasi + dynabolt
• membersihkan area instalasi"
FORMAT REQ CREATE Sat ID dan antri XPOLL PEKERJAAN 239 BRI TAHAP COMMISIONING
● TANGGAL : 12-10-2018
● DIAMETER ANT : 2,4
● NO URUT LOKASI : 25
● SITE ID : 36E21707
● IP LAN : 53.28.288.1
● NAMA LOKASI : Kc. Pantai kapuk indah
● ALAMAT LOKASI : Bukit golf mediaterna pantai indah kapuk blok A
● NAMA TEKNISI : M Rizky Saputra/089638606870
● KOORDINATOR :bang erwin
● NAMA PIC BRI : wahyu
● SQF : 123
PERANGKAT SN TERPASANG
● ESN : 13194951
● MODEM JUPITER : BS0013194951
● ADAPTOR : G745W1000671
● POWER SUPPLY( PSU) : A01046B88
● LNB : 1704 N2020238320
● BUC 10 / 20 W : 87S01578T5763N
● FEEDHORN WR : CC05170824
● MOUNTING ANTENNA: NPRM
● PANJANG KABEL : 50
[11:03, 12/11/2018] ERWIN V: ok bang</t>
  </si>
  <si>
    <t>Muhammad Rizky Saputra</t>
  </si>
  <si>
    <t>0857-9343-8383</t>
  </si>
  <si>
    <t>15.1.2.44</t>
  </si>
  <si>
    <t>6.9.0.28 PID</t>
  </si>
  <si>
    <t>BS00013198591A0</t>
  </si>
  <si>
    <t>G801W1001419</t>
  </si>
  <si>
    <t>A00970A86</t>
  </si>
  <si>
    <t>1704-N20204-238260</t>
  </si>
  <si>
    <t>CC005170803</t>
  </si>
  <si>
    <t>Crosspoll tgl 30 Juli 2018
"ACTION
- Lifting perangkat
- Rakit antenna set 2,4m
- Pointing max ke satelit brisat hub 1
- Kroschek pandangan tampak depan antenna sudah disimetris antara feedsupport dan 
Tapak pedestal sudah ok
- Dinabolt tapak pedestal
- COR BALLAST sesuai SOP
- XPOLL ke NOC dan POC BRI"
FORMAT REQ CREATE Sat ID dan antri XPOLL PEKERJAAN 239 BRI TAHAP COMMISIONING 
● TANGGAL : 12-10-2018 
● DIAMETER ANT : 2,4 
● NO URUT LOKASI : 26 
● SITE ID : 36Q22549 
● IP LAN : 1.131.81.1 
● NAMA LOKASI : KANCA BRI JKT3 KOTA 0019 
● ALAMAT LOKASI : Jalan kopi No.54 Kel.Roa Malaka Kec.Tambora 
● NAMA TEKNISI : Jalan kopi No.54 Kel.Roa Malaka Kec.Tambora/082127415357 
● KOORDINATOR :bang erwin 
● NAMA PIC BRI : Fajar/+62 857-9343-8383 
● SQF : 105 
PERANGKAT SN TERPASANG 
● ESN : 13198591 
● MODEM JUPITER : BS0013198591A0 
● ADAPTOR : G801W1001419 
● POWER SUPPLY( PSU) : A00933B87 
● LNB : 1704-N20204-238260 
● BUC 10 / 20 W : 10 / 
● FEEDHORN WR : CC005170803 
● MOUNTING ANTENNA: NPRM 
● PANJANG KABEL : 50</t>
  </si>
  <si>
    <t>0896-4732-9052</t>
  </si>
  <si>
    <t>15.1.2.61</t>
  </si>
  <si>
    <t>BS0013195375M9</t>
  </si>
  <si>
    <t>G745W1000506</t>
  </si>
  <si>
    <t>A00991A86</t>
  </si>
  <si>
    <t>1704-N20204-238389</t>
  </si>
  <si>
    <t>A00954B87</t>
  </si>
  <si>
    <t>Action
• Instalasi antena 2.4
• pointing max sqf
• Tarik Kabel
• cor pondasi + dynabolt
• membersihkan area instalasi
*FORMAT REQ CREATE SITE ID DAN XPOLL PEKERJAAN 239 BRI * 
TAHAP COMMISIONING 
● TANGGAL : 13 Nov 2018 
● DIAMETER ANT : 2.4 Meter 
● NO URUT LOKASI : 29 
● SITE ID : 36E21709 
● IP LAN : 1.131.145.1 
● IP MODEM / P2P : 10.204.1.128 
● HUB : ps1 
● NAMA LOKASI : BRI KANCA TANAH ABANG 
● ALAMAT LOKASI : Jl Tanah Abang III/4 Jakarta Pusat 
● NAMA TEKNISI : Indra Dermawan/ 082127415357 
● KOORDINATOR : Bp.Erwin 
● NAMA PIC BRI : Andi / +62 896-4732-9052 
PERANGKAT SN TERPASANG 
Esn modem : 13195375 
Modem Jupiter : BS0013195375M9 
Adaptor : G745W1000506 
Power Supply: A00954B87 
Lnb : 1704-N20204-238389 
RFT 10W : A00991A86 
Mounting antena : nprm 
FEEDHORN WR : 05170867 
Panjang kabel :2X100M 
SQF : 125</t>
  </si>
  <si>
    <t>Eka</t>
  </si>
  <si>
    <t>BS0013195296MB</t>
  </si>
  <si>
    <t>G745W1000728</t>
  </si>
  <si>
    <t>L00982A86</t>
  </si>
  <si>
    <t>1704-N20204-238391</t>
  </si>
  <si>
    <t>A00945B87</t>
  </si>
  <si>
    <t>"-ACTION :
1. Install Antenna
2. Pointing
3. Tarik Kabel.
4. Cor
LISTRIK
-P-N : 220
-P-G : 214
-N-G : 0.4
Done xpoll tgl 30 Agustus 2018
Teknisi xpoll : Novan
FORMAT REQ CREATE Sat ID dan antri XPOLL PEKERJAAN 239 BRI TAHAP COMMISIONING
● TANGGAL : 12-10-2018
● DIAMETER ANT : 2,4
● NO URUT LOKASI : 30
● SITE ID : 36I22363
● IP LAN : 1.132.113.1
● NAMA LOKASI : Kc.jkt2 warung buncit (E0341)
● ALAMAT LOKASI : jl.mampang Prapatan no 8 jaksel
● NAMA TEKNISI : Dian herdianto/0852104410044
● KOORDINATOR :bang erwin
● NAMA PIC BRI : eka
● SQF : 137
PERANGKAT SN TERPASANG
● ESN : 13195296
● MODEM JUPITER : BS0013195296MB
● ADAPTOR : G745W1000728
● POWER SUPPLY( PSU) : A00945B87
● LNB : 1704-N20204-238391
● BUC 10 / 20 W : 10 w
S/N : L00982A86
● FEEDHORN WR : 05171201
● MOUNTING ANTENNA: NPRM
● PANJANG KABEL : 70 m</t>
  </si>
  <si>
    <t>Dian herdianto</t>
  </si>
  <si>
    <t>Konektor RG 11 belum terpasangan di lokasi</t>
  </si>
  <si>
    <t>15.1.2.58</t>
  </si>
  <si>
    <t>BS0013211672AT</t>
  </si>
  <si>
    <t>G801W1000661</t>
  </si>
  <si>
    <t>AO1048A87</t>
  </si>
  <si>
    <t>1704-N20204-238429</t>
  </si>
  <si>
    <t>A00987B87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</si>
  <si>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
FORMAT REQ CREATE Sat ID dan antri XPOLL PEKERJAAN 239 BRI TAHAP COMMISIONING 
● TANGGAL : 13-10-2018 
● DIAMETER ANT : 2,4 
● NO URUT LOKASI : 
● SITE ID : 36I22394 
● IP LAN : 10.24.1.136/30 
● NAMA LOKASI :JKT2 KANCA RADIO DALAM (KL5) 
● ALAMAT LOKASI : jl.Radio dalam no 122 jaksel 
● NAMA TEKNISI : Dian herdianto/0852104410044 
● KOORDINATOR :bang erwin 
● NAMA PIC BRI : Rizal / 08161932162 
● SQF : 129 
PERANGKAT SN TERPASANG 
● ESN : 13211672 
● MODEM JUPITER : BS0013211672AT 
● ADAPTOR : G801W1000661 
● POWER SUPPLY( PSU) : A00945B87 
● LNB : 1704-N20204-238429 
● BUC 10 / 20 W : 10 w 
S/N : A01048A87 
● FEEDHORN WR : 08002445 
● MOUNTING ANTENNA: NPRM 
● PANJANG KABEL : 60 m 
Siap X POLL...</t>
  </si>
  <si>
    <t>Dion</t>
  </si>
  <si>
    <t>15.1.2.195</t>
  </si>
  <si>
    <t>BS0013215900AR</t>
  </si>
  <si>
    <t>G801W1000720</t>
  </si>
  <si>
    <t>A01162A88</t>
  </si>
  <si>
    <t>1704-N20204-238412</t>
  </si>
  <si>
    <t>A01106B88</t>
  </si>
  <si>
    <t>CC05170887</t>
  </si>
  <si>
    <t>PONDASI PEDESTAL MOUNTING ; SUDAH KUAT DI COR DAN SESUAI SOP DYNABOLT.
-SARPEN
-AC ADA DAN DINGIN
-UPS : ADA 
*NOTE : INSTALASI TAHAP I 239 BRI-HUGHES
REQUES IP LAN , IP MAN DAN XPOLL
Xpoll tgl 31 Agustus 2018 oleh Novan (C/N kurang)
Done Xpoll tgl 3 September 2018 oleh Novan (C/N ok)</t>
  </si>
  <si>
    <t>Sughi</t>
  </si>
  <si>
    <t>15.1.2.193</t>
  </si>
  <si>
    <t>BS0013196088MB</t>
  </si>
  <si>
    <t>G745W1000789</t>
  </si>
  <si>
    <t>A01099A88</t>
  </si>
  <si>
    <t>1704-N20204-238244</t>
  </si>
  <si>
    <t>A01043B88</t>
  </si>
  <si>
    <t>ACTION
● Lifting perangkat
● Rakit antenna set 2,4m
● Pointing max ke satelit brisat hub 1
● Kroschek pandangan tampak depan antenna sudah disimetris antara feedsupport danTapak pedestal sudah ok
● Dinabolt tapak pedestal
● COR BALLAST sesuai SOP
● XPOLL ke NOC dan POC BRI
Tgl 31 Agustus 2018 dikunjungi oleh Yudi untuk xpoll
Tgl 5 September done xpoll
*FORMAT REQ CREATE SITE ID DAN XPOLL PEKERJAAN 239 BRI * 
TAHAP COMMISIONING 
● TANGGAL : 13 Nov 2018 
● DIAMETER ANT : 2,4 Meter 
● NO URUT LOKASI : 33 
● SITE ID : 36E21765 
● IP LAN : 49.16.24.1 
● IP MODEM / P2P : 10.204.1.144/30 
● HUB : PS1 
● NAMA LOKASI : 
KANCA JKT1 KELAPA GADING 
● ALAMAT LOKASI :Jl. Raya Boulevard Barat Blok LC 6 Kav 69 - 70 Kel. Kelapa Gaind Barat, Kec Kelapa Gading JakUt 
● NAMA TEKNISI : Setiawan /083818985499 
● KOORDINATOR : Bp.Erwin 
● NAMA PIC BRI : Sughi/- 
PERANGKAT SN TERPASANG 
Esn modem : 13196088 
Modem Jupiter : BS0013196088MB 
Adaptor : G745W1000789 
Power Supply: A01043B88 
Lnb :1704-N20204-238244 
RFT 10W: A01099A88 
Mounting antena : nprm 
FEEDHORN WR : CC05170885 
Panjang kabel :2X100M 
SQF : 122</t>
  </si>
  <si>
    <t>11E21699</t>
  </si>
  <si>
    <t>belum dapat ijin dari pihak Ditjen ( bag umum)</t>
  </si>
  <si>
    <t>Yoskal</t>
  </si>
  <si>
    <t>BS0013195184M7</t>
  </si>
  <si>
    <t>G745W1000562</t>
  </si>
  <si>
    <t>A01163A88</t>
  </si>
  <si>
    <t>1704-N20204-238339</t>
  </si>
  <si>
    <t>A01107888</t>
  </si>
  <si>
    <t>CC05170767</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</si>
  <si>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September 2018 oleh Taufik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t>
  </si>
  <si>
    <t>Arga</t>
  </si>
  <si>
    <t>15.1.2.29</t>
  </si>
  <si>
    <t>BS0013214756AZ</t>
  </si>
  <si>
    <t>G745W1000673</t>
  </si>
  <si>
    <t>1704-N20204-238165</t>
  </si>
  <si>
    <t>A01126B88</t>
  </si>
  <si>
    <t>CC05170645</t>
  </si>
  <si>
    <t>Action
• Instalasi antena 2.4
• pointing max sqf
• Tarik Kabel
• cor pondasi + dynabolt
• membersihkan area instalasi</t>
  </si>
  <si>
    <t>Rian Amesti</t>
  </si>
  <si>
    <t>15.1.2.78</t>
  </si>
  <si>
    <t>BS0013195307AZ</t>
  </si>
  <si>
    <t>G745W1000783</t>
  </si>
  <si>
    <t>A01092A87</t>
  </si>
  <si>
    <t>1704-N20204-238343</t>
  </si>
  <si>
    <t>Action
• Instalasi vsat 2,4
• Maks SQF
• Resolasi 3M
• Pasang konektor in dan out 
• Tarik Kabel
Done xpoll tgl 7 Agustus 2018
FORMAT REQ CREATE Sat ID dan antri XPOLL PEKERJAAN 239 BRI TAHAP COMMISIONING 
● TANGGAL : 12 Nov 2018 
● DIAMETER ANT : 2.4 
● NO URUT LOKASI : - 
● SITE ID : 36I22397 
● IP LAN : 1.132.81.1 
● NAMA LOKASI : KANCA KEBAYORAN BARU 
● ALAMAT LOKASI : JL.SULTAN HASANUDDIN, BLOK.M, JAKARTA 
● NAMA TEKNISI : IRCHAM (0822-9852-4266) 
● KOORDINATOR : ERWIN 
● NAMA PIC BRI : ARDI (089630496662) 
● SQF : 124 
PERANGKAT SN TERPASANG 
● ESN : 13195307 
● MODEM JUPITER : BS0013195307AZ 
● ADAPTOR : G745W1000783 
● POWER SUPPLY( PSU) : A00929885 
● LNB : 1704-N20204-238343 
● BUC 10 / 20 W : A01092A87 
● FEEDHORN WR : Na 
● MOUNTING ANTENNA : NPRM 
● PANJANG KABEL : 80 m</t>
  </si>
  <si>
    <t>antenna dipakai untuk back up dan terpasang elektronik satkom</t>
  </si>
  <si>
    <t>11E21701</t>
  </si>
  <si>
    <t>terkendala sewa space antara BRI dan Pihak Cempaka mas It kanca Cempaka Mas : pak Wahyu darmawan / 0856-9115-2394
Pengelola gedung : pak Ruli / 0881-9941-060
Pak Aris / 0838-9519-9560</t>
  </si>
  <si>
    <t>0812-1978-2395</t>
  </si>
  <si>
    <t>15.1.129.216</t>
  </si>
  <si>
    <t>BS0013195982A1</t>
  </si>
  <si>
    <t>G745W1000504</t>
  </si>
  <si>
    <t>A01012A86</t>
  </si>
  <si>
    <t>1704-N20204-238428</t>
  </si>
  <si>
    <t>A00975B87</t>
  </si>
  <si>
    <t>4080-053</t>
  </si>
  <si>
    <t>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Taufik Rachmatulloh</t>
  </si>
  <si>
    <t>Ilham Gayuh</t>
  </si>
  <si>
    <t>M Salwa</t>
  </si>
  <si>
    <t>BS0013212924AU</t>
  </si>
  <si>
    <t>G801W1000714</t>
  </si>
  <si>
    <t>A01084A87</t>
  </si>
  <si>
    <t>1704-N20204-238106</t>
  </si>
  <si>
    <t>A01024887</t>
  </si>
  <si>
    <t>CC05170774</t>
  </si>
  <si>
    <t>36F21926</t>
  </si>
  <si>
    <t>15.1.2.119</t>
  </si>
  <si>
    <t>BS0013214746AY</t>
  </si>
  <si>
    <t>G801W1000670</t>
  </si>
  <si>
    <t>A01107A88</t>
  </si>
  <si>
    <t>1704-N20204-238373</t>
  </si>
  <si>
    <t>A01051B88</t>
  </si>
  <si>
    <t>34.15</t>
  </si>
  <si>
    <t>53.29</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</si>
  <si>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12 November 2018
● DIAMETER ANT : 2,4 m
● NO URUT LOKASI : 
● SITE ID : 36F21888
● IP LAN : 10.204.1.177
● NAMA LOKASI : BRI BDG KANCA SOEKARNO - HATTA
● ALAMAT LOKASI : Jalan Ibrahim Adjie No. 354, Bandung
● NAMA TEKNISI : Anggi aji / 085353332233
● KOORDINATOR : Ishak / +6281284494303
● NAMA PIC BRI : Gilang / 083821824898
● SQF : 129
PERANGKAT SN TERPASANG
● ESN : 13214746
● MODEM JUPITER : HT2300
● ADAPTOR : G801W1000670
● POWER SUPPLY( PSU) : 88S01141Z1286N
● LNB : 1704-N20204-238373
● BUC 10 W : A01107A88
● FEEDHORN WR : 05170864
● MOUNTING ANTENNA: NPRM STANDART
● PANJANG KABEL : 60 meter</t>
  </si>
  <si>
    <t>Anggi Aji</t>
  </si>
  <si>
    <t>10.204.1.180/30</t>
  </si>
  <si>
    <t>B50013195329MB</t>
  </si>
  <si>
    <t>G75W1000785</t>
  </si>
  <si>
    <t>A00976A86</t>
  </si>
  <si>
    <t>1704-N20204-238378</t>
  </si>
  <si>
    <t>A00939B87</t>
  </si>
  <si>
    <t>Heri</t>
  </si>
  <si>
    <t>15.1.2.187</t>
  </si>
  <si>
    <t>BS0013196070</t>
  </si>
  <si>
    <t>G745W1000520</t>
  </si>
  <si>
    <t>A01110A88</t>
  </si>
  <si>
    <t>1704-N2020-238241</t>
  </si>
  <si>
    <t>A01054B88</t>
  </si>
  <si>
    <t>ACTION
● Lifting perangkat
● Rakit antenna set 2,4m
● Pointing max ke satelit brisat hub 1
● Kroschek pandangan tampak depan antenna sudah disimetris antara feedsupport danTapak pedestal sudah ok
● Dinabolt tapak pedestal
● COR BALLAST sesuai SOP
● Penarikan Kabel
● XPOLL ke NOC dan POC BRI</t>
  </si>
  <si>
    <t>JL. SURYA KENCANA KEC. CIBADAK SUKABUMI</t>
  </si>
  <si>
    <t>085759922999 / 08154637527</t>
  </si>
  <si>
    <t>Arief</t>
  </si>
  <si>
    <t>15.1.2.117</t>
  </si>
  <si>
    <t>1505816 1018</t>
  </si>
  <si>
    <t>BS0013196087MA</t>
  </si>
  <si>
    <t>6745W1000</t>
  </si>
  <si>
    <t>A00972A86</t>
  </si>
  <si>
    <t>1704-N20204-238247</t>
  </si>
  <si>
    <t>A00935B87</t>
  </si>
  <si>
    <t>ACTION
● Lifting perangkat
● Rakit antenna set 2,4m
● Pointing max SQF ke satelit brisat hub 1
● Kroschek pandangan tampak depan antenna sudah disimetris antara feedsupport danTapak pedestal sudah ok
● Dinabolt tapak pedestal
● COR BALLAST sesuai SOP
● Tarik Kabel</t>
  </si>
  <si>
    <t>081903159316 / 082121979197</t>
  </si>
  <si>
    <t>15.1.2.130</t>
  </si>
  <si>
    <t>BS0013195897A6</t>
  </si>
  <si>
    <t>G745W1000585</t>
  </si>
  <si>
    <t>A01178A88</t>
  </si>
  <si>
    <t>1704-N20204-238264</t>
  </si>
  <si>
    <t>A01122B88</t>
  </si>
  <si>
    <t>15.1.2.113</t>
  </si>
  <si>
    <t>BS0013215236AT</t>
  </si>
  <si>
    <t>G801W1000715</t>
  </si>
  <si>
    <t>SN : 05170864 
PN : 08002445</t>
  </si>
  <si>
    <t>ACTION
● Angkut perangkat Ant 2.4 mtr dr Lt dasar ke atas Dak Lt 2.
● Rakit antenna set 2,4m
● Pointing max ke satelit brisat hub 1
● Chek Posisi disimetris Antenna. 
● XPOLL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t>
  </si>
  <si>
    <t>10.204.1.200/30</t>
  </si>
  <si>
    <t>BS0013319224AV</t>
  </si>
  <si>
    <t>G808W1000984</t>
  </si>
  <si>
    <t>A01045A87</t>
  </si>
  <si>
    <t>1704-N20204-23827</t>
  </si>
  <si>
    <t>A00984B87</t>
  </si>
  <si>
    <t>Doni</t>
  </si>
  <si>
    <t>15.1.2.125</t>
  </si>
  <si>
    <t>BS0013182925M6</t>
  </si>
  <si>
    <t>G75W1000609</t>
  </si>
  <si>
    <t>A01009A86</t>
  </si>
  <si>
    <t>1704-N20204-238278</t>
  </si>
  <si>
    <t>A00972B87</t>
  </si>
  <si>
    <t>JL. Dewi Sartika No 2</t>
  </si>
  <si>
    <t>15.1.2.98</t>
  </si>
  <si>
    <t>OFF</t>
  </si>
  <si>
    <t>BS0013195868A4</t>
  </si>
  <si>
    <t>A01121A88</t>
  </si>
  <si>
    <t>1704-N20204-238265</t>
  </si>
  <si>
    <t>A01065888</t>
  </si>
  <si>
    <t>ACTION
● Ankut perangkat Ant 2.4 mtr dr Lt dasar ke atas Dak Lt 6.
● Rakit antenna set 2,4m
● Pointing max ke satelit brisat hub 1
● Chek Posisi disimetris Antenna. 
● XPOLL 
FORMAT REQ XPOLL PEKERJAAN 239 BRI TAHAP COMMISIONING* 
● TANGGAL : Kamis, 13/11/18 
● DIAMETER ANT : 2.4 M 
● NO URUT LOKASI : 
● SITE ID : 36F22029 
● IP LAN : 10.204.1.208 
● NAMA LOKASI : BRI KANCA DEWI SARTIKA 
● ALAMAT LOKASI : JL. Dewi Sartika No 2 
● NAMA TEKNISI : Yana /085321902868 
● KOORDINATOR : Ishak 
● NAMA PIC BRI : BP. Agung / +6285294702172 IT KANCA. 
PERANGKAT SN TERPASANG 
● SQF : 122 
ESN MODEM : 13195868 
● MODEM JUPITER : BS0013195868A4 
● ADAPTOR : G745W1000728 
● POWER SUPPLY( PSU) : A01065888 
● LNB : 1704-N20204-238265 
● BUC 10 W : A01121A88 
● FEEDHORN WR : 05171267 
● MOUNTING ANTENNA: NPRM 
● PANJANG KABEL : 80mX2</t>
  </si>
  <si>
    <t>15.1.2.100</t>
  </si>
  <si>
    <t>BS0013195503AX</t>
  </si>
  <si>
    <t>G74W1000588</t>
  </si>
  <si>
    <t>A01000A86</t>
  </si>
  <si>
    <t>1704-N20204-238253</t>
  </si>
  <si>
    <t>A00963B87</t>
  </si>
  <si>
    <t>SN:10162017 PN: 08002445</t>
  </si>
  <si>
    <t>ACTION :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SENIN, 12 NOV '18
● DIAMETER ANT : 2.4 M
● NO URUT LOKASI : 162
● SITE ID : 36F21898
● IP LAN : 52.16.48.1
● NAMA LOKASI : BRI KANCA DAGO
● ALAMAT LOKASI : JL. IR. H. DJUANDA NO 147 BANDUNG
● NAMA TEKNISI : CHARISMA/081903159316/082121979197</t>
  </si>
  <si>
    <t>15.1.2.146</t>
  </si>
  <si>
    <t>BS00131959556A2</t>
  </si>
  <si>
    <t>G745W1000581</t>
  </si>
  <si>
    <t>AO1180A88</t>
  </si>
  <si>
    <t>1704-N20204-238376</t>
  </si>
  <si>
    <t>AO1124B88</t>
  </si>
  <si>
    <t>SN: 12164009 
PN: 0800 2445</t>
  </si>
  <si>
    <t>ACTION
- Lifting perangkat
- Rakit antenna set 2,4m
- Pointing max ke satelit brisat hub 1
- Kroschek pandangan tampak depan antenna sudah disimetris antara feedsupport dan 
Tapak pedestal sudah ok
- Dinabolt tapak pedestal
- COR BALLAST sesuai SOP
- XPOLL ke NOC dan POC BRI</t>
  </si>
  <si>
    <t>Aaf</t>
  </si>
  <si>
    <t>15.1.2.111</t>
  </si>
  <si>
    <t>BS0013216104A0</t>
  </si>
  <si>
    <t>G801W1000558</t>
  </si>
  <si>
    <t>AO1179A88</t>
  </si>
  <si>
    <t>1704-N20204-238280</t>
  </si>
  <si>
    <t>AO1123B88</t>
  </si>
  <si>
    <t>SN: 05170934 
PN: 0800-2445</t>
  </si>
  <si>
    <t>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t>
  </si>
  <si>
    <t>Rony</t>
  </si>
  <si>
    <t>15.1.2.105</t>
  </si>
  <si>
    <t>BS0013212898M9</t>
  </si>
  <si>
    <t>G801W100679</t>
  </si>
  <si>
    <t>A01134A88</t>
  </si>
  <si>
    <t>1704-N20204-238308</t>
  </si>
  <si>
    <t>A01078B88</t>
  </si>
  <si>
    <t>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
*FORMAT REQ CREATE SITE ID DAN XPOLL PEKERJAAN 239 BRI * 
TAHAP COMMISIONING 
● TANGGAL : 13 Nov 2018 
● DIAMETER ANT : 2.4 Meter 
● NO URUT LOKASI : 
● SITE ID : 36F21901 
● IP LAN : 3.142.17.1 
● IP MODEM / P2P : 10.204.1.228 
● HUB : bs1 
● NAMA LOKASI : BRI KANCA SUKABUMI 
● ALAMAT LOKASI :JL A.YANI NO.38 KOTA SUKABUMI 
● NAMA TEKNISI : NANAN 085759922999 
● KOORDINATOR : Bp. ISHAK 
● NAMA PIC BRI : 
PERANGKAT SN TERPASANG 
Esn modem : 15058161018 
Modem Jupiter : BS 0013212898 M9 
Adaptor : G801W1000679 
Power Supply: A 01078B88 
Lnb :1704-N20204-238308 
RFT 10W: A01134A88 
Mounting antena : NPRM 
FEEDHORN WR : 
Panjang kabel :2X50M 
SQF : 132</t>
  </si>
  <si>
    <t>15.1.2.148</t>
  </si>
  <si>
    <t>BS0013319181AX</t>
  </si>
  <si>
    <t>G808W1001156</t>
  </si>
  <si>
    <t>A01082A87</t>
  </si>
  <si>
    <t>1704-N20204-238397</t>
  </si>
  <si>
    <t>A01022B87</t>
  </si>
  <si>
    <t>15.1.2.116</t>
  </si>
  <si>
    <t>BS0013212776AZ</t>
  </si>
  <si>
    <t>G801W1000765</t>
  </si>
  <si>
    <t>A01001A86</t>
  </si>
  <si>
    <t>1704-N20204-238333</t>
  </si>
  <si>
    <t>A00964B8</t>
  </si>
  <si>
    <t>Rijal</t>
  </si>
  <si>
    <t>15.1.2.135</t>
  </si>
  <si>
    <t>BS0013195119M5</t>
  </si>
  <si>
    <t>G745W1000580</t>
  </si>
  <si>
    <t>AO1080A87</t>
  </si>
  <si>
    <t>1704-N20204-238301</t>
  </si>
  <si>
    <t>AO1020B87</t>
  </si>
  <si>
    <t>SN: 0117 0002 
PN: 0800 2445</t>
  </si>
  <si>
    <t>ACTION
• dismantle antenna csm
● Lifting perangkat
● Rakit antenna set 2,4m
● Pointing max ke satelit brisat hub 1
● Kroschek pandangan tampak depan antenna sudah simetris antara feedsupport dan tapak pedestal.
● Dinabolt tapak pedestal
● COR BALLAST sesuai SOP
Selesai xpoll tgl 20 Agustus 2018</t>
  </si>
  <si>
    <t>15.1.2.93</t>
  </si>
  <si>
    <t>BS0013196525M7</t>
  </si>
  <si>
    <t>G75W1000625</t>
  </si>
  <si>
    <t>A01148A88</t>
  </si>
  <si>
    <t>1704-N20204-238365</t>
  </si>
  <si>
    <t>A01092888</t>
  </si>
  <si>
    <t>PN:0800- 2445 
SN: 1317 0330</t>
  </si>
  <si>
    <t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Selasa, 13 /11/18 
● DIAMETER ANT : 2.4 M 
● NO URUT LOKASI : 
● SITE ID : 36F21909 
● IP LAN : 2.36.17.1 
● NAMA LOKASI : KANCA KARTINI CIREBON 
● ALAMAT LOKASI : PT.BRI(Persero), Tbk. Cabang Cirebon Kartini, Jalan Kartini Nomor 85, Kota Cirebon, Kejaksan, Kota Cirebon, Jawa Barat 45123 
● NAMA TEKNISI : ARIYADI /082312000084 
● KOORDINATOR : BANG ISHAK 
● NAMA PIC BRI : YONGKI / +6281321832311 
PERANGKAT SN TERPASANG 
● MODEM JUPITER : BS0013196525M7 
● ADAPTOR : G75W1000625 
● POWER SUPPLY( PSU) : A01092B88 
● LNB :1704 N20204 238365 
● BUC 10 W : A01148A88 
● FEEDHORN WR : 1317 0330 
● MOUNTING ANTENNA: NPRM 
● PANJANG KABEL : 60mX2 
● ESN MODEM : 13196525 
● SQF : 129 
</t>
  </si>
  <si>
    <t>Angkit</t>
  </si>
  <si>
    <t>15.1.2.127</t>
  </si>
  <si>
    <t>BS0013195008AX</t>
  </si>
  <si>
    <t>G745W1000684</t>
  </si>
  <si>
    <t>A01054A87</t>
  </si>
  <si>
    <t>1704-N20204-238209</t>
  </si>
  <si>
    <t>A00993B87</t>
  </si>
  <si>
    <t>Uyung</t>
  </si>
  <si>
    <t>15.1.2.118</t>
  </si>
  <si>
    <t>BS0013195186M9</t>
  </si>
  <si>
    <t>G745W1000608</t>
  </si>
  <si>
    <t>AO1109A88</t>
  </si>
  <si>
    <t>1704-N20204-238203</t>
  </si>
  <si>
    <t>AO1053B88</t>
  </si>
  <si>
    <t>SN: 05170930 
PN: 0800-2445</t>
  </si>
  <si>
    <t>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TAHAP COMMISIONING 
● TANGGAL : 14 November 2018 
● DIAMETER ANT : 2.4 
● NO URUT LOKASI : - 
● SITE ID : 36F21911 
● IP LAN : 6.69.17.1 
● IP MODEM / P2P : 10.204.2.4 
● HUB : PS1 
● NAMA LOKASI : KANCA BDG SINGAPARNA 
● ALAMAT LOKASI : Jl. Raya Timur No.6, Singaparna 
● NAMA TEKNISI : Hanif / 081313016040 
● KOORDINATOR : Bang Doel Reza &amp; Ishak 
● NAMA PIC BRI : Pak Uyung 
PERANGKAT SN TERPASANG 
Esn MODEM : 13195186 
MODEM JUPITER : BS0013195186 M9 
ADAPTOR : G745W1000608 
PSU : A01053B88 
LNB : 1704-N20204-238203 
RFT 10W : A01109A88 
Mounting antena : NPRM 
FEEDHORN WR : SN 05170930 PN 0800-2445 
Panjang kabel : 100mx2 
SQF : 128</t>
  </si>
  <si>
    <t>62 857-2186-2915</t>
  </si>
  <si>
    <t>10.204.0.160/30</t>
  </si>
  <si>
    <t>BS 0013211837 AW</t>
  </si>
  <si>
    <t>G801W1000549</t>
  </si>
  <si>
    <t>A01156A8</t>
  </si>
  <si>
    <t>A01100B88</t>
  </si>
  <si>
    <t>1016 2065</t>
  </si>
  <si>
    <t>ACTION
● Dismantle Antena Metra
● Lifting perangkat
● Rakit antenna set 2,4m
● Pointing max ke satelit brisat hub 1
● Kroschek pandangan tampak depan antenna sudah disimetris antara feedsupport danTapak pedestal sudah ok
● Dinabolt tapak pedestal
● COR BALLAST sesuai SOP
● Pemasangan Elektronik 239
● Solder Konektor N dan RG11 ( Indoor dan Outdoor )
● Resolasi 3M,Dodol, Sealent
● Perapihan Kabel Indoor Outdoor</t>
  </si>
  <si>
    <t>Tampan</t>
  </si>
  <si>
    <t>10.204.2.8/30</t>
  </si>
  <si>
    <t>BS-0013195123AV</t>
  </si>
  <si>
    <t>G745W1000559</t>
  </si>
  <si>
    <t>A00978A86</t>
  </si>
  <si>
    <t>1704-N20204-238306</t>
  </si>
  <si>
    <t>A00941B87</t>
  </si>
  <si>
    <t>Mulyadi</t>
  </si>
  <si>
    <t>15.1.2.155</t>
  </si>
  <si>
    <t>BS0013318647M8</t>
  </si>
  <si>
    <t>G808W1000979</t>
  </si>
  <si>
    <t>AO1158A88</t>
  </si>
  <si>
    <t>1311-N20204-173118</t>
  </si>
  <si>
    <t>A01102B88</t>
  </si>
  <si>
    <t>ACTION
● Angkut perangkat Ant 2.4 mtr dr Lt dasar ke atas Dak Lt 2.
● Rakit antenna set 2,4m
● Pointing max ke satelit brisat hub 1
● Chek Posisi disimetris Antenna. 
● XPOLL 
Done xpoll tgl 15 Agustus 2018</t>
  </si>
  <si>
    <t>Ziyan</t>
  </si>
  <si>
    <t>BS0013216263AU</t>
  </si>
  <si>
    <t>G801W1000826</t>
  </si>
  <si>
    <t>A01116A88</t>
  </si>
  <si>
    <t>1704-N20204-238318</t>
  </si>
  <si>
    <t>A01060B88</t>
  </si>
  <si>
    <t>Ribut</t>
  </si>
  <si>
    <t>15.1.2.32</t>
  </si>
  <si>
    <t>6.9.0.28.PID</t>
  </si>
  <si>
    <t>BS0013195196MA</t>
  </si>
  <si>
    <t>G745W1000727</t>
  </si>
  <si>
    <t>A01106A88</t>
  </si>
  <si>
    <t>1704-N20204-238567</t>
  </si>
  <si>
    <t>A01050888</t>
  </si>
  <si>
    <t>0517 0879</t>
  </si>
  <si>
    <t>15.1.2.26</t>
  </si>
  <si>
    <t>BS0013318625AZ</t>
  </si>
  <si>
    <t>G808W1001160</t>
  </si>
  <si>
    <t>A00994A86</t>
  </si>
  <si>
    <t>1704-N20204-238400</t>
  </si>
  <si>
    <t>A00957B87</t>
  </si>
  <si>
    <t>0517-0837</t>
  </si>
  <si>
    <t>Action
• Instalasi vsat 2,4
• Maks SQF
• Resolasi 3M
• Pasang konektor in dan out 
• Tarik Kabel
FORMAT REQ CREATE Sat ID dan antri XPOLL PEKERJAAN 239 BRI TAHAP COMMISIONING 
● TANGGAL :12 november 2018 
● DIAMETER ANT :2,4 
● NO URUT LOKASI : 
● SITE ID : 36I22402 
● IP LAN : 10.204.2.28 
● NAMA LOKASI :BRI KC CIMANGGIS 
● ALAMAT LOKASI : Ruko CV Mitra Lestari Cimanggis, Jl Raya Bogor KM 29, No 9, Cimanggis, Depok 
● NAMA TEKNISI :MALIK 089676706341 
● KOORDINATOR : 
● NAMA PIC BRI :yosep 087786399338 
● SQF :115 
PERANGKAT SN TERPASANG 
● ESN :13318625 
● MODEM JUPITER :BS0013318625AZ 
● ADAPTOR :G808W1001160 
● POWER SUPPLY( PSU) :A00957887 
● LNB :1704-N20204-238400 
● BUC 10 / 20 W :A00994A86 
● FEEDHORN WR :0517-0837 
● MOUNTING ANTENNA:NPRM 
● PANJANG KABEL :80</t>
  </si>
  <si>
    <t>Ridwan Ghozali</t>
  </si>
  <si>
    <t>Malik
*note: task atas nama Dadi</t>
  </si>
  <si>
    <t>15.1.2.23</t>
  </si>
  <si>
    <t>BS0013214725AV</t>
  </si>
  <si>
    <t>G801W1000464</t>
  </si>
  <si>
    <t>A01185A88</t>
  </si>
  <si>
    <t>1704-N20204-238105</t>
  </si>
  <si>
    <t>-ACTION
- Lifting perangkat
- Rakit antenna set 2,4m
- Pointing max ke satelit brisat hub 1
- Kroschek pandangan tampak depan antenna sudah disimetris antara feedsupport dan 
Tapak pedestal sudah ok
- Dinabolt tapak pedestal
- COR BALLAST sesuai SOP
- XPOLL ke NOC dan POC BRI
XPOLL
-CPI. : 
-CTN : 
-OPT BRISAT : 
NOTE : INSTALASI TAHAP I 239 BRI-HUGHES DONE, NEXT SIAP INTEGRASI INSTALASI TAHAP 2
FORMAT REQ CREATE Sat ID dan antri XPOLL PEKERJAAN 239 BRI TAHAP COMMISIONING 
-TANGGAL :13 november 2018 
- DIAMETER ANT :2,4 
- NO URUT LOKASI : 
- SITE ID : 36I22403 
- IP LAN : 29.1.153.1 
- NAMA LOKASI :BRI KC CIBINONG 
- ALAMAT LOKASI : Ruko Duta Cibinong Kav. A No.12,13,14 dan 15, Jl. Raya Jakarta-Bogor KM 43, Kel. Cirimekar, Kec. Cibinong, Kabupaten Bogor 
- NAMA TEKNISI :MALIK 089676706341 
- KOORDINATOR :ERWIN 
- NAMA PIC BRI :anggi 085723332458 
- SQF :119 
PERANGKAT SN TERPASANG 
- ESN :13214725 
- MODEM JUPITER :BS0013214725AV 
- ADAPTOR :G801W1000464 
- POWER SUPPLY( PSU) :A01128B88 
- LNB :1704-N20204-238105 
- BUC 10 / 20 W :A01185A88 
- FEEDHORN WR :0517-0629 
- MOUNTING ANTENNA:NPRM 
- PANJANG KABEL :80</t>
  </si>
  <si>
    <t>0852-8633-4398</t>
  </si>
  <si>
    <t>15.1.2.85</t>
  </si>
  <si>
    <t>BS0013198574A1</t>
  </si>
  <si>
    <t>G801W1001552</t>
  </si>
  <si>
    <t>1610-N20204-226026</t>
  </si>
  <si>
    <t>ACTION
● Lifting perangkat
● Rakit antenna set 3,8m
● Pointing max ke satelit brisat hub 1
● Dinabolt tapak pedestal
● COR BALLAST sesuai SOP
● XPOLL ke NOC dan POC BRI
ELEKTRIKAL OUTPUT
● P-N : 220 v
● P-G : 219 v
● N-G : 1,6 v
VIA : PLN
Tanggal 30 Agustus 2018 Perbaikan SQF oleh Salahudin.
"Action 
Perbaikan sqf 
Bongkar disk dan rakit kembali karna sqf awal cuman 76-77"</t>
  </si>
  <si>
    <t>Awal</t>
  </si>
  <si>
    <t>Jack</t>
  </si>
  <si>
    <t>10.204.2.40/30</t>
  </si>
  <si>
    <t>ELEKTRIKAL OUTPUT 
● P-N : 221 v 
● P-G : 221 v 
● N-G : 0.5 v 
VIA : PLN</t>
  </si>
  <si>
    <t>BS0013195353M5</t>
  </si>
  <si>
    <t>G745W1000791</t>
  </si>
  <si>
    <t>1704-N20204-238430</t>
  </si>
  <si>
    <t>CC05170839</t>
  </si>
  <si>
    <t>ACTION :
● Langsir perangkat dr gudang
● Rakit antenna set 3.8 m
● Pointing max ke satelit brisat hub 1
● Croscheck pandangan tampak depan antenna sudah disimetris antara feedsupport danTapak pedestal sudah ok
● Dinabolt tapak pedestal
● COR BALLAST sesuai SOP
● XPOLL ke NOC dan POC BRI
PONDASI PEDESTAL MOUNTING : SUDAH KUAT DI COR DAN SESUAI SOP DYNABOLT.
- SARPEN
- AC ADA DAN DINGIN
- UPS : ADA
NOTE :
- INSTALASI TAHAP I 239 BRI-HUGHES
REQUES CROSPOL &amp; IP MANAG</t>
  </si>
  <si>
    <t>36H12508</t>
  </si>
  <si>
    <t>2.69.17.1</t>
  </si>
  <si>
    <t>10.204.0.197</t>
  </si>
  <si>
    <t>BS0013212314AN</t>
  </si>
  <si>
    <t>G801W1000579</t>
  </si>
  <si>
    <t>1704-N20204-238323</t>
  </si>
  <si>
    <t>GD18201318</t>
  </si>
  <si>
    <t>37.97</t>
  </si>
  <si>
    <t>53.66</t>
  </si>
  <si>
    <t>M Rizky Prayoga</t>
  </si>
  <si>
    <t>Tatit</t>
  </si>
  <si>
    <t>15.1.2.214</t>
  </si>
  <si>
    <t>BS0013195135AY</t>
  </si>
  <si>
    <t>G745W1000583</t>
  </si>
  <si>
    <t>1704-N20204-238108</t>
  </si>
  <si>
    <t>Joko</t>
  </si>
  <si>
    <t>15.1.2.220</t>
  </si>
  <si>
    <t>BS0013194933M8</t>
  </si>
  <si>
    <t>G745W1000721</t>
  </si>
  <si>
    <t>1704-N20204-238352</t>
  </si>
  <si>
    <t>ACTION
● Bikin Pondasi dan angkut antenna
● Rakit antenna set 3,8mtr
● Pointing max ke satelit brisat hub 1
● Kroschek pandangan tampak depan antenna sudah simetris antara feedsupport dan tapak pedestal.
● Dinabolt tapak pedestal
● COR BALLAST sesuai SOP
• Xpoll ke NOC dan POC BRI
Done xpoll tgl 24 September 2018</t>
  </si>
  <si>
    <t>kantor akan pindah ke gedung sementara</t>
  </si>
  <si>
    <t>10.204.2.60/30</t>
  </si>
  <si>
    <t>BS0013195255M6</t>
  </si>
  <si>
    <t>G745W1000565</t>
  </si>
  <si>
    <t>1610-N20204-225739</t>
  </si>
  <si>
    <t>ACTION
● Lifting perangkat lt 4
● Rakit antenna set 2,4m
● Pointing max ke satelit brisat hub 1
● Kroschek pandangan tampak depan antenna sudah disimetris antara feedsupport danTapak pedestal sudah ok
● Dinabolt tapak pedestal
● COR BALLAST sesuai SOP
● XPOLL ke NOC dan POC BRI</t>
  </si>
  <si>
    <t>Marlon</t>
  </si>
  <si>
    <t>15.1.2.197</t>
  </si>
  <si>
    <t>6.9.028</t>
  </si>
  <si>
    <t>BS0013198381M9</t>
  </si>
  <si>
    <t>G801W100329</t>
  </si>
  <si>
    <t>1704-N20204-238589</t>
  </si>
  <si>
    <t>CC 051708 89</t>
  </si>
  <si>
    <t>INSTALASI ANTENA 3,8 METER. PROJECT INSTALASI 239</t>
  </si>
  <si>
    <t>Mario</t>
  </si>
  <si>
    <t>15.1.2.196</t>
  </si>
  <si>
    <t>ELEKTRIKAL OUTPUT
-P-N : 219.5 v
-P-G : 220.1 v
-N-G : 0.6 V</t>
  </si>
  <si>
    <t>BS0013216339AY</t>
  </si>
  <si>
    <t>G801W1000462</t>
  </si>
  <si>
    <t>1610-N20204-226031</t>
  </si>
  <si>
    <t>PONDASI PEDESTAL MOUNTING ; SUDAH KUAT DI COR DAN SESUAI SOP.
-SARPEN
-AC ADA DAN DINGIN
-UPS : ADA / TIDAK ADA
ACTION
- Lifting perangkat
- Rakit antenna set 2,4m
- Pointing max ke satelit brisat hub 1
- Kroschek pandangan tampak depan antenna sudah disimetris antara feedsupport dan 
Tapak pedestal sudah ok
- COR BALLAST sesuai SOP
- XPOLL ke NOC dan POC BRI
XPOLL
-CPI. : 
-CTN : 
-OPT BRISAT : 
*Tanggal mulai instal 28 agustus 2018</t>
  </si>
  <si>
    <t>Jl. Ringroad Medan</t>
  </si>
  <si>
    <t>15.1.2.178</t>
  </si>
  <si>
    <t>BS00013198588A6</t>
  </si>
  <si>
    <t>G801W1001465</t>
  </si>
  <si>
    <t>1610-N20204-225729</t>
  </si>
  <si>
    <t>ACTION
● Angkut perangkat Ant 3.8 mtr dr Gudang ke lokasi area.
● Rakit antenna set 
● Pointing max ke satelit brisat hub 1
● Chek Posisi simetris Antenna. 
● XPOLL</t>
  </si>
  <si>
    <t>15.1.2.140</t>
  </si>
  <si>
    <t>BS0013196024</t>
  </si>
  <si>
    <t>G745W100519</t>
  </si>
  <si>
    <t>1610-N20204-225738</t>
  </si>
  <si>
    <t>Action
• Instalasi vsat 3,8
• Maks SQF
• Resolasi 3M
• Pasang konektor in dan out 
• Tarik Kabel
• Merapihkan outdoor &amp; indoor</t>
  </si>
  <si>
    <t>Pongko</t>
  </si>
  <si>
    <t> 6.9.0.42_PID</t>
  </si>
  <si>
    <t>BS0013195491</t>
  </si>
  <si>
    <t>G745W1000577</t>
  </si>
  <si>
    <t>1704-N20204-238590</t>
  </si>
  <si>
    <t>CC5170843</t>
  </si>
  <si>
    <t>11U00001</t>
  </si>
  <si>
    <t>14-Des-2018</t>
  </si>
  <si>
    <t>36X10731</t>
  </si>
  <si>
    <t>1.73.177.1</t>
  </si>
  <si>
    <t>Jl Bagindo Azis Chan No. 30 Padang</t>
  </si>
  <si>
    <t>15.1.2.173</t>
  </si>
  <si>
    <t>BS0013196665A0</t>
  </si>
  <si>
    <t>G745W1000619</t>
  </si>
  <si>
    <t>1610-N20204-225727</t>
  </si>
  <si>
    <t>0517 1253</t>
  </si>
  <si>
    <t>ACTION
-LIFTING PERANGKAT
-RAKIT ANTENA SET 3,8M
-POINTING MAKSIMAL KE BRISAT HUB 1
-kroscek pandangan tampak depan,antena sudah disimetris antara tapak padestal dan fh.support sudah ok
-dynabolt tapak padestal
-cor ballast sesuai SOP
-XPOL ke NOC dan POC BRI</t>
  </si>
  <si>
    <t>Daud</t>
  </si>
  <si>
    <t>15.1.2.152</t>
  </si>
  <si>
    <t>BS00013212311AK</t>
  </si>
  <si>
    <t>G801W1000561</t>
  </si>
  <si>
    <t>1704-N20204-238600</t>
  </si>
  <si>
    <t>ACTION
● Lifting perangkat
● Rakit antenna set 3.8m
● Pointing max ke satelit brisat hub 1
● Kroschek pandangan tampak depan antenna sudah disimetris antara feedsupport danTapak pedestal sudah ok
● Dinabolt tapak pedestal
● COR BALLAST sesuai SOP
● XPOLL ke NOC dan POC BRI
DIAMETER ANTENNA : 3.8</t>
  </si>
  <si>
    <t>BS0013195247M7</t>
  </si>
  <si>
    <t>G745W1000597</t>
  </si>
  <si>
    <t>1610-N20204-225737</t>
  </si>
  <si>
    <t>35.75</t>
  </si>
  <si>
    <t>55.69</t>
  </si>
  <si>
    <t>terkendala ijin pihak gedung tidak membolehkan pondasi di dynabolt</t>
  </si>
  <si>
    <t>Open</t>
  </si>
  <si>
    <t>Jl. Otista Raya No.72, Jakarta Timur</t>
  </si>
  <si>
    <t>15.1.2.205</t>
  </si>
  <si>
    <t>BS0013215026AQ</t>
  </si>
  <si>
    <t>G801W1000578</t>
  </si>
  <si>
    <t>1704-N20204-238326</t>
  </si>
  <si>
    <t>Tito</t>
  </si>
  <si>
    <t>10.204.2.112/30</t>
  </si>
  <si>
    <t>BS0013195951MA</t>
  </si>
  <si>
    <t>G745W1000497</t>
  </si>
  <si>
    <t>1704-N20204-238171</t>
  </si>
  <si>
    <t>ACTION
● Ankut perangkat Ant 3.8 mtr dr Gudang ke lokasi area.
● Rakit antenna set 
● Pointing max ke satelit brisat hub 1
● Chek Posisi simetris Antenna.
● Dyna bolt 
● XPOLL
● Pembuatan Balast 9 kotak.
xpoll tgl 10 september 2018</t>
  </si>
  <si>
    <t>Surya</t>
  </si>
  <si>
    <t>15.1.2.147</t>
  </si>
  <si>
    <t>BS0013196420AW</t>
  </si>
  <si>
    <t>G745W1000752</t>
  </si>
  <si>
    <t>1704-N20204-238417</t>
  </si>
  <si>
    <t xml:space="preserve">ACTION
● Ankut perangkat Ant 3.8 mtr dr Gudang ke lokasi area.
● Rakit antenna set 
● Pointing max ke satelit brisat hub 1
● Chek Posisi tidak simetris Antenna. 
● XPOLL 
</t>
  </si>
  <si>
    <t>Yusri</t>
  </si>
  <si>
    <t>15.1.2.179</t>
  </si>
  <si>
    <t>BS0013196681</t>
  </si>
  <si>
    <t>G745W1000755</t>
  </si>
  <si>
    <t>1704-N20204-238399</t>
  </si>
  <si>
    <t>Action : 
- Angkut antena ke lokasi
- instalasi ( rakit feedhorn, rakit buc, rakit lnb, pembuatan konektor dan pointiing
- Tarik kabel baru RG6 25x2m dan merapikan kabel. 
- req xpool</t>
  </si>
  <si>
    <t>15.1.2.149</t>
  </si>
  <si>
    <t>BS0013212317AQ</t>
  </si>
  <si>
    <t>G801W1000683</t>
  </si>
  <si>
    <t>1704-N20204-238119</t>
  </si>
  <si>
    <t>Action : 
- Intalasi Antena 3'8</t>
  </si>
  <si>
    <t>20-Des-2018</t>
  </si>
  <si>
    <t>27-Des-2018</t>
  </si>
  <si>
    <t>M. Rifky Mana</t>
  </si>
  <si>
    <t>10.204.0.200</t>
  </si>
  <si>
    <t>BS0013214717AW</t>
  </si>
  <si>
    <t>G801W1000668</t>
  </si>
  <si>
    <t>1704-N20204-238114</t>
  </si>
  <si>
    <t>38.14</t>
  </si>
  <si>
    <t>54.57</t>
  </si>
  <si>
    <t>Fian</t>
  </si>
  <si>
    <t>15.1.2.208</t>
  </si>
  <si>
    <t>BS0013212249AU</t>
  </si>
  <si>
    <t>G801W1000684</t>
  </si>
  <si>
    <t>1610-N20204-225740</t>
  </si>
  <si>
    <t>Hadmodo</t>
  </si>
  <si>
    <t>15.1.2.199</t>
  </si>
  <si>
    <t>LISTRIK -P-N : 219 -P-G : 218 -N-G : 0.5</t>
  </si>
  <si>
    <t>BS0013195147</t>
  </si>
  <si>
    <t>G745W1000592</t>
  </si>
  <si>
    <t>1704-N20204-238304</t>
  </si>
  <si>
    <t>-SARPEN
-AC ADA DAN DINGIN
-UPS : ADA
- ACTION
- PENGGALIAN LUBANG MOUNTING 1 m x 80 cm
- Pembuatan cakar ayam
-PENGECORAN MOUNTING
- INSTALL ANTENNA
- REPOINTING
-CROSSPOLE</t>
  </si>
  <si>
    <t>0812-4742-8837</t>
  </si>
  <si>
    <t>10.204.2.140/30</t>
  </si>
  <si>
    <t>BS 0013195020 AR</t>
  </si>
  <si>
    <t>G745W1000488</t>
  </si>
  <si>
    <t>1610-N20204-225723</t>
  </si>
  <si>
    <t>15.1.2.191</t>
  </si>
  <si>
    <t>BS0013195363</t>
  </si>
  <si>
    <t>G745W1000792</t>
  </si>
  <si>
    <t>1704-N20204-238104</t>
  </si>
  <si>
    <t>ACTION
● Lifting perangkat
● Rakit antenna set 3,8 meter
● Pointing max ke satelit brisat hub 1
● Kroschek pandangan tampak depan antenna sudah disimetris antara feedsupport danTapak pedestal sudah ok
● Dinabolt tapak pedestal
● COR BALLAST sesuai SOP
● XPOLL ke NOC dan POC BRI
Selesai xpoll tgl 30 Agustus 2018</t>
  </si>
  <si>
    <t>Deby</t>
  </si>
  <si>
    <t>10.204.2.148/30</t>
  </si>
  <si>
    <t>BS0013214997MB</t>
  </si>
  <si>
    <t>G8011W1000652</t>
  </si>
  <si>
    <t>A01050A87</t>
  </si>
  <si>
    <t>1704-N20204-238435</t>
  </si>
  <si>
    <t>A00989B87</t>
  </si>
  <si>
    <t>10.204.2.152/30</t>
  </si>
  <si>
    <t>BS0013194909MB</t>
  </si>
  <si>
    <t>G745W1000617</t>
  </si>
  <si>
    <t>A01183A88</t>
  </si>
  <si>
    <t>1704-N20204-238586</t>
  </si>
  <si>
    <t>A01075B88</t>
  </si>
  <si>
    <t>ACTION
● Lifting perangkat
● Rakit antenna set 2,4m
● Pointing max ke satelit brisat hub 1
● Kroschek pandangan tampak depan antenna sudah simetris antara feedsupport dan tapak pedestal.
● Dinabolt tapak pedestal
● COR BALLAST</t>
  </si>
  <si>
    <t>Nanda</t>
  </si>
  <si>
    <t>10.204.2.156/30</t>
  </si>
  <si>
    <t>BS0013318617M5</t>
  </si>
  <si>
    <t>G745W1000566</t>
  </si>
  <si>
    <t>A01003A86</t>
  </si>
  <si>
    <t>1704-N20204-238316</t>
  </si>
  <si>
    <t>A00966B87</t>
  </si>
  <si>
    <t>ACTION
• dismantle antenna csm
● Lifting perangkat
● Rakit antenna set 2,4m
● Pointing max ke satelit brisat hub 1
● Kroschek pandangan tampak depan antenna sudah simetris antara feedsupport dan tapak pedestal.
● Dinabolt tapak pedestal
● COR BALLAST sesuai SOP</t>
  </si>
  <si>
    <t>Wildan Ismail</t>
  </si>
  <si>
    <t>838-6236-7461</t>
  </si>
  <si>
    <t>10.204.2.160/30</t>
  </si>
  <si>
    <t>BS0013212885M5</t>
  </si>
  <si>
    <t>G801W1000677</t>
  </si>
  <si>
    <t>A01151A88</t>
  </si>
  <si>
    <t>1704-N20204-238117</t>
  </si>
  <si>
    <t>A01095B88</t>
  </si>
  <si>
    <t>15.1.2.168</t>
  </si>
  <si>
    <t>BS0013215906AX</t>
  </si>
  <si>
    <t>G801W1000524</t>
  </si>
  <si>
    <t>A01015B87</t>
  </si>
  <si>
    <t>1704-N20204-238386</t>
  </si>
  <si>
    <t>A01075A87</t>
  </si>
  <si>
    <t>821-2195-1574</t>
  </si>
  <si>
    <t>15.1.2.192</t>
  </si>
  <si>
    <t>6.9.0.41_PID</t>
  </si>
  <si>
    <t>BS001319534M9</t>
  </si>
  <si>
    <t>G745W1000515</t>
  </si>
  <si>
    <t>A00986A86</t>
  </si>
  <si>
    <t>1704-N20204-238143</t>
  </si>
  <si>
    <t>A00949B87</t>
  </si>
  <si>
    <t>Jauhari</t>
  </si>
  <si>
    <t>Rasuko</t>
  </si>
  <si>
    <t>15.1.2.151</t>
  </si>
  <si>
    <t>BS0013196422AY</t>
  </si>
  <si>
    <t>G745W1000616</t>
  </si>
  <si>
    <t>A00958B87</t>
  </si>
  <si>
    <t>1704-N20204-238156</t>
  </si>
  <si>
    <t>Roy</t>
  </si>
  <si>
    <t>15.1.2.188</t>
  </si>
  <si>
    <t>BS0013216259AZ</t>
  </si>
  <si>
    <t>G801W1000812</t>
  </si>
  <si>
    <t>A01092B88</t>
  </si>
  <si>
    <t>1704-N20204-238153</t>
  </si>
  <si>
    <t>A01091B88</t>
  </si>
  <si>
    <t>10.204.2.184/30</t>
  </si>
  <si>
    <t>BS0013195178MA</t>
  </si>
  <si>
    <t>G745W1000667</t>
  </si>
  <si>
    <t>A01127B88</t>
  </si>
  <si>
    <t>prayogo</t>
  </si>
  <si>
    <t>Jefri</t>
  </si>
  <si>
    <t>15.1.2.175</t>
  </si>
  <si>
    <t>BS001319531M5</t>
  </si>
  <si>
    <t>G745W1000678</t>
  </si>
  <si>
    <t>A00993A86</t>
  </si>
  <si>
    <t>1704-N20204-238152</t>
  </si>
  <si>
    <t>A00956B87</t>
  </si>
  <si>
    <t>Alyudin Kamil</t>
  </si>
  <si>
    <t>Firman</t>
  </si>
  <si>
    <t>10.204.2.192/30</t>
  </si>
  <si>
    <t>BS0013319210AQ</t>
  </si>
  <si>
    <t>G745W1000602</t>
  </si>
  <si>
    <t>A01101A88</t>
  </si>
  <si>
    <t>1704-N20204-238387</t>
  </si>
  <si>
    <t>A01045B88</t>
  </si>
  <si>
    <t>ACTION
● Lifting perangkat
● Rakit antenna set 2,4m
● Pointing max ke satelit brisat hub 1
● Kroschek pandangan tampak depan antenna sudah simetris antara feedsupport dan tapak pedestal.
● Dinabolt tapak pedestal
● COR BALLAST sesuai SOP
GANTI BUC</t>
  </si>
  <si>
    <t>Yayan</t>
  </si>
  <si>
    <t>15.1.2.123</t>
  </si>
  <si>
    <t>BS0013214992M6</t>
  </si>
  <si>
    <t>G801001000768</t>
  </si>
  <si>
    <t>A01094A88</t>
  </si>
  <si>
    <t>1704-N20204-238257</t>
  </si>
  <si>
    <t>A01038B88</t>
  </si>
  <si>
    <t>10.204.2.200/30</t>
  </si>
  <si>
    <t>BS001319590M9</t>
  </si>
  <si>
    <t>G745W1000491</t>
  </si>
  <si>
    <t>A01193A88</t>
  </si>
  <si>
    <t>1704-N20204-238563</t>
  </si>
  <si>
    <t>A01037B88</t>
  </si>
  <si>
    <t xml:space="preserve">ACTION
● Lifting perangkat
● Rakit antenna set 2,4m
● Pointing max ke satelit brisat hub 1
● Kroschek pandangan tampak depan antenna sudah simetris antara feedsupport dan tapak pedestal.
● Dinabolt tapak pedestal
● COR BALLAST sesuai SOP
</t>
  </si>
  <si>
    <t>15.1.2.162</t>
  </si>
  <si>
    <t>BS0013212201A1</t>
  </si>
  <si>
    <t>G801W1000545</t>
  </si>
  <si>
    <t>A01059A87</t>
  </si>
  <si>
    <t>1704-N20204-238437</t>
  </si>
  <si>
    <t>A00998B87</t>
  </si>
  <si>
    <t>PN 0800-2445 SN 05170919</t>
  </si>
  <si>
    <t>ACTION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13 NOVEMBER 2018
● DIAMETER ANT : 2,4
● NO URUT LOKASI : 169
● SITE ID : 36F21935
● IP LAN : 10.204.1.236
● NAMA LOKASI : BRI UNIT PAGARSIH EX KC NARIPAN
● ALAMAT LOKASI : Jl Pagarsih no 127 Bandung
● NAMA TEKNISI : Charisma /082219161516/081903159316
● KOORDINATOR : Pak Ishak
● NAMA PIC BRI : Pak Yogi /085317804757
● SQF : 122
PERANGKAT SN TERPASANG
● ESN : 13212201
● MODEM JUPITER : BS0013212201A1
● ADAPTOR : G801W1000545
● POWER SUPPLY( PSU) : A00998B87
● LNB : 1704-N20204-238437
● BUC 10 W : A01059A87
● FEEDHORN WR : PN 0800-2445 SN 05170919
● MOUNTING ANTENNA: NPRM
● PANJANG KABEL : 2x50m</t>
  </si>
  <si>
    <t>15.1.2.27</t>
  </si>
  <si>
    <t>BS0013198511AZ</t>
  </si>
  <si>
    <t>G801W1001623</t>
  </si>
  <si>
    <t>1704-N20204-238381</t>
  </si>
  <si>
    <t>ACTION
● Lifting perangkat
● Instalasi antenna 3.8 mtr
● Pointing
● Pembuatan Coran utk Groundmount 3 mtr
● XPOLL 
ANTENA ,3.8 JADI CN NYA TINGGI</t>
  </si>
  <si>
    <t>Anggi aji</t>
  </si>
  <si>
    <t>Bintang</t>
  </si>
  <si>
    <t>15.1.2.206</t>
  </si>
  <si>
    <t>BS00013195358MA</t>
  </si>
  <si>
    <t>G745W1000498</t>
  </si>
  <si>
    <t>ALB190FF7</t>
  </si>
  <si>
    <t>1704-N20204-238331</t>
  </si>
  <si>
    <t>ACTION
● Lifting perangkat dan reposisi antena 1.8m
● Rakit antenna set 3.8m
● Pointing max ke satelit brisat hub 1
● Kroschek pandangan tampak depan antenna sudah disimetris antara feedsupport danTapak pedestal sudah ok
● Dinabolt tapak pedestal
● COR BALLAST sesuai SOP
● XPOLL ke NOC dan POC BRI</t>
  </si>
  <si>
    <t>0857-7292-1450</t>
  </si>
  <si>
    <t>15.1.2.57</t>
  </si>
  <si>
    <t>BS0013216295AZ</t>
  </si>
  <si>
    <t>G801W1000706</t>
  </si>
  <si>
    <t>A01100A88</t>
  </si>
  <si>
    <t>Action
• Instalasi antena 2.4
• pointing max sqf
• Tarik Kabel
• cor pondasi + dynabolt
• membersihkan area instalasi
● TANGGAL : 13 Nov 2018 
● DIAMETER ANT : 2.4 Meter 
● NO URUT LOKASI : 
● SITE ID : 36I22425 
● IP LAN : 55.234.144.1 
● IP MODEM / P2P : 10.204.1.160/30 
● HUB : bs1 
● NAMA LOKASI : BRI KANCA KRAMAT JATI 
● ALAMAT LOKASI : Jl. Raya Bogor KM.19 No.130, RT.1/RW.6, Kramat Jati, Kramatjati, Kota Jakarta Timur, Daerah Khusus Ibukota Jakarta 13510 
● NAMA TEKNISI : Syamsul An'nur Wahyu/087787093421 
● KOORDINATOR : Bp.Erwin 
● NAMA PIC BRI : RIO / 081393712851 
PERANGKAT SN TERPASANG 
Esn modem : 13216295 
Modem Jupiter : BS 0013216295 
Adaptor : GB01W1000706 
Power Supply: 88S01134Z1286N 
Lnb : 10245730001 
RFT 10W : A01100A88 
Mounting antena : nprm 
FEEDHORN WR : 05170860 
Panjang kabel :2X100M 
SQF : 137</t>
  </si>
  <si>
    <t>15.1.2.59</t>
  </si>
  <si>
    <t>BS0013195163AZ</t>
  </si>
  <si>
    <t>G745W1000607</t>
  </si>
  <si>
    <t>A01177A88</t>
  </si>
  <si>
    <t>1704-N20204-238421</t>
  </si>
  <si>
    <t>A01121B88</t>
  </si>
  <si>
    <t>15.1.2.56</t>
  </si>
  <si>
    <t>BS0013195342AY</t>
  </si>
  <si>
    <t>G745W1000514</t>
  </si>
  <si>
    <t>A00974A86</t>
  </si>
  <si>
    <t>1704N20204-238255</t>
  </si>
  <si>
    <t>A00937B87</t>
  </si>
  <si>
    <t>ACTION
- Lifting perangkat
- Rakit antenna set 2,4m
- Pointing max ke satelit brisat hub 1
- Kroschek pandangan tampak depan antenna sudah disimetris antara feedsupport dan 
Tapak pedestal sudah ok
- Dinabolt tapak pedestal
- COR BALLAST sesuai SOP
- XPOLL ke NOC dan POC BRI
nama lokasi BRI KANCA BOGOR DEWI SARTIKA (INSTALASI 239</t>
  </si>
  <si>
    <t>Cahya</t>
  </si>
  <si>
    <t>15.1.2.33</t>
  </si>
  <si>
    <t>PS1101IGW31V1A001</t>
  </si>
  <si>
    <t>G745W1000568</t>
  </si>
  <si>
    <t>A01205A88</t>
  </si>
  <si>
    <t>1211-N20204-152193</t>
  </si>
  <si>
    <t>88S01184Z1286N</t>
  </si>
  <si>
    <t>"Action
• Instalasi antena 2.4
• pointing max sqf
• Tarik Kabel
• cor pondasi + dynabolt
• membersihkan area instalasi"</t>
  </si>
  <si>
    <t>15.1.2.200</t>
  </si>
  <si>
    <t>BS00013216324AS</t>
  </si>
  <si>
    <t>G801W1000461</t>
  </si>
  <si>
    <t>A01170A88</t>
  </si>
  <si>
    <t>1704-N20204-238384</t>
  </si>
  <si>
    <t>A01114B88</t>
  </si>
  <si>
    <t>ACTION
-PENGECORAN MOUNTING sesuai SOP
- INSTALL ANTENNA
- REPOINTING
-CROSSPOLE</t>
  </si>
  <si>
    <t>15.1.2.82</t>
  </si>
  <si>
    <t>BS0013196597A4</t>
  </si>
  <si>
    <t>G745W1000614</t>
  </si>
  <si>
    <t>A01105A88</t>
  </si>
  <si>
    <t>1704-N20204-238272</t>
  </si>
  <si>
    <t>15.1.2.180</t>
  </si>
  <si>
    <t>BS0013196049M8</t>
  </si>
  <si>
    <t>G745W1000679</t>
  </si>
  <si>
    <t>A01018A86</t>
  </si>
  <si>
    <t>1704-N20204-238206</t>
  </si>
  <si>
    <t>A00981B87</t>
  </si>
  <si>
    <t xml:space="preserve">
Pending sedang ganti BUC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29 Agustus 2018</t>
  </si>
  <si>
    <t>Mamet</t>
  </si>
  <si>
    <t>15.1.2.124</t>
  </si>
  <si>
    <t>BS0013215903AU</t>
  </si>
  <si>
    <t>G801W1000843</t>
  </si>
  <si>
    <t>A01071A87</t>
  </si>
  <si>
    <t>1704-N20204-238277</t>
  </si>
  <si>
    <t>A01011B87</t>
  </si>
  <si>
    <t>Maulana</t>
  </si>
  <si>
    <t>ARi Nugroho</t>
  </si>
  <si>
    <t>Khulid</t>
  </si>
  <si>
    <t>15.1.2.226</t>
  </si>
  <si>
    <t>BS0013195325AZ</t>
  </si>
  <si>
    <t>G745W1000780</t>
  </si>
  <si>
    <t>A01087A87</t>
  </si>
  <si>
    <t>A01027B87</t>
  </si>
  <si>
    <t>ACTION
● Lifting perangkat
● Rakit antenna set 2,4m
● Pointing max ke satelit brisat hub 1
● Kroschek pandangan tampak depan antenna sudah simetris antara feedsupport dan tapak pedestal.
● Dinabolt tapak pedestal
● COR BALLAST sesuai SOP
• Xpoll ke NOC dan POC BRI</t>
  </si>
  <si>
    <t>kendala pembuatan pondasi di rooftop oleh pihak gedung</t>
  </si>
  <si>
    <t>Alfat Rifky</t>
  </si>
  <si>
    <t>895-3338-69475</t>
  </si>
  <si>
    <t>Yasid</t>
  </si>
  <si>
    <t>15.1.2.163</t>
  </si>
  <si>
    <t>BS0013195263M5</t>
  </si>
  <si>
    <t>G741W1000813</t>
  </si>
  <si>
    <t>A01186A88</t>
  </si>
  <si>
    <t>1704-N20204-238363</t>
  </si>
  <si>
    <t>A0109886</t>
  </si>
  <si>
    <t>Action
• Instalasi antena 2.4
• lifting perangkat dan matrial
• pointing max sqf
• Tarik Kabel
• cor pondasi + dynabolt
• membersihkan area instalasi</t>
  </si>
  <si>
    <t>Kiki Pranindya</t>
  </si>
  <si>
    <t>10.204.1.28/30</t>
  </si>
  <si>
    <t>BS0013195936A0</t>
  </si>
  <si>
    <t>A01049A87</t>
  </si>
  <si>
    <t>1704-N20204-238375</t>
  </si>
  <si>
    <t>Tedy</t>
  </si>
  <si>
    <t>10.204.1.16/30</t>
  </si>
  <si>
    <t>G808W1000946</t>
  </si>
  <si>
    <t>A01181A88</t>
  </si>
  <si>
    <t>1704-N20204-238263</t>
  </si>
  <si>
    <t>ACTION
● Lifting perangkat
● Rakit antenna set 2,4m
● Pointing max ke satelit brisat hub 1
● Crosscheck pandangan tampak depan antenna sudah simetris antara feedsupport dan tapak pedestal.
● Dinabolt tapak pedestal
● COR BALLAST sesuai SOP
Done xpoll tgl 24 Agustus 2018</t>
  </si>
  <si>
    <t>15.1.2.170</t>
  </si>
  <si>
    <t>BS0013216277</t>
  </si>
  <si>
    <t>G801W1000691</t>
  </si>
  <si>
    <t>A01144A88</t>
  </si>
  <si>
    <t>1610-N20204-225730</t>
  </si>
  <si>
    <t>A01088B88</t>
  </si>
  <si>
    <t>ACTION
● Lifting perangkat
● Rakit antenna set 2,4m.
● Pointing max ke satelit brisat hub 1
● Kroschek pandangan tampak depan antenna sudah disimetris antara feedsupport danTapak pedestal sudah ok
● BONGKAR ANTENA BIKIN LUBANG
● COR BALLAST sesuai SOP
● XPOLL ke NOC dan POC BRI
● TEBANG POHON.</t>
  </si>
  <si>
    <t>Fazrin</t>
  </si>
  <si>
    <t>15.1.2.189</t>
  </si>
  <si>
    <t>BS0013195172AZ</t>
  </si>
  <si>
    <t>G745W1000611</t>
  </si>
  <si>
    <t>A01172A88</t>
  </si>
  <si>
    <t>1704-N20204-238390</t>
  </si>
  <si>
    <t>A01116B88</t>
  </si>
  <si>
    <t>ACTION
Lifting perangkat
Rakit antenna set 2,4m
Pointing max ke satelit brisat hub 1
Kroschek pandangan tampak depan antenna sudah disimetris antara feedsupport 
XPOLL ke NOC dan POC BRI
Dinabolt dan cor ballast sesuai sop</t>
  </si>
  <si>
    <t>15.1.2.213</t>
  </si>
  <si>
    <t>-Electrical : PLN PN : 216 PG : 214 NG : 3.4</t>
  </si>
  <si>
    <t>BS0013195311AU</t>
  </si>
  <si>
    <t>G745W1000674</t>
  </si>
  <si>
    <t>A01146A88</t>
  </si>
  <si>
    <t>1704-N20204-238374</t>
  </si>
  <si>
    <t>Action : 
- Angkat antena ke lantai 4
- Rakit antena
- Pointing Maksimalkan SQF
- Tarik kabel 50X2
*FORMAT REQ CREATE SITE ID DAN XPOLL PEKERJAAN 239 BRI * 
TAHAP COMMISIONING 
● TANGGAL : 13/11/2018 
● DIAMETER ANT : 2.4 
● NO URUT LOKASI : 112 
● SITE ID : 36L21270 
● IP LAN : 3.134.17.1 
● IP MODEM / P2P : 10.204.2.204/30 
● HUB : BS1 
● NAMA LOKASI : KANCA SAMARINDA 
● ALAMAT LOKASI : JL.GAJAH MADA NO .1. SAMARINDA 
● NAMA TEKNISI : HAIRULLAH/082227771712 
● KOORDINATOR : Bang Bagus 
● NAMA PIC BRI : Eko 
PERANGKAT SN TERPASANG 
Esn modem : 13195311 
Modem Jupiter : BS0013195311AU 
Adaptor : G745W1000674 
Power Supply: A01090B88 
Lnb : 1704-N20204-238374 
RFT 10W: A01146A88 
Mounting antena : nprm 
FEEDHORN WR :SN 05171272 pn 08002445 
Panjang kabel : 50x2 
Kordinator : Bang Bagus 
SQF : 124</t>
  </si>
  <si>
    <t>Hairullah</t>
  </si>
  <si>
    <t>JL.JENDRAL SUDIRMAN BALIKPAPAN KALTIM</t>
  </si>
  <si>
    <t>Rendy</t>
  </si>
  <si>
    <t>15.1.2.132</t>
  </si>
  <si>
    <t>BS0013195992A2</t>
  </si>
  <si>
    <t>G745W1000496</t>
  </si>
  <si>
    <t>A01066A7</t>
  </si>
  <si>
    <t>1704-N20204-238286</t>
  </si>
  <si>
    <t>Denis</t>
  </si>
  <si>
    <t>10.204.3.16/30</t>
  </si>
  <si>
    <t>BS0013195337M7</t>
  </si>
  <si>
    <t>G745W1000788</t>
  </si>
  <si>
    <t>A01070A87</t>
  </si>
  <si>
    <t>1704-N20204-238322</t>
  </si>
  <si>
    <t>A01010B87</t>
  </si>
  <si>
    <t>ACTION, ANGKUT PERANGKAT KELOKASI, INSTALL ANTENN. Tarik kabel COR BALAS</t>
  </si>
  <si>
    <t>15.1.2.164</t>
  </si>
  <si>
    <t>5.8.0.1_PID</t>
  </si>
  <si>
    <t>BS0013194920AZ</t>
  </si>
  <si>
    <t>G745W1000777</t>
  </si>
  <si>
    <t>A01117A88</t>
  </si>
  <si>
    <t>1704-N20204-238407</t>
  </si>
  <si>
    <t>A01061B88</t>
  </si>
  <si>
    <t>PONDASI PEDESTAL MOUNTING ; SUDAH KUAT DI COR DAN SESUAI SOP DYNABOLT.
-SARPEN
-AC ADA DAN DINGIN
-UPS : ADA 
-Penangkal Petir: Ada agak jauh dari antena
ACTION
● Lifting perangkat lt 4
● Rakit antenna set 2,4m
● Pointing max ke satelit brisat hub 1
● Kroschek pandangan tampak depan antenna sudah disimetris antara feedsupport danTapak pedestal sudah ok
● Dinabolt tapak pedestal
● COR BALLAST sesuai SOP
● XPOLL ke NOC dan POC BRI, ELEKTRIKAL OUTPUT
● P-N : 222v
● P-G : 222v
● N-G : 1,5V
VIA : PLN, DIAMETER ANTENNA : 2,4m</t>
  </si>
  <si>
    <t>15.1.2.86</t>
  </si>
  <si>
    <t>BS0013195251AX</t>
  </si>
  <si>
    <t>G745W1000598</t>
  </si>
  <si>
    <t>A01176A88</t>
  </si>
  <si>
    <t>1704-N20204-238396</t>
  </si>
  <si>
    <t>A01120B88</t>
  </si>
  <si>
    <t>CC05171782</t>
  </si>
  <si>
    <t>Action
• Instalasi vsat 2,4
• Maks SQF
• Resolasi 3M
• Pasang konektor in dan out 
• Tarik Kabel
• Merapihkan outdoor &amp; indoor</t>
  </si>
  <si>
    <t>Renal</t>
  </si>
  <si>
    <t>15.1.2.69</t>
  </si>
  <si>
    <t>BS0013318906M6</t>
  </si>
  <si>
    <t>G801W1002562</t>
  </si>
  <si>
    <t>A01085A87</t>
  </si>
  <si>
    <t>1704-N20204-2382249</t>
  </si>
  <si>
    <t>A01025B87</t>
  </si>
  <si>
    <t>Sarip</t>
  </si>
  <si>
    <t>0812-9337-8361</t>
  </si>
  <si>
    <t>10.204.2.232/30</t>
  </si>
  <si>
    <t>G745W1000620</t>
  </si>
  <si>
    <t>A00951B87</t>
  </si>
  <si>
    <t>1704-N20204-238348</t>
  </si>
  <si>
    <t>CC05170892</t>
  </si>
  <si>
    <t>C/N mentok 40
Action
• Instalasi antena 2.4
• pointing max sqf
• Tarik Kabel
• cor pondasi + dynabolt
• membersihkan area instalasi</t>
  </si>
  <si>
    <t>Ilham Fakhru</t>
  </si>
  <si>
    <t>15.1.2.80</t>
  </si>
  <si>
    <t>5.8.0.35_PID</t>
  </si>
  <si>
    <t>BS0013216272</t>
  </si>
  <si>
    <t>A01140A88</t>
  </si>
  <si>
    <t>1704-N20204-238315</t>
  </si>
  <si>
    <t>A11040A88</t>
  </si>
  <si>
    <t>ACTION :
● penaikan perangkat ke atas dak
● Rakit antenna set 2,4m
● Pointing max ke satelit brisat hub 1
● Kroschek pandangan tampak depan antenna sudah disimetris antara feedsupport danTapak pedestal sudah ok
● XPOLL ke NOC dan POC BRI</t>
  </si>
  <si>
    <t>15.1.2.212</t>
  </si>
  <si>
    <t>6.3.0.41PID</t>
  </si>
  <si>
    <t>BS0013195380M4</t>
  </si>
  <si>
    <t>G745W1000570</t>
  </si>
  <si>
    <t>A01077A87</t>
  </si>
  <si>
    <t>1704-N20204-238418</t>
  </si>
  <si>
    <t>A01017B87</t>
  </si>
  <si>
    <t>Action : 
- Ambil antena di Gudang Bri cabang Pontianak 
- Angkut antena ke Roof lantai 1 
- instalasi pasang Mounting , rakit feedhorn, rakit buc, rakit lnb, pembuatan konektor dan pointiing 
- Bor Tapak Kaki2 antena</t>
  </si>
  <si>
    <t>15.1.2.66</t>
  </si>
  <si>
    <t>G745W1000672</t>
  </si>
  <si>
    <t>A01051A87</t>
  </si>
  <si>
    <t>1704-N20204-238347</t>
  </si>
  <si>
    <t>A0090887</t>
  </si>
  <si>
    <t>Action
• Instalasi antena 2.4
• lifting perangkat dan matrial
• pointing max sqf
• Tarik Kabel
• cor pondasi + dynabolt
• membersihkan area instalasi
Done xpole tgl 4 Agustus 2018</t>
  </si>
  <si>
    <t>Lian</t>
  </si>
  <si>
    <t>10.204.0.140/30</t>
  </si>
  <si>
    <t>BS0013195280AZ</t>
  </si>
  <si>
    <t>G745W1000578</t>
  </si>
  <si>
    <t>A01229A88</t>
  </si>
  <si>
    <t>1704-N20204-238444</t>
  </si>
  <si>
    <t>BS0013195152AX</t>
  </si>
  <si>
    <t>G745W1000571</t>
  </si>
  <si>
    <t>A01079A87</t>
  </si>
  <si>
    <t>1704-N20204-238432</t>
  </si>
  <si>
    <t>A01019B87</t>
  </si>
  <si>
    <t>ACTION
● Lifting perangkat
● Rakit antenna set 2,4m
● Pointing max ke satelit brisat hub 1
● Kroschek pandangan tampak depan antenna sudah disimetris antara feedsupport danTapak pedestal sudah ok
● Dinabolt tapak pedestal
● COR BALLAST sesuai SOP
● XPOLL ke NOC dan POC BRI
Instalasi Selesai tgl 9 September 2018</t>
  </si>
  <si>
    <t>15.1.2.134</t>
  </si>
  <si>
    <t>BS0013198572MB</t>
  </si>
  <si>
    <t>G801W1001330</t>
  </si>
  <si>
    <t>A00973B87</t>
  </si>
  <si>
    <t>1704-N20204-238422</t>
  </si>
  <si>
    <t>A0101OA86</t>
  </si>
  <si>
    <t xml:space="preserve">ACTION
• dismantle antenna csm
● Lifting perangkat
● Rakit antenna set 2,4m
● Pointing max ke satelit brisat hub 1
● Kroschek pandangan tampak depan antenna sudah simetris antara feedsupport dan tapak pedestal.
● Dinabolt tapak pedestal
● COR BALLAST sesuai SOP
</t>
  </si>
  <si>
    <t>BS0013216304AQ</t>
  </si>
  <si>
    <t>G801W1000719</t>
  </si>
  <si>
    <t>A00992B87</t>
  </si>
  <si>
    <t>1704-N30204-238371</t>
  </si>
  <si>
    <t>ACTION
● Lifting perangkat
● Rakit antenna set 2,4m
● Pointing max ke satelit brisat hub 1
● Kroschek pandangan tampak depan antenna sudah simetris antara feedsupport dan tapak pedestal.
● Dinabolt tapak pedestal</t>
  </si>
  <si>
    <t>Andrianus</t>
  </si>
  <si>
    <t>15.1.2.126</t>
  </si>
  <si>
    <t>BS0013195892A1</t>
  </si>
  <si>
    <t>G745W1000567</t>
  </si>
  <si>
    <t>A01120A88</t>
  </si>
  <si>
    <t>1704-N20204-238416</t>
  </si>
  <si>
    <t>A01064B88</t>
  </si>
  <si>
    <t>ACTION 
● Tracking perangkat dari KCP Jelutung ke KANCA JAMBI 
● Lifting perangkat ke lantai 2 
● Rakit antenna set 2,4m 
● Pointing max ke satelit brisat hub 1 
● Kroschek pandangan tampak depan antenna sudah disimetris antara feedsupport danTapak pedestal sudah ok 
● Dinabolt tapak pedestal 
● COR BALLAST sesuai SOP 
● XPOLL ke NOC dan POC BRI</t>
  </si>
  <si>
    <t>Dony</t>
  </si>
  <si>
    <t>15.1.2.131</t>
  </si>
  <si>
    <t>BS0013196089A0</t>
  </si>
  <si>
    <t>G801001000508</t>
  </si>
  <si>
    <t>A01072A87</t>
  </si>
  <si>
    <t>1704-N20204-238262</t>
  </si>
  <si>
    <t>A01012B87</t>
  </si>
  <si>
    <t>Hanif Nur Khalid</t>
  </si>
  <si>
    <t>Lukman</t>
  </si>
  <si>
    <t>15.1.2.157</t>
  </si>
  <si>
    <t>BS0013216326AU</t>
  </si>
  <si>
    <t>G801W1000824</t>
  </si>
  <si>
    <t>A01160A88</t>
  </si>
  <si>
    <t>1704-N20204-238411</t>
  </si>
  <si>
    <t>A01104B88</t>
  </si>
  <si>
    <t>ACTION
● Lifting perangkat
● Rakit antenna set 2,4m
● Pointing max ke satelit brisat hub 1
● Penarikan kabel RG11 2x100m
● Kroschek pandangan tampak depan antenna sudah simetris antara feedsupport danTapak pedestal sudah ok
● Dinabolt tapak pedestal
● COR BALLAST sesuai SOP 
● XPOLL ke NOC dan POC BRI</t>
  </si>
  <si>
    <t>Jl Rajawali No. 25-27 Surabaya</t>
  </si>
  <si>
    <t>10.204.3.20/30</t>
  </si>
  <si>
    <t>BS0013196074M6</t>
  </si>
  <si>
    <t>G745W1000505</t>
  </si>
  <si>
    <t>1704-N20204-238342</t>
  </si>
  <si>
    <t>- ACTION
- Liffting antena ke top roof lt 6 
- INSTALL ANTENNA
-Simetriskan antena dengan pedelstall
-Dinabolt kaki pedelstall
- REPOINTING
-Liffting material untuk COR ke lt 6
-COR Kaki pedelstall
-CROSSPOLE</t>
  </si>
  <si>
    <t>I ketut</t>
  </si>
  <si>
    <t>15.1.2.153</t>
  </si>
  <si>
    <t>BS0013211680AS</t>
  </si>
  <si>
    <t>G801W1000564</t>
  </si>
  <si>
    <t>1704-N20204-238408</t>
  </si>
  <si>
    <t xml:space="preserve">ACTION
● Lifting perangkat
● Rakit antenna set 3.8 m
● Pointing max ke satelit brisat hub 1
● Kroschek pandangan tampak depan antenna sudah disimetris antara feedsupport danTapak pedestal sudah ok
● Dinabolt tapak pedestal
● COR BALLAST sesuai SOP
● XPOLL ke NOC dan POC BRI
</t>
  </si>
  <si>
    <t>087875994447/
081381396074</t>
  </si>
  <si>
    <t>BS 0013319163 AX</t>
  </si>
  <si>
    <t>G808W1001087</t>
  </si>
  <si>
    <t>1704-N20204-238406</t>
  </si>
  <si>
    <t>cc 05170859</t>
  </si>
  <si>
    <t>On Progress</t>
  </si>
  <si>
    <t>Tamai</t>
  </si>
  <si>
    <t>10.204.3.28/30</t>
  </si>
  <si>
    <t>BS 0013195915M9</t>
  </si>
  <si>
    <t>G745W1000492</t>
  </si>
  <si>
    <t>1610-N20204-225728</t>
  </si>
  <si>
    <t>ACTION
● 
● Rakit antenna set 3,8m
● Pointing max ke satelit brisat hub 1
● Dinabolt tapak pedestal
● XPOLL ke NOC dan POC BRI
ELEKTRIKAL OUTPUT
● P-N : 220 v
● P-G : 219 v
● N-G : 1,6 v
VIA : PLN</t>
  </si>
  <si>
    <t>0812-2439-9443</t>
  </si>
  <si>
    <t>10.204.3.36/30</t>
  </si>
  <si>
    <t>BS0013212265AS</t>
  </si>
  <si>
    <t>G808W1000949</t>
  </si>
  <si>
    <t>1704-N20204-238420</t>
  </si>
  <si>
    <t>CC05170862 
PN: 08002445</t>
  </si>
  <si>
    <t>37.82</t>
  </si>
  <si>
    <t>54.99</t>
  </si>
  <si>
    <t>ACTION
● Lifting perangkat
● Rakit antenna set 3.8m
● Pointing max ke satelit brisat hub 1
● Kroschek pandangan tampak depan antenna sudah disimetris antara feedsupport danTapak pedestal sudah ok
● Dinabolt tapak pedestal
● COR BALLAST sesuai SOP
● XPOLL ke NOC dan POC BRI
ELEKTRIKAL OUTPUT
● P-N : 223v
● P-G : 221 v
● N-G : 5 v
VIA : PLN</t>
  </si>
  <si>
    <t>23-Des-2018</t>
  </si>
  <si>
    <t>Sugi</t>
  </si>
  <si>
    <t>10.204.0.206</t>
  </si>
  <si>
    <t>BS0013195292M7</t>
  </si>
  <si>
    <t>G745W1000563</t>
  </si>
  <si>
    <t>1704-N20204-238307</t>
  </si>
  <si>
    <t>36.07</t>
  </si>
  <si>
    <t>55.24</t>
  </si>
  <si>
    <t>10.204.0.208</t>
  </si>
  <si>
    <t>BS0013196041AV</t>
  </si>
  <si>
    <t>G745W1000522</t>
  </si>
  <si>
    <t>1704-N20204-238319</t>
  </si>
  <si>
    <t>1216 3714</t>
  </si>
  <si>
    <t>36.54</t>
  </si>
  <si>
    <t>52.92</t>
  </si>
  <si>
    <t>BS0013196299A3</t>
  </si>
  <si>
    <t>G745W1000745</t>
  </si>
  <si>
    <t>1704-N20204-238388</t>
  </si>
  <si>
    <t>37.05</t>
  </si>
  <si>
    <t>53.67</t>
  </si>
  <si>
    <t>Irwan</t>
  </si>
  <si>
    <t>10.204.0.164/30</t>
  </si>
  <si>
    <t>BS0013198576 A3</t>
  </si>
  <si>
    <t>G801W1001553</t>
  </si>
  <si>
    <t>1704-N20204-238368</t>
  </si>
  <si>
    <t>6-Des-2018</t>
  </si>
  <si>
    <t>7-Des-2018</t>
  </si>
  <si>
    <t>10.204.0.185</t>
  </si>
  <si>
    <t>BS0013216194AX</t>
  </si>
  <si>
    <t>G801W1000713</t>
  </si>
  <si>
    <t>1704-N20204-238324</t>
  </si>
  <si>
    <t>0517-0817</t>
  </si>
  <si>
    <t>36.77</t>
  </si>
  <si>
    <t>54.43</t>
  </si>
  <si>
    <t>21-Des-2018</t>
  </si>
  <si>
    <t>Janur</t>
  </si>
  <si>
    <t>10.204.0.181</t>
  </si>
  <si>
    <t>BS0013319192</t>
  </si>
  <si>
    <t>G808W1000947</t>
  </si>
  <si>
    <t>A00981A86</t>
  </si>
  <si>
    <t>1704-N20204-238594</t>
  </si>
  <si>
    <t>A00944B87</t>
  </si>
  <si>
    <t>34.70</t>
  </si>
  <si>
    <t>51.23</t>
  </si>
  <si>
    <t>Salwa</t>
  </si>
  <si>
    <t>Finish</t>
  </si>
  <si>
    <t>Valid</t>
  </si>
  <si>
    <t>Latitude</t>
  </si>
  <si>
    <t>SID</t>
  </si>
  <si>
    <t>INTIALESNO</t>
  </si>
  <si>
    <t>CToN</t>
  </si>
  <si>
    <t>UPSForBackUp</t>
  </si>
  <si>
    <t>Yes</t>
  </si>
  <si>
    <t>SourceListrik</t>
  </si>
  <si>
    <t>PLN</t>
  </si>
  <si>
    <t>LAN1-IPAdrress</t>
  </si>
  <si>
    <t>LAN2-IPAdrress</t>
  </si>
  <si>
    <r>
      <t>Andr</t>
    </r>
    <r>
      <rPr>
        <sz val="9"/>
        <color rgb="FF333333"/>
        <rFont val="Segoe UI"/>
        <family val="2"/>
      </rPr>
      <t>i Iskandar</t>
    </r>
  </si>
  <si>
    <r>
      <t>Casto</t>
    </r>
    <r>
      <rPr>
        <sz val="9"/>
        <color rgb="FF333333"/>
        <rFont val="Segoe UI"/>
        <family val="2"/>
      </rPr>
      <t> Uripto</t>
    </r>
  </si>
  <si>
    <r>
      <t>Ahsan</t>
    </r>
    <r>
      <rPr>
        <sz val="9"/>
        <color rgb="FF333333"/>
        <rFont val="Segoe UI"/>
        <family val="2"/>
      </rPr>
      <t> Detisna</t>
    </r>
  </si>
  <si>
    <r>
      <t>Aliyudin </t>
    </r>
    <r>
      <rPr>
        <b/>
        <sz val="9"/>
        <color rgb="FF333333"/>
        <rFont val="Segoe UI"/>
        <family val="2"/>
      </rPr>
      <t>Kamil</t>
    </r>
  </si>
  <si>
    <r>
      <t>Muhamad Rizky </t>
    </r>
    <r>
      <rPr>
        <b/>
        <sz val="9"/>
        <color rgb="FF333333"/>
        <rFont val="Segoe UI"/>
        <family val="2"/>
      </rPr>
      <t>Pran</t>
    </r>
    <r>
      <rPr>
        <sz val="9"/>
        <color rgb="FF333333"/>
        <rFont val="Segoe UI"/>
        <family val="2"/>
      </rPr>
      <t>idya</t>
    </r>
  </si>
  <si>
    <r>
      <t>Rendy</t>
    </r>
    <r>
      <rPr>
        <sz val="9"/>
        <color rgb="FF333333"/>
        <rFont val="Segoe UI"/>
        <family val="2"/>
      </rPr>
      <t> Wardana Putra</t>
    </r>
  </si>
  <si>
    <r>
      <t>Wildan</t>
    </r>
    <r>
      <rPr>
        <sz val="9"/>
        <color rgb="FF333333"/>
        <rFont val="Segoe UI"/>
        <family val="2"/>
      </rPr>
      <t> Ismail</t>
    </r>
  </si>
  <si>
    <t>Muhamad Rizky Pranidya</t>
  </si>
  <si>
    <t>Wildan Ismail</t>
  </si>
  <si>
    <t>Aliyudin Kamil</t>
  </si>
  <si>
    <t>Ahsan Detisna</t>
  </si>
  <si>
    <t>Rendy Wardana Putra</t>
  </si>
  <si>
    <t>InisialESNO</t>
  </si>
  <si>
    <t>HasilXPoll</t>
  </si>
  <si>
    <t>HasilXPoll2</t>
  </si>
  <si>
    <t>UPSForbackup</t>
  </si>
  <si>
    <t>PM1</t>
  </si>
  <si>
    <t>Dian Herdianto</t>
  </si>
  <si>
    <r>
      <t>Toto</t>
    </r>
    <r>
      <rPr>
        <sz val="9"/>
        <color rgb="FF333333"/>
        <rFont val="Calibri"/>
        <family val="2"/>
        <scheme val="minor"/>
      </rPr>
      <t>k Agoeng Paminto</t>
    </r>
  </si>
  <si>
    <t>Pekerjaan</t>
  </si>
  <si>
    <t xml:space="preserve">HASIL XPOLL
</t>
  </si>
  <si>
    <t>Data Serial Number Perangkat Terpasang</t>
  </si>
  <si>
    <t>Data Serial Number Perangkat Rusak</t>
  </si>
  <si>
    <t>No. Urut</t>
  </si>
  <si>
    <t>UKER</t>
  </si>
  <si>
    <t>Jenis</t>
  </si>
  <si>
    <t>Tanggal Selesai</t>
  </si>
  <si>
    <t>Tgl Buat</t>
  </si>
  <si>
    <t>Stiker</t>
  </si>
  <si>
    <t>HPTeknisi</t>
  </si>
  <si>
    <t>ACTION</t>
  </si>
  <si>
    <t>KETERANGAN</t>
  </si>
  <si>
    <t>Verify SM</t>
  </si>
  <si>
    <t>ISHAK</t>
  </si>
  <si>
    <t>verified provider</t>
  </si>
  <si>
    <t>• PG : 218 V 
• PN : 219V 
• NG : 0.2 V</t>
  </si>
  <si>
    <t>36.08</t>
  </si>
  <si>
    <t>53.18</t>
  </si>
  <si>
    <t>A03029A94</t>
  </si>
  <si>
    <t>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</si>
  <si>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Task Lengkap</t>
  </si>
  <si>
    <t>• PG : 219 V 
• PN : 217V 
• NG : 0.2 V</t>
  </si>
  <si>
    <t>36.75</t>
  </si>
  <si>
    <t>53.00</t>
  </si>
  <si>
    <t>A03131A94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</si>
  <si>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</si>
  <si>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Januar Ramadhan</t>
  </si>
  <si>
    <t>35.47</t>
  </si>
  <si>
    <t>53.23</t>
  </si>
  <si>
    <t>AO2826A94</t>
  </si>
  <si>
    <t>kurang tes ping dan speedtest</t>
  </si>
  <si>
    <t>35.1</t>
  </si>
  <si>
    <t>51.78</t>
  </si>
  <si>
    <t>A02893A94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</si>
  <si>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</si>
  <si>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53.36</t>
  </si>
  <si>
    <t>A02824A94</t>
  </si>
  <si>
    <t>Kurang lnb existing</t>
  </si>
  <si>
    <t>36.81</t>
  </si>
  <si>
    <t>51.34</t>
  </si>
  <si>
    <t>A02887A94</t>
  </si>
  <si>
    <t>SN:05170887/PN :08001445</t>
  </si>
  <si>
    <t>36.62</t>
  </si>
  <si>
    <t>52.79</t>
  </si>
  <si>
    <t>A02984A94</t>
  </si>
  <si>
    <t>36.04</t>
  </si>
  <si>
    <t>52.2</t>
  </si>
  <si>
    <t>A02818A94</t>
  </si>
  <si>
    <t>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t>
  </si>
  <si>
    <t>Kurang tes ping, speedtest, lnb existing, kabel in</t>
  </si>
  <si>
    <t>38.38</t>
  </si>
  <si>
    <t>52.49</t>
  </si>
  <si>
    <t>A02827A94</t>
  </si>
  <si>
    <t>Syamsul An-Nur</t>
  </si>
  <si>
    <t>36.13</t>
  </si>
  <si>
    <t>54.8</t>
  </si>
  <si>
    <t>BS003195342AY</t>
  </si>
  <si>
    <t>G745W100514</t>
  </si>
  <si>
    <t>A02885A94</t>
  </si>
  <si>
    <t>35.43</t>
  </si>
  <si>
    <t>53.80</t>
  </si>
  <si>
    <t>A03031A94</t>
  </si>
  <si>
    <t>37.42</t>
  </si>
  <si>
    <t>52.82</t>
  </si>
  <si>
    <t>A02834A94</t>
  </si>
  <si>
    <t>ACTION PM-1
● GANTI LNB PLL DONE
● CEK KONEKTOR DAN PERGANTIAN ISOLASI DENGAN 3M/DODOL/SEALENT INDOOR OUTDOOR
● SOLDER ULANG SEMUA KONEKTOR
● POINTING MAKSIMAL SQF DAN ESNO
● REQ XPOLL
● MOHON UNTUK TIDAK DI ROUTING KE VSAT JUPITER DULU</t>
  </si>
  <si>
    <t>Kurang lnb existing, plang, sn modem</t>
  </si>
  <si>
    <t>36.71</t>
  </si>
  <si>
    <t>53.05</t>
  </si>
  <si>
    <t>A02786A94</t>
  </si>
  <si>
    <t>CC 05170897</t>
  </si>
  <si>
    <t>Action:
*Rpointing Max
*Ganti LNB
*Pengecekan Prngkat lainnya
*cek dan Tri m Konektor</t>
  </si>
  <si>
    <t>Belum ada foto sama sekali</t>
  </si>
  <si>
    <t>36.39</t>
  </si>
  <si>
    <t>54.22</t>
  </si>
  <si>
    <t>A02916A94</t>
  </si>
  <si>
    <t>35.35</t>
  </si>
  <si>
    <t>53.76</t>
  </si>
  <si>
    <t>A03033A94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</si>
  <si>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</si>
  <si>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081299224522 / 085717949494</t>
  </si>
  <si>
    <t>35.21</t>
  </si>
  <si>
    <t>52.41</t>
  </si>
  <si>
    <t>A02820A94</t>
  </si>
  <si>
    <t>ACTION PM-1
• GANTI LNB PLL DONE
• CEK KONEKTOR DAN PERGANTIAN ISOLASI
DENGAN 3M/DODOL /SEALENT INDOOR OUTDOOR
• POINTING MAKSIMAL SQF DAN ESNO , CEK XPOLL
• CONFIGURASI MODEM JUPITER DAN ATTENUASI KABEL SUDAH SESUAI</t>
  </si>
  <si>
    <t>41.11</t>
  </si>
  <si>
    <t>51.87</t>
  </si>
  <si>
    <t>A03054A94</t>
  </si>
  <si>
    <t>SARANA PENUNJANG PERANGKAT INDOOR
• AC ADA DAN SUHU NORMAL DINGIN
• UPS : TERSEDIA DAN BACKUP
KELISTRIKAN OUTPUT KE ADAPTOR :
• PG : 219 V
• PN : 217V
• NG : 0.2 V
ACTION PM-1
• GANTI LNB PLL DONE
• CEK KONEKTOR 
• REPOINTING DAN MAKSIMALKAN SQF</t>
  </si>
  <si>
    <t>37.68</t>
  </si>
  <si>
    <t>52.72</t>
  </si>
  <si>
    <t>BS0013216272AU</t>
  </si>
  <si>
    <t>G801W1000709</t>
  </si>
  <si>
    <t>AO1140A88</t>
  </si>
  <si>
    <t>AO2906A94</t>
  </si>
  <si>
    <t>Kurang foto lnb existing</t>
  </si>
  <si>
    <t>51.88</t>
  </si>
  <si>
    <t>A03038A94</t>
  </si>
  <si>
    <t>0517 0914</t>
  </si>
  <si>
    <t>SARANA PENUNJANG PERANGKAT INDOOR
• AC ADA DAN SUHU NORMAL DINGIN
• UPS : TERSEDIA DAN BACKUP
KELISTRIKAN OUTPUT KE ADAPTOR :
• P-N : 224.6 v
• P-G : 221.1 v
• N-G : 0.6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</si>
  <si>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50.11</t>
  </si>
  <si>
    <t>BS0013196403AX</t>
  </si>
  <si>
    <t>A02898A94</t>
  </si>
  <si>
    <t>ACTION PM-1
● GANTI LNB PLL DONE
● CEK KONEKTOR DAN PERGANTIAN ISOLASI DENGAN 3M/DODOL/ INDOOR DAN OUTDOOR
● SOLDER ULANG SEMUA KONEKTOR
● POINTING MAKSIMAL SQF DAN ESNO
● TEST SPEED SUDAH SESUAI
● REQ XPOLL
● MOHON UNTUK TIDAK DI ROUTING KE VSAT JUPITER DULU</t>
  </si>
  <si>
    <t>Kurang tampak belakang antena, sn modem, plang, lnb existing</t>
  </si>
  <si>
    <t>Benni</t>
  </si>
  <si>
    <t>35.67</t>
  </si>
  <si>
    <t>50.43</t>
  </si>
  <si>
    <t>BS0013195358</t>
  </si>
  <si>
    <t>A02822A94</t>
  </si>
  <si>
    <t>CC05170890</t>
  </si>
  <si>
    <t>52.20</t>
  </si>
  <si>
    <t>A03129A94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</si>
  <si>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</si>
  <si>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36.03</t>
  </si>
  <si>
    <t>51.41</t>
  </si>
  <si>
    <t>A03145A94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</si>
  <si>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t>
  </si>
  <si>
    <t>Kurang sn modem</t>
  </si>
  <si>
    <t>35.6</t>
  </si>
  <si>
    <t>53.88</t>
  </si>
  <si>
    <t>A03053A94</t>
  </si>
  <si>
    <t xml:space="preserve">"ACTION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t>
  </si>
  <si>
    <t>35.86</t>
  </si>
  <si>
    <t>53.68</t>
  </si>
  <si>
    <t>AO3161A94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</si>
  <si>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228 V
• PN : 228 V
• NG : 0.5 V</t>
  </si>
  <si>
    <t>open</t>
  </si>
  <si>
    <t>A02915A94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</si>
  <si>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 V
• NG : 0.2 V</t>
  </si>
  <si>
    <t>37.41</t>
  </si>
  <si>
    <t>58.83</t>
  </si>
  <si>
    <t>A03144A94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</si>
  <si>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221 V
• PN : 222V
• NG : 0.4 V</t>
  </si>
  <si>
    <t>Kurang foto sn modem</t>
  </si>
  <si>
    <t>38.08</t>
  </si>
  <si>
    <t>52.61</t>
  </si>
  <si>
    <t>A02880A94</t>
  </si>
  <si>
    <t>36.7</t>
  </si>
  <si>
    <t>53.12</t>
  </si>
  <si>
    <t>A02978A94</t>
  </si>
  <si>
    <t>Foto perlu diperbaiki</t>
  </si>
  <si>
    <t>37.12</t>
  </si>
  <si>
    <t>53.57</t>
  </si>
  <si>
    <t>A03163A94</t>
  </si>
  <si>
    <t>A03030A94</t>
  </si>
  <si>
    <t>A02897A94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</si>
  <si>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</si>
  <si>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A02784A94</t>
  </si>
  <si>
    <t>A02902A94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</si>
  <si>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DIBANTU REQ CROSSPOLE TRIMS</t>
  </si>
  <si>
    <t>Kurang LNB existing</t>
  </si>
  <si>
    <t>A03041A94</t>
  </si>
  <si>
    <t xml:space="preserve">SARANA PENUNJANG PERANGKAT INDOOR
• AC ADA DAN SUHU NORMAL DINGIN
• UPS : TERSEDIA DAN BACKUP
KELISTRIKAN OUTPUT KE ADAPTOR :
● P-N : 220.2 v
● P-G : 223.1 v
● N-G : 2.7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t>
  </si>
  <si>
    <t>A03036A94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</si>
  <si>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</si>
  <si>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A02457A93</t>
  </si>
  <si>
    <t>Kurang summary sqf, sn modem</t>
  </si>
  <si>
    <t>Imam Nurdin</t>
  </si>
  <si>
    <t>A03150A94</t>
  </si>
  <si>
    <t>ACTION
• Cek kelistrikan bagus
• Cek konektor indoor &amp; outdoor masih bagus
• Ganti LNB lama dengan LNB PLL
• Reisolasi konektor dengan 3M &amp; Resealant 
• Cek SQF &amp; ESNO masih bagus
• Konfigurasi &amp; atenuasi modem Jupiter sudah sesuai
• Speedtest link BRI sudah sesuai spesifikasi</t>
  </si>
  <si>
    <t>A01975A93</t>
  </si>
  <si>
    <t>ACTION PM-1
• GANTI LNB PLL DONE
• CEK KONEKTOR DAN PERGANTIAN ISOLASI
DENGAN 3M/DODOL /SEALENT INDOOR OUTDOOR
• POINTING MAKSIMAL SQF DAN ESNO , CEK XPOLL
• CONFIGURASI MODEM JUPITER DAN ATTENUASI KABEL SUDAH SESUAI.
• SPEEDTEST LINK BRI SUDAH SESUAI SPESIFIKASI</t>
  </si>
  <si>
    <t>A02922A49</t>
  </si>
  <si>
    <t>A03146A94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</si>
  <si>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SARANA PENUNJANG PERANGKAT INDOOR
• AC ADA DAN SUHU NORMAL DINGIN
• UPS : TERSEDIA DAN BACKUP
KELISTRIKAN OUTPUT KE ADAPTOR :
• PG : 223 V
• PN : 222V
• NG : 0.7 V</t>
  </si>
  <si>
    <t>AO2886A94</t>
  </si>
  <si>
    <t>SARANA PENUNJANG PERANGKAT INDOOR
• AC ADA DAN SUHU NORMAL DINGIN
• UPS : TERSEDIA DAN BACKUP
KELISTRIKAN OUTPUT KE ADAPTOR :
• PG : 221 V
• PN : 219V
• NG : 0.2 V</t>
  </si>
  <si>
    <t>Bagus Ari</t>
  </si>
  <si>
    <t>36.27</t>
  </si>
  <si>
    <t>52.48</t>
  </si>
  <si>
    <t>a01100a88</t>
  </si>
  <si>
    <t>35.14</t>
  </si>
  <si>
    <t>A02779A94</t>
  </si>
  <si>
    <t>ACTION PM-1
• GANTI LNB PLL DONE
• CEK KONEKTOR DAN PERGANTIAN ISOLASI
DENGAN 3M/DODOL /SEALENT INDOOR OUTDOOR
• POINTING MAKSIMAL SQF DAN ESNO , CEK XPOLL
• CONFIGURASI MODEM JUPITER</t>
  </si>
  <si>
    <t>"ACTION PM-1
• GANTI LNB PLL DONE
• CEK KONEKTOR DAN PERGANTIAN ISOLASI
DENGAN 3M/DODOL /SEALENT INDOOR OUTDOOR
• POINTING MAKSIMAL SQF DAN ESNO , CEK XPOLL
• CONFIGURASI MODEM JUPITER DAN ATTENUASI KABEL SUDAH SESUAI."</t>
  </si>
  <si>
    <t>37.16</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</si>
  <si>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t>
  </si>
  <si>
    <t>35.68</t>
  </si>
  <si>
    <t>53.51</t>
  </si>
  <si>
    <t>G745w1000678</t>
  </si>
  <si>
    <t>A00993a86</t>
  </si>
  <si>
    <t>A03056A94</t>
  </si>
  <si>
    <t>36.24</t>
  </si>
  <si>
    <t>52.06</t>
  </si>
  <si>
    <t>AO3023A94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</si>
  <si>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OKSARANA PENUNJANG PERANGKAT INDOOR 
• AC ADA DAN SUHU NORMAL DINGIN 
• UPS : TERSEDIA DAN BACKUP 
KELISTRIKAN OUTPUT KE ADAPTOR : 
• PG : 230 V 
• PN : 230 V 
• NG : 0.3 V</t>
  </si>
  <si>
    <t>36.12</t>
  </si>
  <si>
    <t>52.58</t>
  </si>
  <si>
    <t>A03058A94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</si>
  <si>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220V 
• NG : 0.5 V</t>
  </si>
  <si>
    <t>36.33</t>
  </si>
  <si>
    <t>A02918A94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</si>
  <si>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</si>
  <si>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35.83</t>
  </si>
  <si>
    <t>53.47</t>
  </si>
  <si>
    <t>G745W1000487</t>
  </si>
  <si>
    <t>A02896A94</t>
  </si>
  <si>
    <t>AO3026A94</t>
  </si>
  <si>
    <t>ACTION PM-1 
• GANTI LNB PLL DONE 
• CEK KONEKTOR DAN PERGANTIAN ISOLASI 
DENGAN 3M/DODOL /SEALENT OUTDOOR 
• POINTING MAKSIMAL SQF DAN ESNO 
SARANA PENUNJANG PERANGKAT INDOOR 
• AC ADA DAN SUHU NORMAL DINGIN 
• UPS : TERSEDIA DAN BACKUP 
KELISTRIKAN OUTPUT KE ADAPTOR : 
• PG : 220.3V 
• PN : 221 V 
• NG : 0.3 V</t>
  </si>
  <si>
    <t>36.02</t>
  </si>
  <si>
    <t>51.25</t>
  </si>
  <si>
    <t>A02923A94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</si>
  <si>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t>
  </si>
  <si>
    <t>36.14</t>
  </si>
  <si>
    <t>53.91</t>
  </si>
  <si>
    <t>A03166A94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</si>
  <si>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222 V 
• PN : 223V 
• NG : 0.4V</t>
  </si>
  <si>
    <t>37.67</t>
  </si>
  <si>
    <t>53.87</t>
  </si>
  <si>
    <t>A02785A94</t>
  </si>
  <si>
    <t>ACTION PM-1 
- GANTI LNB PLL DONE 
- CEK KONEKTOR DAN PERGANTIAN ISOLASI DENGAN 3M/DODOL/ INDOOR DAN OUTDOOR 
- SOLDER ULANG SEMUA KONEKTOR 
- POINTING MAKSIMAL SQF DAN ESNO 
- REQ XPOLL 
- KONFIGURASI ULANG 
- MOHON UNTUK TIDAK DI ROUTING KE VSAT JUPITER DULU</t>
  </si>
  <si>
    <t>A02987A94</t>
  </si>
  <si>
    <t>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219 V 
• PN : 217V 
• NG : 0.2 V</t>
  </si>
  <si>
    <t>081911545400/085712423341</t>
  </si>
  <si>
    <t>A01004B87</t>
  </si>
  <si>
    <t>ACTION PM-1 
• GANTI LNB PLL DONE 
• CEK KONEKTOR DAN PERGANTIAN ISOLASI DENGAN 3M/DODOL /SEALENT INDOOR OUTDOOR 
• POINTING MAKSIMAL SQF DAN ESNO XPOOL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223V 
• PN : 223V 
• NG : 0.4V</t>
  </si>
  <si>
    <t>BS 0013319163</t>
  </si>
  <si>
    <t>A01136A88</t>
  </si>
  <si>
    <t>A02778A94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</si>
  <si>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t>
  </si>
  <si>
    <t>BS 0013215236 AT</t>
  </si>
  <si>
    <t>A01123A88</t>
  </si>
  <si>
    <t>A03043A94</t>
  </si>
  <si>
    <t>1704-N20204-238251</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</si>
  <si>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t>
  </si>
  <si>
    <t>A03151A94</t>
  </si>
  <si>
    <t>ACTION 
• Cek kelistrikan bagus 
• Cek konektor indoor &amp; outdoor masih bagus 
• Ganti LNB lama dengan LNB PLL 
• Reisolasi konektor dengan 3M &amp; Resealant 
• Cek SQF &amp; ESNO masih bagus 
• Konfigurasi &amp; atenuasi modem Jupiter sudah sesuai 
• Speedtest link BRI sudah sesuai spesifikasi</t>
  </si>
  <si>
    <t>A03137A94</t>
  </si>
  <si>
    <t>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</si>
  <si>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SARANA PENUNJANG PERANGKAT INDOOR 
• AC ADA DAN SUHU NORMAL DINGIN 
• UPS : TERSEDIA DAN BACKUP 
KELISTRIKAN OUTPUT KE ADAPTOR : 
• P-N : 220.2 v 
• P-G : 223.1 v 
• N-G : 1.2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</si>
  <si>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BS0013318625 AZ</t>
  </si>
  <si>
    <t>A0994A88</t>
  </si>
  <si>
    <t>A02821A94</t>
  </si>
  <si>
    <t>A02879A94</t>
  </si>
  <si>
    <t>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t>
  </si>
  <si>
    <t>Task belum ada</t>
  </si>
  <si>
    <t>Sabaruddin</t>
  </si>
  <si>
    <t>M Fadly</t>
  </si>
  <si>
    <r>
      <t>Benn</t>
    </r>
    <r>
      <rPr>
        <sz val="9"/>
        <color rgb="FF333333"/>
        <rFont val="Segoe UI"/>
        <family val="2"/>
      </rPr>
      <t>i Diktus Samosir</t>
    </r>
  </si>
  <si>
    <t>Benny</t>
  </si>
  <si>
    <r>
      <t>Dian</t>
    </r>
    <r>
      <rPr>
        <sz val="9"/>
        <color rgb="FF333333"/>
        <rFont val="Segoe UI"/>
        <family val="2"/>
      </rPr>
      <t> Her</t>
    </r>
    <r>
      <rPr>
        <b/>
        <sz val="9"/>
        <color rgb="FF333333"/>
        <rFont val="Segoe UI"/>
        <family val="2"/>
      </rPr>
      <t>dian</t>
    </r>
    <r>
      <rPr>
        <sz val="9"/>
        <color rgb="FF333333"/>
        <rFont val="Segoe UI"/>
        <family val="2"/>
      </rPr>
      <t>to</t>
    </r>
  </si>
  <si>
    <t>35.64</t>
  </si>
  <si>
    <t>51.13</t>
  </si>
  <si>
    <t>A02249A93</t>
  </si>
  <si>
    <t>36.15</t>
  </si>
  <si>
    <t>A03025A94</t>
  </si>
  <si>
    <t>Belum Lengkap</t>
  </si>
  <si>
    <t>Kurang tes ping, sqf, kabel in</t>
  </si>
  <si>
    <t>36.1</t>
  </si>
  <si>
    <t>51.76</t>
  </si>
  <si>
    <t>AO3158A94</t>
  </si>
  <si>
    <t>36.48</t>
  </si>
  <si>
    <t>52.95</t>
  </si>
  <si>
    <t>A01214A88</t>
  </si>
  <si>
    <t>A03048A94</t>
  </si>
  <si>
    <t>kurang tes ping, sqf, sn modem, plang, lnb existing</t>
  </si>
  <si>
    <t>36.35</t>
  </si>
  <si>
    <t>51.58</t>
  </si>
  <si>
    <t>A02894A94</t>
  </si>
  <si>
    <t>35.93</t>
  </si>
  <si>
    <t>52.3</t>
  </si>
  <si>
    <t>A01972A93</t>
  </si>
  <si>
    <t>Verifikasi-Provider</t>
  </si>
  <si>
    <t>10.204.3.118</t>
  </si>
  <si>
    <t>36.93</t>
  </si>
  <si>
    <t>52.17</t>
  </si>
  <si>
    <t>A02842A94</t>
  </si>
  <si>
    <t>Not Check</t>
  </si>
  <si>
    <t>Kurang kabel out, sn modem, plang</t>
  </si>
  <si>
    <t>Done Check</t>
  </si>
  <si>
    <t>Kurang tes ping, speedtes, sqf, buc, modem, sn modem, tampak depan antena</t>
  </si>
  <si>
    <t>Kurang tampak belakang antena, lnb existing, sqf, plang, sn modem</t>
  </si>
  <si>
    <t>Kurang tampak belakang antena, sn modem, sqf, lnb existing, plang</t>
  </si>
  <si>
    <t>kurang plang, lnb existing</t>
  </si>
  <si>
    <t>Rendi</t>
  </si>
  <si>
    <t>Foto lnb pll dan speedtest buram</t>
  </si>
  <si>
    <t>Kurang SN modem</t>
  </si>
  <si>
    <t>Kurang sn modem dan lnb existing</t>
  </si>
  <si>
    <t>Kurang tes ping</t>
  </si>
  <si>
    <t>Kurang sn modem, plang</t>
  </si>
  <si>
    <t>Kurang plang dan ceklis instalasi belum diisi</t>
  </si>
  <si>
    <t>on progress</t>
  </si>
  <si>
    <t>speedtest crash</t>
  </si>
  <si>
    <t>Kurang tes ping, speedtest, sqf, plang, sn modem, lnb existing</t>
  </si>
  <si>
    <t>kurang tes ping, plang, sn modem, kabel out</t>
  </si>
  <si>
    <t>Foto lnb pll buram</t>
  </si>
  <si>
    <t>tes ping crash, kurang sn modem, lnb pll</t>
  </si>
  <si>
    <t>foto plang crash</t>
  </si>
  <si>
    <t>speedtest buram. kurang sn modem</t>
  </si>
  <si>
    <t>Kurang kabel in</t>
  </si>
  <si>
    <t>Kurang sqf, sn modem, lnb pll, plang</t>
  </si>
  <si>
    <t>Kurang sqf, sn modem, plang</t>
  </si>
  <si>
    <t>Kurang sqf, sn modem, plang, lnb pll. kabel in, tampak depan, samping, belakang antena buram</t>
  </si>
  <si>
    <t>kurang sqf, sn modem, lnb pll, plang</t>
  </si>
  <si>
    <t>Kurang capture sqf, speedtest, sn modem, lnb pll, plang</t>
  </si>
  <si>
    <t>1.132.217.1</t>
  </si>
  <si>
    <t>Kabel out dan in buram. Kurang sn modem dan lnb pll</t>
  </si>
  <si>
    <t>Kurang sqf, sn modem, lnb pll</t>
  </si>
  <si>
    <t>Kurang sn modem, lnb pll, plang</t>
  </si>
  <si>
    <t>130.3.99.1</t>
  </si>
  <si>
    <t>kurang tes ping</t>
  </si>
  <si>
    <t>Kurang plang</t>
  </si>
  <si>
    <t>Kurang lnb existing, capture sqf, plang</t>
  </si>
  <si>
    <t>Task Blm Ada</t>
  </si>
  <si>
    <t>1.146.17.1</t>
  </si>
  <si>
    <t>kurang speedtest dan sqf, plang buram</t>
  </si>
  <si>
    <t>kurang plang</t>
  </si>
  <si>
    <t>Jln Ahmad Yani no 8</t>
  </si>
  <si>
    <t>Saddam</t>
  </si>
  <si>
    <t>Muchlis</t>
  </si>
  <si>
    <t>Hernaz</t>
  </si>
  <si>
    <t>Ahmad Faizal</t>
  </si>
  <si>
    <t>Sabarrudin</t>
  </si>
  <si>
    <t>Ilham Fachru</t>
  </si>
  <si>
    <r>
      <t>Ircha</t>
    </r>
    <r>
      <rPr>
        <sz val="9"/>
        <color rgb="FF333333"/>
        <rFont val="Calibri"/>
        <family val="2"/>
      </rPr>
      <t>m Apriyadi</t>
    </r>
  </si>
  <si>
    <r>
      <t>Arga</t>
    </r>
    <r>
      <rPr>
        <sz val="9"/>
        <color rgb="FF333333"/>
        <rFont val="Calibri"/>
        <family val="2"/>
      </rPr>
      <t> Sutrisna</t>
    </r>
  </si>
  <si>
    <r>
      <t>Dian</t>
    </r>
    <r>
      <rPr>
        <sz val="9"/>
        <color rgb="FF333333"/>
        <rFont val="Calibri"/>
        <family val="2"/>
      </rPr>
      <t> Her</t>
    </r>
    <r>
      <rPr>
        <b/>
        <sz val="9"/>
        <color rgb="FF333333"/>
        <rFont val="Calibri"/>
        <family val="2"/>
      </rPr>
      <t>dian</t>
    </r>
    <r>
      <rPr>
        <sz val="9"/>
        <color rgb="FF333333"/>
        <rFont val="Calibri"/>
        <family val="2"/>
      </rPr>
      <t>to</t>
    </r>
  </si>
  <si>
    <r>
      <t>Maulana </t>
    </r>
    <r>
      <rPr>
        <b/>
        <sz val="9"/>
        <color rgb="FF333333"/>
        <rFont val="Calibri"/>
        <family val="2"/>
      </rPr>
      <t>Malik</t>
    </r>
    <r>
      <rPr>
        <sz val="9"/>
        <color rgb="FF333333"/>
        <rFont val="Calibri"/>
        <family val="2"/>
      </rPr>
      <t> Ibrahim</t>
    </r>
  </si>
  <si>
    <r>
      <t>Benn</t>
    </r>
    <r>
      <rPr>
        <sz val="9"/>
        <color rgb="FF333333"/>
        <rFont val="Calibri"/>
        <family val="2"/>
      </rPr>
      <t>i Diktus Samosir</t>
    </r>
  </si>
  <si>
    <r>
      <t>Ibnu</t>
    </r>
    <r>
      <rPr>
        <sz val="9"/>
        <color rgb="FF333333"/>
        <rFont val="Calibri"/>
        <family val="2"/>
      </rPr>
      <t> Mutholib</t>
    </r>
  </si>
  <si>
    <r>
      <t>Rendy</t>
    </r>
    <r>
      <rPr>
        <sz val="9"/>
        <color rgb="FF333333"/>
        <rFont val="Calibri"/>
        <family val="2"/>
      </rPr>
      <t> Wardana Putra</t>
    </r>
  </si>
  <si>
    <r>
      <t>Ilham</t>
    </r>
    <r>
      <rPr>
        <sz val="9"/>
        <color rgb="FF333333"/>
        <rFont val="Calibri"/>
        <family val="2"/>
      </rPr>
      <t> Fakhru Romdiansyah</t>
    </r>
  </si>
  <si>
    <r>
      <t>Sad</t>
    </r>
    <r>
      <rPr>
        <sz val="9"/>
        <color rgb="FF333333"/>
        <rFont val="Calibri"/>
        <family val="2"/>
      </rPr>
      <t>dam Halik</t>
    </r>
  </si>
  <si>
    <t>CM1</t>
  </si>
  <si>
    <t>SARANA PENUNJANG PERANGKAT INDOOR
• AC ADA DAN SUHU NORMAL DINGIN
• UPS : TERSEDIA DAN BACKUP
KELISTRIKAN OUTPUT KE ADAPTOR :
• PG : 223V
• PN : 223V
• NG : 0.4V
ACTION MAINTENANCE
• GANTI LNB PLL RUSAK
• CEK KONEKTOR DAN PERGANTIAN ISOLASI DENGAN 3M/DODOL /SEALENT INDOOR OUTDOOR
• POINTING MAKSIMAL SQF DAN ESNO XPOOL
• CONFIGURASI MODEM JUPITER DAN ATTENUASI KABEL SUDAH SESUAI.
• SPEEDTEST LINK BRI SUDA</t>
  </si>
  <si>
    <t>Yana Supriatna</t>
  </si>
  <si>
    <t>A03064A94</t>
  </si>
  <si>
    <t>A02283A93</t>
  </si>
  <si>
    <t>kurang sqf, sn modem</t>
  </si>
  <si>
    <t>HUGHES239-PM1-186</t>
  </si>
  <si>
    <t>Totok Agoeng Paminto</t>
  </si>
  <si>
    <t>HUGHES239-PM1-89</t>
  </si>
  <si>
    <t>HUGHES239-PM1-190</t>
  </si>
  <si>
    <t>HUGHES239-PM1-11</t>
  </si>
  <si>
    <t>HUGHES239-PM1-76</t>
  </si>
  <si>
    <t>HUGHES239-PM1-191</t>
  </si>
  <si>
    <t>HUGHES239-PM1-13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</si>
</sst>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6">
    <font>
      <sz val="11"/>
      <color theme="1"/>
      <name val="Calibri"/>
      <family val="2"/>
      <scheme val="minor"/>
    </font>
    <font>
      <sz val="11"/>
      <color theme="1"/>
      <name val="Calibri"/>
      <family val="2"/>
      <scheme val="minor"/>
    </font>
    <font>
      <b/>
      <sz val="9"/>
      <color theme="0"/>
      <name val="Calibri"/>
      <family val="2"/>
      <scheme val="minor"/>
    </font>
    <font>
      <sz val="11"/>
      <color theme="1"/>
      <name val="Calibri"/>
      <family val="2"/>
      <charset val="1"/>
      <scheme val="minor"/>
    </font>
    <font>
      <sz val="9"/>
      <color theme="1"/>
      <name val="Calibri"/>
      <family val="2"/>
      <scheme val="minor"/>
    </font>
    <font>
      <sz val="9"/>
      <color rgb="FF000000"/>
      <name val="Calibri"/>
      <family val="2"/>
      <scheme val="minor"/>
    </font>
    <font>
      <b/>
      <sz val="9"/>
      <color rgb="FFFF0000"/>
      <name val="Calibri"/>
      <family val="2"/>
      <scheme val="minor"/>
    </font>
    <font>
      <sz val="9"/>
      <color rgb="FFFF0000"/>
      <name val="Calibri"/>
      <family val="2"/>
      <scheme val="minor"/>
    </font>
    <font>
      <sz val="9"/>
      <name val="Calibri"/>
      <family val="2"/>
      <scheme val="minor"/>
    </font>
    <font>
      <b/>
      <sz val="9"/>
      <color rgb="FF0000CC"/>
      <name val="Calibri"/>
      <family val="2"/>
      <scheme val="minor"/>
    </font>
    <font>
      <b/>
      <sz val="9"/>
      <color rgb="FF009900"/>
      <name val="Calibri"/>
      <family val="2"/>
      <scheme val="minor"/>
    </font>
    <font>
      <sz val="9"/>
      <color rgb="FF009900"/>
      <name val="Calibri"/>
      <family val="2"/>
      <scheme val="minor"/>
    </font>
    <font>
      <sz val="9"/>
      <color indexed="8"/>
      <name val="Calibri"/>
      <family val="2"/>
      <scheme val="minor"/>
    </font>
    <font>
      <b/>
      <u/>
      <sz val="9"/>
      <color rgb="FF000000"/>
      <name val="Calibri"/>
      <family val="2"/>
      <scheme val="minor"/>
    </font>
    <font>
      <sz val="9"/>
      <color theme="1"/>
      <name val="Calibri"/>
      <family val="2"/>
      <charset val="1"/>
      <scheme val="minor"/>
    </font>
    <font>
      <sz val="9"/>
      <color theme="9" tint="-0.249977111117893"/>
      <name val="Calibri"/>
      <family val="2"/>
      <scheme val="minor"/>
    </font>
    <font>
      <b/>
      <sz val="9"/>
      <name val="Calibri"/>
      <family val="2"/>
      <scheme val="minor"/>
    </font>
    <font>
      <sz val="11"/>
      <name val="Calibri"/>
      <family val="2"/>
    </font>
    <font>
      <sz val="9"/>
      <name val="Calibri"/>
      <family val="2"/>
    </font>
    <font>
      <b/>
      <sz val="9"/>
      <color rgb="FFFF0000"/>
      <name val="Calibri"/>
      <family val="2"/>
    </font>
    <font>
      <b/>
      <sz val="9"/>
      <color rgb="FF92D050"/>
      <name val="Calibri"/>
      <family val="2"/>
      <scheme val="minor"/>
    </font>
    <font>
      <b/>
      <sz val="9"/>
      <color rgb="FF000000"/>
      <name val="Calibri"/>
      <family val="2"/>
      <scheme val="minor"/>
    </font>
    <font>
      <b/>
      <sz val="9"/>
      <color theme="1"/>
      <name val="Calibri"/>
      <family val="2"/>
      <scheme val="minor"/>
    </font>
    <font>
      <sz val="9"/>
      <color theme="3"/>
      <name val="Calibri"/>
      <family val="2"/>
      <scheme val="minor"/>
    </font>
    <font>
      <b/>
      <sz val="9"/>
      <color theme="4"/>
      <name val="Calibri"/>
      <family val="2"/>
      <scheme val="minor"/>
    </font>
    <font>
      <sz val="9"/>
      <color rgb="FF000000"/>
      <name val="Calibri"/>
      <family val="2"/>
    </font>
    <font>
      <sz val="10"/>
      <name val="Arial"/>
      <family val="2"/>
    </font>
    <font>
      <sz val="9"/>
      <name val="Arial"/>
      <family val="2"/>
    </font>
    <font>
      <sz val="9"/>
      <color theme="1"/>
      <name val="Calibri"/>
      <family val="2"/>
    </font>
    <font>
      <sz val="9"/>
      <color indexed="8"/>
      <name val="Calibri"/>
      <family val="2"/>
    </font>
    <font>
      <sz val="8"/>
      <name val="Arial"/>
      <family val="2"/>
    </font>
    <font>
      <sz val="11"/>
      <color indexed="8"/>
      <name val="Calibri"/>
      <family val="2"/>
    </font>
    <font>
      <sz val="10"/>
      <name val="Helv"/>
      <family val="2"/>
    </font>
    <font>
      <sz val="9"/>
      <color rgb="FF333333"/>
      <name val="Calibri"/>
      <family val="2"/>
      <scheme val="minor"/>
    </font>
    <font>
      <sz val="9"/>
      <color theme="0"/>
      <name val="Calibri"/>
      <family val="2"/>
      <scheme val="minor"/>
    </font>
    <font>
      <sz val="11"/>
      <color rgb="FF000000"/>
      <name val="Calibri"/>
      <family val="2"/>
      <scheme val="minor"/>
    </font>
    <font>
      <sz val="11"/>
      <color rgb="FF333F4F"/>
      <name val="Calibri"/>
      <family val="2"/>
      <scheme val="minor"/>
    </font>
    <font>
      <sz val="11"/>
      <color rgb="FF000000"/>
      <name val="Times New Roman"/>
      <family val="1"/>
    </font>
    <font>
      <sz val="10"/>
      <color rgb="FF000000"/>
      <name val="Calibri"/>
      <family val="2"/>
      <scheme val="minor"/>
    </font>
    <font>
      <sz val="10"/>
      <color theme="1"/>
      <name val="Calibri"/>
      <family val="2"/>
      <scheme val="minor"/>
    </font>
    <font>
      <sz val="10"/>
      <color rgb="FFFFFFFF"/>
      <name val="Calibri"/>
      <family val="2"/>
      <scheme val="minor"/>
    </font>
    <font>
      <b/>
      <sz val="10"/>
      <color rgb="FF000000"/>
      <name val="Calibri"/>
      <family val="2"/>
      <scheme val="minor"/>
    </font>
    <font>
      <sz val="10"/>
      <color rgb="FF000000"/>
      <name val="Arial"/>
      <family val="2"/>
    </font>
    <font>
      <sz val="10"/>
      <color rgb="FF000000"/>
      <name val="Inconsolata"/>
    </font>
    <font>
      <sz val="10"/>
      <color theme="1"/>
      <name val="Arial"/>
      <family val="2"/>
    </font>
    <font>
      <sz val="10"/>
      <color rgb="FF333F4F"/>
      <name val="Calibri"/>
      <family val="2"/>
      <scheme val="minor"/>
    </font>
    <font>
      <sz val="10"/>
      <color rgb="FF000000"/>
      <name val="Times New Roman"/>
      <family val="1"/>
    </font>
    <font>
      <b/>
      <sz val="10"/>
      <color theme="1"/>
      <name val="Calibri"/>
      <family val="2"/>
      <scheme val="minor"/>
    </font>
    <font>
      <sz val="9"/>
      <color rgb="FF333333"/>
      <name val="Segoe UI"/>
      <family val="2"/>
    </font>
    <font>
      <b/>
      <sz val="9"/>
      <color rgb="FF333333"/>
      <name val="Segoe UI"/>
      <family val="2"/>
    </font>
    <font>
      <sz val="10"/>
      <color rgb="FF000000"/>
      <name val="Docs-Roboto"/>
    </font>
    <font>
      <sz val="10"/>
      <color rgb="FF000000"/>
      <name val="Roboto"/>
    </font>
    <font>
      <b/>
      <sz val="9"/>
      <color rgb="FF333333"/>
      <name val="Calibri"/>
      <family val="2"/>
      <scheme val="minor"/>
    </font>
    <font>
      <b/>
      <sz val="10"/>
      <color rgb="FFFFFFFF"/>
      <name val="Calibri"/>
      <family val="2"/>
      <scheme val="minor"/>
    </font>
    <font>
      <sz val="9"/>
      <color rgb="FF333333"/>
      <name val="Calibri"/>
      <family val="2"/>
    </font>
    <font>
      <b/>
      <sz val="9"/>
      <color rgb="FF333333"/>
      <name val="Calibri"/>
      <family val="2"/>
    </font>
  </fonts>
  <fills count="43">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5"/>
        <bgColor indexed="64"/>
      </patternFill>
    </fill>
    <fill>
      <patternFill patternType="solid">
        <fgColor theme="6"/>
        <bgColor indexed="64"/>
      </patternFill>
    </fill>
    <fill>
      <patternFill patternType="solid">
        <fgColor theme="9" tint="0.79998168889431442"/>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9" tint="0.79998168889431442"/>
        <bgColor theme="9" tint="0.79998168889431442"/>
      </patternFill>
    </fill>
    <fill>
      <patternFill patternType="solid">
        <fgColor theme="4"/>
        <bgColor indexed="64"/>
      </patternFill>
    </fill>
    <fill>
      <patternFill patternType="solid">
        <fgColor rgb="FF00FF00"/>
        <bgColor indexed="64"/>
      </patternFill>
    </fill>
    <fill>
      <patternFill patternType="solid">
        <fgColor rgb="FFFF9900"/>
        <bgColor indexed="64"/>
      </patternFill>
    </fill>
    <fill>
      <patternFill patternType="solid">
        <fgColor rgb="FFFFFFFF"/>
        <bgColor indexed="64"/>
      </patternFill>
    </fill>
    <fill>
      <patternFill patternType="solid">
        <fgColor rgb="FFE69138"/>
        <bgColor indexed="64"/>
      </patternFill>
    </fill>
    <fill>
      <patternFill patternType="solid">
        <fgColor rgb="FFD9D9D9"/>
        <bgColor indexed="64"/>
      </patternFill>
    </fill>
    <fill>
      <patternFill patternType="solid">
        <fgColor rgb="FFCCCCCC"/>
        <bgColor indexed="64"/>
      </patternFill>
    </fill>
    <fill>
      <patternFill patternType="solid">
        <fgColor rgb="FFFF0000"/>
        <bgColor indexed="64"/>
      </patternFill>
    </fill>
    <fill>
      <patternFill patternType="solid">
        <fgColor rgb="FF000000"/>
        <bgColor indexed="64"/>
      </patternFill>
    </fill>
    <fill>
      <patternFill patternType="solid">
        <fgColor rgb="FFFF00FF"/>
        <bgColor indexed="64"/>
      </patternFill>
    </fill>
    <fill>
      <patternFill patternType="solid">
        <fgColor theme="5"/>
        <bgColor theme="9"/>
      </patternFill>
    </fill>
    <fill>
      <patternFill patternType="solid">
        <fgColor rgb="FFADB9CA"/>
        <bgColor indexed="64"/>
      </patternFill>
    </fill>
    <fill>
      <patternFill patternType="solid">
        <fgColor rgb="FFA8D08D"/>
        <bgColor indexed="64"/>
      </patternFill>
    </fill>
    <fill>
      <patternFill patternType="solid">
        <fgColor rgb="FFC55A11"/>
        <bgColor indexed="64"/>
      </patternFill>
    </fill>
    <fill>
      <patternFill patternType="solid">
        <fgColor rgb="FFFFD965"/>
        <bgColor indexed="64"/>
      </patternFill>
    </fill>
    <fill>
      <patternFill patternType="solid">
        <fgColor rgb="FF4A86E8"/>
        <bgColor indexed="64"/>
      </patternFill>
    </fill>
    <fill>
      <patternFill patternType="solid">
        <fgColor rgb="FFBF9000"/>
        <bgColor indexed="64"/>
      </patternFill>
    </fill>
    <fill>
      <patternFill patternType="solid">
        <fgColor rgb="FFBDD6EE"/>
        <bgColor indexed="64"/>
      </patternFill>
    </fill>
    <fill>
      <patternFill patternType="solid">
        <fgColor rgb="FF7F6000"/>
        <bgColor indexed="64"/>
      </patternFill>
    </fill>
    <fill>
      <patternFill patternType="solid">
        <fgColor rgb="FF70AD47"/>
        <bgColor indexed="64"/>
      </patternFill>
    </fill>
    <fill>
      <patternFill patternType="solid">
        <fgColor rgb="FFF3F3F3"/>
        <bgColor indexed="64"/>
      </patternFill>
    </fill>
    <fill>
      <patternFill patternType="solid">
        <fgColor rgb="FF980000"/>
        <bgColor indexed="64"/>
      </patternFill>
    </fill>
    <fill>
      <patternFill patternType="solid">
        <fgColor theme="4"/>
        <bgColor theme="9"/>
      </patternFill>
    </fill>
    <fill>
      <patternFill patternType="solid">
        <fgColor theme="9"/>
        <bgColor theme="9"/>
      </patternFill>
    </fill>
    <fill>
      <patternFill patternType="solid">
        <fgColor rgb="FF00B050"/>
        <bgColor indexed="64"/>
      </patternFill>
    </fill>
    <fill>
      <patternFill patternType="solid">
        <fgColor rgb="FFED7D31"/>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C0C0C0"/>
      </right>
      <top/>
      <bottom style="medium">
        <color rgb="FFC0C0C0"/>
      </bottom>
      <diagonal/>
    </border>
    <border>
      <left/>
      <right/>
      <top style="thin">
        <color theme="9" tint="0.39997558519241921"/>
      </top>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6">
    <xf numFmtId="0" fontId="0" fillId="0" borderId="0"/>
    <xf numFmtId="0" fontId="3" fillId="0" borderId="0"/>
    <xf numFmtId="0" fontId="1" fillId="0" borderId="0"/>
    <xf numFmtId="0" fontId="3" fillId="0" borderId="0"/>
    <xf numFmtId="0" fontId="3" fillId="0" borderId="0"/>
    <xf numFmtId="0" fontId="3" fillId="0" borderId="0"/>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26" fillId="0" borderId="0"/>
    <xf numFmtId="0" fontId="31" fillId="0" borderId="0"/>
    <xf numFmtId="0" fontId="30" fillId="0" borderId="0"/>
    <xf numFmtId="0" fontId="32" fillId="0" borderId="0"/>
    <xf numFmtId="0" fontId="3" fillId="0" borderId="0"/>
  </cellStyleXfs>
  <cellXfs count="467">
    <xf numFmtId="0" fontId="0" fillId="0" borderId="0" xfId="0"/>
    <xf numFmtId="0" fontId="2" fillId="2" borderId="1" xfId="0" applyFont="1" applyFill="1" applyBorder="1" applyAlignment="1">
      <alignment horizontal="center" vertical="top"/>
    </xf>
    <xf numFmtId="0" fontId="2" fillId="2" borderId="1" xfId="1" applyFont="1" applyFill="1" applyBorder="1" applyAlignment="1">
      <alignment horizontal="center"/>
    </xf>
    <xf numFmtId="0" fontId="2" fillId="0" borderId="1" xfId="1" applyFont="1" applyBorder="1" applyAlignment="1">
      <alignment horizontal="center" vertical="top"/>
    </xf>
    <xf numFmtId="0" fontId="2" fillId="2" borderId="1" xfId="1" applyFont="1" applyFill="1" applyBorder="1" applyAlignment="1">
      <alignment horizontal="center" vertical="top"/>
    </xf>
    <xf numFmtId="49" fontId="2" fillId="2" borderId="1" xfId="1" applyNumberFormat="1" applyFont="1" applyFill="1" applyBorder="1" applyAlignment="1">
      <alignment horizontal="center" vertical="center"/>
    </xf>
    <xf numFmtId="0" fontId="4" fillId="3" borderId="1" xfId="0" applyFont="1" applyFill="1" applyBorder="1" applyAlignment="1">
      <alignment vertical="top"/>
    </xf>
    <xf numFmtId="0" fontId="5" fillId="3" borderId="1" xfId="0" applyFont="1" applyFill="1" applyBorder="1" applyAlignment="1">
      <alignment vertical="center"/>
    </xf>
    <xf numFmtId="0" fontId="5" fillId="0" borderId="1" xfId="0" applyFont="1" applyBorder="1" applyAlignment="1">
      <alignment horizontal="center" vertical="top"/>
    </xf>
    <xf numFmtId="0" fontId="5" fillId="3" borderId="1" xfId="0" applyFont="1" applyFill="1" applyBorder="1" applyAlignment="1">
      <alignment vertical="top"/>
    </xf>
    <xf numFmtId="0" fontId="4" fillId="3" borderId="1" xfId="1" applyFont="1" applyFill="1" applyBorder="1"/>
    <xf numFmtId="0" fontId="4" fillId="3" borderId="1" xfId="0" applyFont="1" applyFill="1" applyBorder="1"/>
    <xf numFmtId="0" fontId="5"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horizontal="center" vertical="center"/>
    </xf>
    <xf numFmtId="0" fontId="5" fillId="0" borderId="1" xfId="0" applyFont="1" applyBorder="1" applyAlignment="1">
      <alignment vertical="center"/>
    </xf>
    <xf numFmtId="0" fontId="4" fillId="0" borderId="1" xfId="0" applyFont="1" applyBorder="1"/>
    <xf numFmtId="0" fontId="4" fillId="0" borderId="1" xfId="1" applyFont="1" applyBorder="1"/>
    <xf numFmtId="0" fontId="4" fillId="4" borderId="1" xfId="0" applyFont="1" applyFill="1" applyBorder="1"/>
    <xf numFmtId="0" fontId="6" fillId="0" borderId="1" xfId="0" applyFont="1" applyBorder="1"/>
    <xf numFmtId="0" fontId="6" fillId="0" borderId="1"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7" fillId="0" borderId="1" xfId="1" applyFont="1" applyBorder="1"/>
    <xf numFmtId="0" fontId="7" fillId="4" borderId="1" xfId="0" applyFont="1" applyFill="1" applyBorder="1"/>
    <xf numFmtId="0" fontId="6" fillId="3" borderId="1" xfId="0" applyFont="1" applyFill="1" applyBorder="1"/>
    <xf numFmtId="0" fontId="6" fillId="0" borderId="1" xfId="1" applyFont="1" applyBorder="1"/>
    <xf numFmtId="0" fontId="6" fillId="4" borderId="1" xfId="0" applyFont="1" applyFill="1" applyBorder="1"/>
    <xf numFmtId="0" fontId="5" fillId="5" borderId="1" xfId="0" applyFont="1" applyFill="1" applyBorder="1" applyAlignment="1">
      <alignment horizontal="center" vertical="center"/>
    </xf>
    <xf numFmtId="0" fontId="4" fillId="3" borderId="1" xfId="0" applyFont="1" applyFill="1" applyBorder="1" applyAlignment="1">
      <alignment vertical="center"/>
    </xf>
    <xf numFmtId="0" fontId="4" fillId="0" borderId="1" xfId="0" applyFont="1" applyBorder="1" applyAlignment="1">
      <alignment vertical="center"/>
    </xf>
    <xf numFmtId="0" fontId="8" fillId="6" borderId="1" xfId="0" applyFont="1" applyFill="1" applyBorder="1"/>
    <xf numFmtId="0" fontId="8" fillId="0" borderId="1" xfId="0" applyFont="1" applyBorder="1" applyAlignment="1">
      <alignment vertical="center"/>
    </xf>
    <xf numFmtId="0" fontId="8" fillId="7" borderId="1" xfId="0" applyFont="1" applyFill="1" applyBorder="1" applyAlignment="1">
      <alignment horizontal="center" vertical="center"/>
    </xf>
    <xf numFmtId="0" fontId="8" fillId="0" borderId="1" xfId="1" applyFont="1" applyBorder="1"/>
    <xf numFmtId="0" fontId="8" fillId="4" borderId="1" xfId="0" applyFont="1" applyFill="1" applyBorder="1"/>
    <xf numFmtId="0" fontId="8" fillId="0" borderId="1" xfId="0" applyFont="1" applyBorder="1"/>
    <xf numFmtId="0" fontId="9" fillId="3" borderId="1" xfId="0" applyFont="1" applyFill="1" applyBorder="1"/>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 xfId="0" applyFont="1" applyBorder="1"/>
    <xf numFmtId="0" fontId="10" fillId="3" borderId="1" xfId="0" applyFont="1" applyFill="1" applyBorder="1"/>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1" xfId="1" applyFont="1" applyBorder="1"/>
    <xf numFmtId="0" fontId="10" fillId="4" borderId="1" xfId="0" applyFont="1" applyFill="1" applyBorder="1"/>
    <xf numFmtId="0" fontId="10" fillId="0" borderId="1" xfId="0" applyFont="1" applyBorder="1"/>
    <xf numFmtId="0" fontId="4" fillId="8" borderId="1" xfId="0" applyFont="1" applyFill="1" applyBorder="1"/>
    <xf numFmtId="0" fontId="8" fillId="6" borderId="1" xfId="0" applyFont="1" applyFill="1" applyBorder="1" applyAlignment="1">
      <alignment vertical="center"/>
    </xf>
    <xf numFmtId="0" fontId="8" fillId="0" borderId="1" xfId="0" applyFont="1" applyBorder="1" applyAlignment="1">
      <alignment horizontal="center" vertical="center"/>
    </xf>
    <xf numFmtId="0" fontId="8" fillId="6" borderId="1" xfId="1" applyFont="1" applyFill="1" applyBorder="1"/>
    <xf numFmtId="0" fontId="11" fillId="0" borderId="1" xfId="0" applyFont="1" applyBorder="1" applyAlignment="1">
      <alignment vertical="center"/>
    </xf>
    <xf numFmtId="0" fontId="11" fillId="0" borderId="1" xfId="1" applyFont="1" applyBorder="1"/>
    <xf numFmtId="0" fontId="11" fillId="4" borderId="1" xfId="0" applyFont="1" applyFill="1" applyBorder="1"/>
    <xf numFmtId="0" fontId="4" fillId="0" borderId="1" xfId="1" applyFont="1" applyBorder="1" applyAlignment="1">
      <alignment horizontal="center" vertical="top"/>
    </xf>
    <xf numFmtId="0" fontId="4" fillId="0" borderId="1" xfId="1" applyFont="1" applyBorder="1" applyAlignment="1">
      <alignment vertical="top"/>
    </xf>
    <xf numFmtId="0" fontId="12" fillId="4" borderId="1" xfId="0" applyFont="1" applyFill="1" applyBorder="1" applyAlignment="1">
      <alignment vertical="center"/>
    </xf>
    <xf numFmtId="0" fontId="5" fillId="0" borderId="1" xfId="0" applyFont="1" applyBorder="1" applyAlignment="1">
      <alignment horizontal="left" vertical="top"/>
    </xf>
    <xf numFmtId="0" fontId="5" fillId="0" borderId="1" xfId="0" quotePrefix="1" applyFont="1" applyBorder="1" applyAlignment="1">
      <alignment vertical="top"/>
    </xf>
    <xf numFmtId="0" fontId="4" fillId="0" borderId="1" xfId="0" quotePrefix="1" applyFont="1" applyBorder="1" applyAlignment="1">
      <alignment vertical="top"/>
    </xf>
    <xf numFmtId="0" fontId="4" fillId="0" borderId="1" xfId="1" applyFont="1" applyBorder="1" applyAlignment="1">
      <alignment horizontal="center"/>
    </xf>
    <xf numFmtId="0" fontId="4" fillId="0" borderId="1" xfId="0" quotePrefix="1" applyFont="1" applyBorder="1"/>
    <xf numFmtId="0" fontId="8" fillId="0" borderId="1" xfId="1" applyFont="1" applyBorder="1" applyAlignment="1">
      <alignment horizontal="center"/>
    </xf>
    <xf numFmtId="0" fontId="8" fillId="0" borderId="1" xfId="0" quotePrefix="1" applyFont="1" applyBorder="1"/>
    <xf numFmtId="0" fontId="4" fillId="0" borderId="1" xfId="1" applyFont="1" applyBorder="1" applyAlignment="1">
      <alignment horizontal="right"/>
    </xf>
    <xf numFmtId="0" fontId="4" fillId="0" borderId="1" xfId="1" applyFont="1" applyBorder="1" applyAlignment="1">
      <alignment horizontal="left"/>
    </xf>
    <xf numFmtId="0" fontId="4" fillId="0" borderId="1" xfId="0" applyFont="1" applyBorder="1" applyAlignment="1">
      <alignment horizontal="left"/>
    </xf>
    <xf numFmtId="0" fontId="4" fillId="0" borderId="1" xfId="0" quotePrefix="1" applyFont="1" applyBorder="1" applyAlignment="1">
      <alignment horizontal="left"/>
    </xf>
    <xf numFmtId="0" fontId="5" fillId="0" borderId="1" xfId="0" applyFont="1" applyBorder="1" applyAlignment="1">
      <alignment horizontal="center" wrapText="1"/>
    </xf>
    <xf numFmtId="0" fontId="7" fillId="0" borderId="1" xfId="0" applyFont="1" applyBorder="1"/>
    <xf numFmtId="0" fontId="4" fillId="6" borderId="1" xfId="0" applyFont="1" applyFill="1" applyBorder="1"/>
    <xf numFmtId="0" fontId="6" fillId="8" borderId="1" xfId="0" applyFont="1" applyFill="1" applyBorder="1"/>
    <xf numFmtId="0" fontId="5" fillId="7" borderId="1" xfId="0" applyFont="1" applyFill="1" applyBorder="1" applyAlignment="1">
      <alignment horizontal="center" vertical="center"/>
    </xf>
    <xf numFmtId="0" fontId="9" fillId="0" borderId="1" xfId="1" applyFont="1" applyBorder="1"/>
    <xf numFmtId="0" fontId="9" fillId="4" borderId="1" xfId="0" applyFont="1" applyFill="1" applyBorder="1"/>
    <xf numFmtId="0" fontId="4" fillId="9" borderId="1" xfId="0" applyFont="1" applyFill="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8"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center"/>
    </xf>
    <xf numFmtId="0" fontId="4" fillId="3" borderId="1" xfId="2" applyFont="1" applyFill="1" applyBorder="1" applyAlignment="1">
      <alignment vertical="center"/>
    </xf>
    <xf numFmtId="0" fontId="14" fillId="0" borderId="1" xfId="3" applyFont="1" applyBorder="1" applyAlignment="1">
      <alignment horizontal="center" vertical="center"/>
    </xf>
    <xf numFmtId="0" fontId="4" fillId="0" borderId="1" xfId="4" applyFont="1" applyBorder="1"/>
    <xf numFmtId="0" fontId="4" fillId="0" borderId="1" xfId="5" applyFont="1" applyBorder="1"/>
    <xf numFmtId="0" fontId="4" fillId="3" borderId="1" xfId="2" applyFont="1" applyFill="1" applyBorder="1" applyAlignment="1">
      <alignment horizontal="left" vertical="center"/>
    </xf>
    <xf numFmtId="0" fontId="4" fillId="0" borderId="1" xfId="2" applyFont="1" applyBorder="1" applyAlignment="1">
      <alignment horizontal="left" vertical="center"/>
    </xf>
    <xf numFmtId="0" fontId="6" fillId="0" borderId="1" xfId="0" applyFont="1" applyBorder="1" applyAlignment="1">
      <alignment horizontal="center"/>
    </xf>
    <xf numFmtId="0" fontId="6" fillId="3" borderId="1" xfId="2" applyFont="1" applyFill="1" applyBorder="1" applyAlignment="1">
      <alignment vertical="center"/>
    </xf>
    <xf numFmtId="0" fontId="6" fillId="0" borderId="1" xfId="4" applyFont="1" applyBorder="1"/>
    <xf numFmtId="0" fontId="6" fillId="0" borderId="1" xfId="5" applyFont="1" applyBorder="1"/>
    <xf numFmtId="0" fontId="5" fillId="9" borderId="1" xfId="0" applyFont="1" applyFill="1" applyBorder="1" applyAlignment="1">
      <alignment horizontal="center" vertical="center"/>
    </xf>
    <xf numFmtId="0" fontId="9" fillId="10" borderId="1" xfId="0" applyFont="1" applyFill="1" applyBorder="1" applyAlignment="1">
      <alignment horizontal="center" vertical="center"/>
    </xf>
    <xf numFmtId="0" fontId="5" fillId="9" borderId="1" xfId="0" applyFont="1" applyFill="1" applyBorder="1" applyAlignment="1">
      <alignment horizontal="center" vertical="top"/>
    </xf>
    <xf numFmtId="0" fontId="9" fillId="6" borderId="1" xfId="0" applyFont="1" applyFill="1" applyBorder="1"/>
    <xf numFmtId="0" fontId="9" fillId="7" borderId="1" xfId="0" applyFont="1" applyFill="1" applyBorder="1" applyAlignment="1">
      <alignment horizontal="center" vertical="center"/>
    </xf>
    <xf numFmtId="0" fontId="9" fillId="9" borderId="1" xfId="0" applyFont="1" applyFill="1" applyBorder="1" applyAlignment="1">
      <alignment horizontal="center" vertical="center"/>
    </xf>
    <xf numFmtId="0" fontId="4" fillId="0" borderId="0" xfId="0" applyFont="1"/>
    <xf numFmtId="0" fontId="7" fillId="8" borderId="1" xfId="0" applyFont="1" applyFill="1" applyBorder="1"/>
    <xf numFmtId="0" fontId="7" fillId="0" borderId="1" xfId="0" applyFont="1" applyBorder="1" applyAlignment="1">
      <alignment horizontal="center" vertical="center"/>
    </xf>
    <xf numFmtId="0" fontId="6" fillId="0" borderId="1" xfId="0" applyFont="1" applyBorder="1" applyAlignment="1">
      <alignment vertical="top"/>
    </xf>
    <xf numFmtId="0" fontId="6" fillId="9" borderId="1" xfId="0" applyFont="1" applyFill="1" applyBorder="1" applyAlignment="1">
      <alignment horizontal="center" vertical="top"/>
    </xf>
    <xf numFmtId="0" fontId="5" fillId="11" borderId="1" xfId="0" applyFont="1" applyFill="1" applyBorder="1" applyAlignment="1">
      <alignment horizontal="center" vertical="top"/>
    </xf>
    <xf numFmtId="0" fontId="4" fillId="8" borderId="1" xfId="0" applyFont="1" applyFill="1" applyBorder="1" applyAlignment="1">
      <alignment vertical="top"/>
    </xf>
    <xf numFmtId="0" fontId="9" fillId="0" borderId="1" xfId="0" applyFont="1" applyBorder="1" applyAlignment="1">
      <alignment vertical="top"/>
    </xf>
    <xf numFmtId="0" fontId="9" fillId="9" borderId="1" xfId="0" applyFont="1" applyFill="1" applyBorder="1" applyAlignment="1">
      <alignment horizontal="center" vertical="top"/>
    </xf>
    <xf numFmtId="0" fontId="10" fillId="0" borderId="1" xfId="0" applyFont="1" applyBorder="1" applyAlignment="1">
      <alignment vertical="top"/>
    </xf>
    <xf numFmtId="0" fontId="10" fillId="9" borderId="1" xfId="0" applyFont="1" applyFill="1" applyBorder="1" applyAlignment="1">
      <alignment horizontal="center" vertical="top"/>
    </xf>
    <xf numFmtId="0" fontId="15" fillId="8" borderId="1" xfId="0" applyFont="1" applyFill="1" applyBorder="1"/>
    <xf numFmtId="0" fontId="15" fillId="10" borderId="1" xfId="0" applyFont="1" applyFill="1" applyBorder="1" applyAlignment="1">
      <alignment horizontal="center" vertical="center"/>
    </xf>
    <xf numFmtId="0" fontId="15" fillId="0" borderId="1" xfId="0" applyFont="1" applyBorder="1" applyAlignment="1">
      <alignment vertical="center"/>
    </xf>
    <xf numFmtId="0" fontId="15" fillId="0" borderId="1" xfId="0" applyFont="1" applyBorder="1"/>
    <xf numFmtId="0" fontId="5" fillId="11" borderId="1" xfId="0" applyFont="1" applyFill="1" applyBorder="1" applyAlignment="1">
      <alignment horizontal="center" vertical="center"/>
    </xf>
    <xf numFmtId="0" fontId="5" fillId="10" borderId="1" xfId="0" applyFont="1" applyFill="1" applyBorder="1" applyAlignment="1">
      <alignment horizontal="center" vertical="center"/>
    </xf>
    <xf numFmtId="0" fontId="10" fillId="0" borderId="1" xfId="0" applyFont="1" applyBorder="1" applyAlignment="1">
      <alignment horizontal="center" vertical="top"/>
    </xf>
    <xf numFmtId="0" fontId="16" fillId="0" borderId="1" xfId="0" applyFont="1" applyBorder="1"/>
    <xf numFmtId="0" fontId="16" fillId="0" borderId="1" xfId="0" applyFont="1" applyBorder="1" applyAlignment="1">
      <alignment vertical="center"/>
    </xf>
    <xf numFmtId="0" fontId="16" fillId="0" borderId="1" xfId="0" applyFont="1" applyBorder="1" applyAlignment="1">
      <alignment horizontal="center" vertical="center"/>
    </xf>
    <xf numFmtId="0" fontId="16" fillId="0" borderId="1" xfId="1" applyFont="1" applyBorder="1"/>
    <xf numFmtId="0" fontId="16" fillId="4" borderId="1" xfId="0" applyFont="1" applyFill="1" applyBorder="1"/>
    <xf numFmtId="0" fontId="9" fillId="0" borderId="1" xfId="0" applyFont="1" applyBorder="1" applyAlignment="1">
      <alignment horizontal="center" vertical="top"/>
    </xf>
    <xf numFmtId="0" fontId="9" fillId="0" borderId="1" xfId="1" applyFont="1" applyBorder="1" applyAlignment="1">
      <alignment vertical="top"/>
    </xf>
    <xf numFmtId="0" fontId="9" fillId="4" borderId="1" xfId="0" applyFont="1" applyFill="1" applyBorder="1" applyAlignment="1">
      <alignment vertical="top"/>
    </xf>
    <xf numFmtId="0" fontId="18" fillId="0" borderId="1" xfId="6" applyFont="1" applyBorder="1" applyAlignment="1">
      <alignment horizontal="center" vertical="center"/>
    </xf>
    <xf numFmtId="0" fontId="19" fillId="0" borderId="1" xfId="6" applyFont="1" applyBorder="1" applyAlignment="1">
      <alignment horizontal="center" vertical="center"/>
    </xf>
    <xf numFmtId="0" fontId="19" fillId="0" borderId="1" xfId="7" applyFont="1" applyBorder="1">
      <alignment vertical="center"/>
    </xf>
    <xf numFmtId="0" fontId="18" fillId="0" borderId="1" xfId="8" applyFont="1" applyBorder="1">
      <alignment vertical="center"/>
    </xf>
    <xf numFmtId="0" fontId="19" fillId="0" borderId="1" xfId="9" applyFont="1" applyBorder="1">
      <alignment vertical="center"/>
    </xf>
    <xf numFmtId="0" fontId="19" fillId="0" borderId="1" xfId="10" applyFont="1" applyBorder="1">
      <alignmen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center" vertical="top"/>
    </xf>
    <xf numFmtId="0" fontId="20" fillId="0" borderId="1" xfId="0" applyFont="1" applyBorder="1"/>
    <xf numFmtId="0" fontId="20" fillId="0" borderId="1" xfId="0" applyFont="1" applyBorder="1" applyAlignment="1">
      <alignment horizontal="center" vertical="center"/>
    </xf>
    <xf numFmtId="0" fontId="20" fillId="0" borderId="1" xfId="0" applyFont="1" applyBorder="1" applyAlignment="1">
      <alignment vertical="center"/>
    </xf>
    <xf numFmtId="0" fontId="6" fillId="5" borderId="1" xfId="0" applyFont="1" applyFill="1" applyBorder="1" applyAlignment="1">
      <alignment horizontal="center" vertical="center"/>
    </xf>
    <xf numFmtId="0" fontId="8" fillId="0" borderId="1" xfId="0" applyFont="1" applyBorder="1" applyAlignment="1">
      <alignment horizontal="left"/>
    </xf>
    <xf numFmtId="0" fontId="6" fillId="0" borderId="1" xfId="0" applyFont="1" applyBorder="1" applyAlignment="1">
      <alignment horizontal="left"/>
    </xf>
    <xf numFmtId="0" fontId="4" fillId="12" borderId="1" xfId="0" applyFont="1" applyFill="1" applyBorder="1"/>
    <xf numFmtId="0" fontId="21" fillId="0" borderId="1" xfId="0" applyFont="1" applyBorder="1" applyAlignment="1">
      <alignment vertical="center"/>
    </xf>
    <xf numFmtId="0" fontId="22" fillId="0" borderId="1" xfId="1" applyFont="1" applyBorder="1"/>
    <xf numFmtId="0" fontId="22" fillId="4" borderId="1" xfId="0" applyFont="1" applyFill="1" applyBorder="1"/>
    <xf numFmtId="0" fontId="23" fillId="0" borderId="1" xfId="0" applyFont="1" applyBorder="1" applyAlignment="1">
      <alignment horizontal="center" vertical="center"/>
    </xf>
    <xf numFmtId="0" fontId="23" fillId="0" borderId="1" xfId="0" applyFont="1" applyBorder="1" applyAlignment="1">
      <alignment vertical="center"/>
    </xf>
    <xf numFmtId="0" fontId="23" fillId="0" borderId="1" xfId="1" applyFont="1" applyBorder="1"/>
    <xf numFmtId="0" fontId="23" fillId="4" borderId="1" xfId="0" applyFont="1" applyFill="1" applyBorder="1"/>
    <xf numFmtId="0" fontId="23" fillId="0" borderId="1" xfId="0" applyFont="1" applyBorder="1"/>
    <xf numFmtId="0" fontId="24" fillId="0" borderId="1" xfId="0" applyFont="1" applyBorder="1" applyAlignment="1">
      <alignment horizontal="center" vertical="center"/>
    </xf>
    <xf numFmtId="0" fontId="24" fillId="0" borderId="1" xfId="0" applyFont="1" applyBorder="1" applyAlignment="1">
      <alignment vertical="center"/>
    </xf>
    <xf numFmtId="0" fontId="24" fillId="0" borderId="1" xfId="1" applyFont="1" applyBorder="1"/>
    <xf numFmtId="0" fontId="24" fillId="4" borderId="1" xfId="0" applyFont="1" applyFill="1" applyBorder="1"/>
    <xf numFmtId="0" fontId="24" fillId="0" borderId="1" xfId="0" applyFont="1" applyBorder="1"/>
    <xf numFmtId="0" fontId="5" fillId="5" borderId="1" xfId="0" applyFont="1" applyFill="1" applyBorder="1" applyAlignment="1">
      <alignment horizontal="center" vertical="top"/>
    </xf>
    <xf numFmtId="0" fontId="5" fillId="4" borderId="1" xfId="0" applyFont="1" applyFill="1" applyBorder="1" applyAlignment="1">
      <alignment vertical="center"/>
    </xf>
    <xf numFmtId="0" fontId="10" fillId="6" borderId="1" xfId="0" applyFont="1" applyFill="1" applyBorder="1"/>
    <xf numFmtId="0" fontId="4" fillId="6" borderId="1" xfId="0" applyFont="1" applyFill="1" applyBorder="1" applyAlignment="1">
      <alignment vertical="top"/>
    </xf>
    <xf numFmtId="0" fontId="4" fillId="0" borderId="1" xfId="0" applyFont="1" applyBorder="1" applyAlignment="1">
      <alignment horizontal="right"/>
    </xf>
    <xf numFmtId="0" fontId="16" fillId="0" borderId="1" xfId="0" applyFont="1" applyBorder="1" applyAlignment="1">
      <alignment vertical="top"/>
    </xf>
    <xf numFmtId="0" fontId="16" fillId="6" borderId="1" xfId="0" applyFont="1" applyFill="1" applyBorder="1" applyAlignment="1">
      <alignment horizontal="right"/>
    </xf>
    <xf numFmtId="0" fontId="16" fillId="0" borderId="1" xfId="0" applyFont="1" applyBorder="1" applyAlignment="1">
      <alignment horizontal="center" vertical="top"/>
    </xf>
    <xf numFmtId="0" fontId="16" fillId="6" borderId="1" xfId="0" applyFont="1" applyFill="1" applyBorder="1"/>
    <xf numFmtId="0" fontId="4" fillId="0" borderId="2" xfId="0" applyFont="1" applyBorder="1" applyAlignment="1">
      <alignment vertical="top"/>
    </xf>
    <xf numFmtId="0" fontId="4" fillId="0" borderId="2" xfId="0" applyFont="1" applyBorder="1" applyAlignment="1">
      <alignment horizontal="right"/>
    </xf>
    <xf numFmtId="0" fontId="4" fillId="0" borderId="2" xfId="0" applyFont="1" applyBorder="1" applyAlignment="1">
      <alignment horizontal="center" vertical="top"/>
    </xf>
    <xf numFmtId="0" fontId="5" fillId="0" borderId="2" xfId="0" applyFont="1" applyBorder="1" applyAlignment="1">
      <alignment vertical="top"/>
    </xf>
    <xf numFmtId="0" fontId="4" fillId="0" borderId="2" xfId="0" applyFont="1" applyBorder="1"/>
    <xf numFmtId="0" fontId="4" fillId="13" borderId="1" xfId="0" applyFont="1" applyFill="1" applyBorder="1" applyAlignment="1">
      <alignment vertical="top"/>
    </xf>
    <xf numFmtId="0" fontId="4" fillId="13" borderId="1" xfId="0" applyFont="1" applyFill="1" applyBorder="1" applyAlignment="1">
      <alignment horizontal="center" vertical="top"/>
    </xf>
    <xf numFmtId="0" fontId="4" fillId="13" borderId="1" xfId="0" applyFont="1" applyFill="1" applyBorder="1"/>
    <xf numFmtId="0" fontId="4" fillId="13" borderId="1" xfId="0" applyFont="1" applyFill="1" applyBorder="1" applyAlignment="1">
      <alignment horizontal="center"/>
    </xf>
    <xf numFmtId="0" fontId="25" fillId="0" borderId="0" xfId="0" applyFont="1" applyAlignment="1">
      <alignment vertical="center" wrapText="1"/>
    </xf>
    <xf numFmtId="0" fontId="5" fillId="0" borderId="0" xfId="0" applyFont="1"/>
    <xf numFmtId="0" fontId="5" fillId="0" borderId="0" xfId="0" quotePrefix="1" applyFont="1"/>
    <xf numFmtId="0" fontId="4" fillId="13" borderId="2" xfId="0" applyFont="1" applyFill="1" applyBorder="1" applyAlignment="1">
      <alignment vertical="center"/>
    </xf>
    <xf numFmtId="0" fontId="4" fillId="13" borderId="2" xfId="0" applyFont="1" applyFill="1" applyBorder="1" applyAlignment="1">
      <alignment horizontal="center"/>
    </xf>
    <xf numFmtId="0" fontId="4" fillId="0" borderId="2" xfId="0" applyFont="1" applyBorder="1" applyAlignment="1">
      <alignment horizontal="center" vertical="center"/>
    </xf>
    <xf numFmtId="0" fontId="5" fillId="0" borderId="2" xfId="0" applyFont="1" applyBorder="1" applyAlignment="1">
      <alignment vertical="center"/>
    </xf>
    <xf numFmtId="0" fontId="0" fillId="0" borderId="3" xfId="0" applyBorder="1" applyAlignment="1">
      <alignment horizontal="left" vertical="center"/>
    </xf>
    <xf numFmtId="0" fontId="4" fillId="13" borderId="2" xfId="0" applyFont="1" applyFill="1" applyBorder="1"/>
    <xf numFmtId="0" fontId="0" fillId="0" borderId="3" xfId="0" quotePrefix="1" applyBorder="1" applyAlignment="1">
      <alignment horizontal="left" vertical="center"/>
    </xf>
    <xf numFmtId="0" fontId="4" fillId="0" borderId="2" xfId="0" applyFont="1" applyBorder="1" applyAlignment="1">
      <alignment vertical="center"/>
    </xf>
    <xf numFmtId="0" fontId="4" fillId="0" borderId="1" xfId="0" applyFont="1" applyBorder="1" applyAlignment="1">
      <alignment horizontal="left" vertical="top"/>
    </xf>
    <xf numFmtId="0" fontId="4" fillId="0" borderId="1" xfId="0" quotePrefix="1" applyFont="1" applyBorder="1" applyAlignment="1">
      <alignment horizontal="left" vertical="top"/>
    </xf>
    <xf numFmtId="0" fontId="4" fillId="3" borderId="1" xfId="0" applyFont="1" applyFill="1" applyBorder="1" applyAlignment="1">
      <alignment horizontal="left" vertical="top"/>
    </xf>
    <xf numFmtId="0" fontId="4" fillId="0" borderId="1" xfId="0" applyFont="1" applyBorder="1" applyAlignment="1">
      <alignment horizontal="left" vertical="center"/>
    </xf>
    <xf numFmtId="164" fontId="4" fillId="0" borderId="1" xfId="0" applyNumberFormat="1" applyFont="1" applyBorder="1" applyAlignment="1">
      <alignment horizontal="left" vertical="top"/>
    </xf>
    <xf numFmtId="0" fontId="5" fillId="0" borderId="1" xfId="0" quotePrefix="1" applyFont="1" applyBorder="1"/>
    <xf numFmtId="0" fontId="4" fillId="0" borderId="0" xfId="0" applyFont="1" applyAlignment="1">
      <alignment horizontal="left"/>
    </xf>
    <xf numFmtId="0" fontId="4" fillId="6" borderId="4" xfId="0" applyFont="1" applyFill="1" applyBorder="1"/>
    <xf numFmtId="0" fontId="4" fillId="13" borderId="4" xfId="0" applyFont="1" applyFill="1" applyBorder="1" applyAlignment="1">
      <alignment horizontal="center"/>
    </xf>
    <xf numFmtId="0" fontId="4" fillId="0" borderId="4" xfId="0" applyFont="1" applyBorder="1" applyAlignment="1">
      <alignment horizontal="center" vertical="top"/>
    </xf>
    <xf numFmtId="0" fontId="4" fillId="13" borderId="4" xfId="0" applyFont="1" applyFill="1" applyBorder="1" applyAlignment="1">
      <alignment vertical="top"/>
    </xf>
    <xf numFmtId="0" fontId="4" fillId="13" borderId="4" xfId="0" applyFont="1" applyFill="1" applyBorder="1"/>
    <xf numFmtId="0" fontId="4" fillId="6" borderId="5" xfId="0" applyFont="1" applyFill="1" applyBorder="1"/>
    <xf numFmtId="0" fontId="4" fillId="13" borderId="2" xfId="0" applyFont="1" applyFill="1" applyBorder="1" applyAlignment="1">
      <alignment vertical="top"/>
    </xf>
    <xf numFmtId="0" fontId="4" fillId="0" borderId="1" xfId="0" applyFont="1" applyBorder="1" applyAlignment="1">
      <alignment horizontal="center" vertical="center"/>
    </xf>
    <xf numFmtId="0" fontId="4" fillId="0" borderId="1" xfId="0" quotePrefix="1" applyFont="1" applyBorder="1" applyAlignment="1">
      <alignment horizontal="center" vertical="center"/>
    </xf>
    <xf numFmtId="0" fontId="4" fillId="0" borderId="2" xfId="0" applyFont="1" applyBorder="1" applyAlignment="1">
      <alignment horizontal="center"/>
    </xf>
    <xf numFmtId="0" fontId="4" fillId="0" borderId="2" xfId="0" quotePrefix="1" applyFont="1" applyBorder="1" applyAlignment="1">
      <alignment horizontal="center" vertical="center"/>
    </xf>
    <xf numFmtId="0" fontId="4" fillId="0" borderId="2" xfId="0" applyFont="1" applyBorder="1" applyAlignment="1">
      <alignment horizontal="left"/>
    </xf>
    <xf numFmtId="0" fontId="4" fillId="0" borderId="2" xfId="0" applyFont="1" applyBorder="1" applyAlignment="1">
      <alignment horizontal="left" vertical="top"/>
    </xf>
    <xf numFmtId="0" fontId="5" fillId="0" borderId="1" xfId="0" applyFont="1" applyBorder="1"/>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27" fillId="0" borderId="1" xfId="0" applyFont="1" applyBorder="1" applyAlignment="1">
      <alignment horizontal="left" vertical="center" wrapText="1"/>
    </xf>
    <xf numFmtId="0" fontId="28" fillId="0" borderId="1" xfId="0" applyFont="1" applyBorder="1" applyAlignment="1">
      <alignment horizontal="left" vertical="center"/>
    </xf>
    <xf numFmtId="0" fontId="25" fillId="0" borderId="1" xfId="0" applyFont="1" applyBorder="1" applyAlignment="1">
      <alignment horizontal="left" vertical="center"/>
    </xf>
    <xf numFmtId="0" fontId="28" fillId="0" borderId="1" xfId="0" applyFont="1" applyBorder="1" applyAlignment="1">
      <alignment horizontal="left"/>
    </xf>
    <xf numFmtId="0" fontId="29" fillId="0" borderId="1" xfId="0" applyFont="1" applyBorder="1" applyAlignment="1">
      <alignment horizontal="left" vertical="center"/>
    </xf>
    <xf numFmtId="0" fontId="28" fillId="0" borderId="1" xfId="11" applyFont="1" applyBorder="1" applyAlignment="1">
      <alignment horizontal="left" vertical="center" wrapText="1"/>
    </xf>
    <xf numFmtId="0" fontId="18" fillId="0" borderId="1" xfId="0" applyFont="1" applyBorder="1" applyAlignment="1">
      <alignment horizontal="left"/>
    </xf>
    <xf numFmtId="0" fontId="29" fillId="0" borderId="1" xfId="0" applyFont="1" applyBorder="1" applyAlignment="1">
      <alignment horizontal="left"/>
    </xf>
    <xf numFmtId="0" fontId="18" fillId="0" borderId="1" xfId="12" applyFont="1" applyBorder="1" applyAlignment="1">
      <alignment horizontal="left" vertical="center"/>
    </xf>
    <xf numFmtId="0" fontId="4" fillId="0" borderId="7" xfId="0" applyFont="1" applyBorder="1"/>
    <xf numFmtId="0" fontId="4" fillId="15" borderId="7" xfId="0" applyFont="1" applyFill="1" applyBorder="1"/>
    <xf numFmtId="0" fontId="2" fillId="4" borderId="1" xfId="0" applyFont="1" applyFill="1" applyBorder="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center" vertical="center"/>
    </xf>
    <xf numFmtId="0" fontId="2" fillId="14" borderId="6" xfId="0" applyFont="1" applyFill="1" applyBorder="1" applyAlignment="1">
      <alignment horizontal="center" vertical="center"/>
    </xf>
    <xf numFmtId="0" fontId="2" fillId="14" borderId="7" xfId="0" applyFont="1" applyFill="1" applyBorder="1" applyAlignment="1">
      <alignment horizontal="center" vertical="center"/>
    </xf>
    <xf numFmtId="0" fontId="2" fillId="16" borderId="7" xfId="0" applyFont="1" applyFill="1" applyBorder="1" applyAlignment="1">
      <alignment horizontal="center" vertical="center"/>
    </xf>
    <xf numFmtId="0" fontId="2" fillId="14" borderId="8" xfId="0" applyFont="1" applyFill="1" applyBorder="1" applyAlignment="1">
      <alignment horizontal="center" vertical="center"/>
    </xf>
    <xf numFmtId="0" fontId="33" fillId="0" borderId="7" xfId="0" applyFont="1" applyBorder="1" applyAlignment="1">
      <alignment horizontal="center" vertical="center"/>
    </xf>
    <xf numFmtId="0" fontId="4" fillId="15" borderId="7" xfId="0" applyFont="1" applyFill="1" applyBorder="1" applyAlignment="1">
      <alignment horizontal="center" vertical="center"/>
    </xf>
    <xf numFmtId="0" fontId="34" fillId="14" borderId="0" xfId="0" applyFont="1" applyFill="1" applyAlignment="1">
      <alignment horizontal="center" vertical="center"/>
    </xf>
    <xf numFmtId="0" fontId="2" fillId="16" borderId="8" xfId="0" applyFont="1" applyFill="1" applyBorder="1" applyAlignment="1">
      <alignment horizontal="center" vertical="center"/>
    </xf>
    <xf numFmtId="0" fontId="2" fillId="14" borderId="0" xfId="0" applyFont="1" applyFill="1" applyAlignment="1">
      <alignment horizontal="center" vertical="center"/>
    </xf>
    <xf numFmtId="0" fontId="8" fillId="0" borderId="0" xfId="0" applyFont="1" applyAlignment="1">
      <alignment horizontal="center" vertical="center"/>
    </xf>
    <xf numFmtId="0" fontId="33" fillId="0" borderId="0" xfId="0" applyFont="1"/>
    <xf numFmtId="0" fontId="33" fillId="0" borderId="0" xfId="0" applyFont="1" applyAlignment="1">
      <alignment horizontal="center"/>
    </xf>
    <xf numFmtId="0" fontId="35" fillId="17" borderId="9" xfId="0" applyFont="1" applyFill="1" applyBorder="1" applyAlignment="1">
      <alignment horizontal="center" vertical="center"/>
    </xf>
    <xf numFmtId="0" fontId="35" fillId="17" borderId="10" xfId="0" applyFont="1" applyFill="1" applyBorder="1" applyAlignment="1">
      <alignment horizontal="center" vertical="center"/>
    </xf>
    <xf numFmtId="0" fontId="35" fillId="17" borderId="11" xfId="0" applyFont="1" applyFill="1" applyBorder="1" applyAlignment="1">
      <alignment horizontal="center" vertical="center"/>
    </xf>
    <xf numFmtId="0" fontId="35" fillId="17" borderId="12" xfId="0" applyFont="1" applyFill="1" applyBorder="1" applyAlignment="1">
      <alignment horizontal="center" vertical="center"/>
    </xf>
    <xf numFmtId="0" fontId="35" fillId="18" borderId="11" xfId="0" applyFont="1" applyFill="1" applyBorder="1" applyAlignment="1">
      <alignment horizontal="center" vertical="center"/>
    </xf>
    <xf numFmtId="0" fontId="35" fillId="18" borderId="12" xfId="0" applyFont="1" applyFill="1" applyBorder="1" applyAlignment="1">
      <alignment horizontal="center" vertical="center"/>
    </xf>
    <xf numFmtId="0" fontId="35" fillId="0" borderId="11" xfId="0" applyFont="1" applyBorder="1" applyAlignment="1">
      <alignment horizontal="center" vertical="center"/>
    </xf>
    <xf numFmtId="0" fontId="35" fillId="0" borderId="12" xfId="0" applyFont="1" applyBorder="1" applyAlignment="1">
      <alignment horizontal="center" vertical="center"/>
    </xf>
    <xf numFmtId="0" fontId="35" fillId="4" borderId="11" xfId="0" applyFont="1" applyFill="1" applyBorder="1" applyAlignment="1">
      <alignment horizontal="center" vertical="center"/>
    </xf>
    <xf numFmtId="0" fontId="35" fillId="4" borderId="12" xfId="0" applyFont="1" applyFill="1" applyBorder="1" applyAlignment="1">
      <alignment horizontal="center" vertical="center"/>
    </xf>
    <xf numFmtId="0" fontId="35" fillId="19" borderId="11" xfId="0" applyFont="1" applyFill="1" applyBorder="1" applyAlignment="1">
      <alignment horizontal="center" vertical="center"/>
    </xf>
    <xf numFmtId="0" fontId="0" fillId="19" borderId="12" xfId="0" applyFill="1" applyBorder="1" applyAlignment="1">
      <alignment vertical="center"/>
    </xf>
    <xf numFmtId="0" fontId="35" fillId="19" borderId="12" xfId="0" applyFont="1" applyFill="1" applyBorder="1" applyAlignment="1">
      <alignment horizontal="center" vertical="center"/>
    </xf>
    <xf numFmtId="0" fontId="36" fillId="19" borderId="12" xfId="0" applyFont="1" applyFill="1" applyBorder="1" applyAlignment="1">
      <alignment horizontal="center" vertical="center"/>
    </xf>
    <xf numFmtId="0" fontId="36" fillId="17" borderId="12" xfId="0" applyFont="1" applyFill="1" applyBorder="1" applyAlignment="1">
      <alignment horizontal="center" vertical="center"/>
    </xf>
    <xf numFmtId="0" fontId="0" fillId="17" borderId="12" xfId="0" applyFill="1" applyBorder="1" applyAlignment="1">
      <alignment vertical="center"/>
    </xf>
    <xf numFmtId="0" fontId="35" fillId="17" borderId="12" xfId="0" applyFont="1" applyFill="1" applyBorder="1" applyAlignment="1">
      <alignment vertical="center"/>
    </xf>
    <xf numFmtId="0" fontId="35" fillId="20" borderId="11" xfId="0" applyFont="1" applyFill="1" applyBorder="1" applyAlignment="1">
      <alignment horizontal="center" vertical="center"/>
    </xf>
    <xf numFmtId="0" fontId="0" fillId="20" borderId="12" xfId="0" applyFill="1" applyBorder="1" applyAlignment="1">
      <alignment vertical="center"/>
    </xf>
    <xf numFmtId="0" fontId="35" fillId="20" borderId="12" xfId="0" applyFont="1" applyFill="1" applyBorder="1" applyAlignment="1">
      <alignment horizontal="center" vertical="center"/>
    </xf>
    <xf numFmtId="0" fontId="0" fillId="19" borderId="11" xfId="0" applyFill="1" applyBorder="1" applyAlignment="1">
      <alignment horizontal="center" vertical="center"/>
    </xf>
    <xf numFmtId="0" fontId="0" fillId="17" borderId="11" xfId="0" applyFill="1" applyBorder="1" applyAlignment="1">
      <alignment horizontal="center" vertical="center"/>
    </xf>
    <xf numFmtId="0" fontId="0" fillId="18" borderId="11" xfId="0" applyFill="1" applyBorder="1" applyAlignment="1">
      <alignment horizontal="center" vertical="center"/>
    </xf>
    <xf numFmtId="0" fontId="37" fillId="19" borderId="12" xfId="0" applyFont="1" applyFill="1" applyBorder="1" applyAlignment="1">
      <alignment horizontal="center" vertical="center"/>
    </xf>
    <xf numFmtId="0" fontId="0" fillId="17" borderId="12" xfId="0" applyFill="1" applyBorder="1" applyAlignment="1">
      <alignment horizontal="center" vertical="center"/>
    </xf>
    <xf numFmtId="0" fontId="37" fillId="17" borderId="12"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1" fillId="21" borderId="1" xfId="0" applyFont="1" applyFill="1" applyBorder="1" applyAlignment="1">
      <alignment horizontal="center" vertical="center"/>
    </xf>
    <xf numFmtId="0" fontId="41" fillId="22" borderId="1" xfId="0" applyFont="1" applyFill="1" applyBorder="1" applyAlignment="1">
      <alignment horizontal="center" vertical="center"/>
    </xf>
    <xf numFmtId="0" fontId="38" fillId="17" borderId="1" xfId="0" applyFont="1" applyFill="1" applyBorder="1" applyAlignment="1">
      <alignment vertical="center"/>
    </xf>
    <xf numFmtId="0" fontId="38" fillId="0" borderId="1" xfId="0" applyFont="1" applyBorder="1" applyAlignment="1">
      <alignment vertical="center"/>
    </xf>
    <xf numFmtId="0" fontId="39" fillId="17" borderId="1" xfId="0" applyFont="1" applyFill="1" applyBorder="1" applyAlignment="1">
      <alignment vertical="center"/>
    </xf>
    <xf numFmtId="3" fontId="38" fillId="17" borderId="1" xfId="0" applyNumberFormat="1" applyFont="1" applyFill="1" applyBorder="1" applyAlignment="1">
      <alignment vertical="center"/>
    </xf>
    <xf numFmtId="0" fontId="38" fillId="18" borderId="1" xfId="0" applyFont="1" applyFill="1" applyBorder="1" applyAlignment="1">
      <alignment vertical="center"/>
    </xf>
    <xf numFmtId="14" fontId="38" fillId="17" borderId="1" xfId="0" applyNumberFormat="1" applyFont="1" applyFill="1" applyBorder="1" applyAlignment="1">
      <alignment vertical="center"/>
    </xf>
    <xf numFmtId="0" fontId="38" fillId="4" borderId="1" xfId="0" applyFont="1" applyFill="1" applyBorder="1" applyAlignment="1">
      <alignment vertical="center"/>
    </xf>
    <xf numFmtId="0" fontId="39" fillId="4" borderId="1" xfId="0" applyFont="1" applyFill="1" applyBorder="1" applyAlignment="1">
      <alignment vertical="center"/>
    </xf>
    <xf numFmtId="14" fontId="38" fillId="4" borderId="1" xfId="0" applyNumberFormat="1" applyFont="1" applyFill="1" applyBorder="1" applyAlignment="1">
      <alignment vertical="center"/>
    </xf>
    <xf numFmtId="0" fontId="39" fillId="18" borderId="1" xfId="0" applyFont="1" applyFill="1" applyBorder="1" applyAlignment="1">
      <alignment vertical="center"/>
    </xf>
    <xf numFmtId="14" fontId="38" fillId="18" borderId="1" xfId="0" applyNumberFormat="1" applyFont="1" applyFill="1" applyBorder="1" applyAlignment="1">
      <alignment vertical="center"/>
    </xf>
    <xf numFmtId="0" fontId="42" fillId="17" borderId="1" xfId="0" applyFont="1" applyFill="1" applyBorder="1" applyAlignment="1">
      <alignment vertical="center"/>
    </xf>
    <xf numFmtId="0" fontId="42" fillId="4" borderId="1" xfId="0" applyFont="1" applyFill="1" applyBorder="1" applyAlignment="1">
      <alignment vertical="center"/>
    </xf>
    <xf numFmtId="3" fontId="38" fillId="4" borderId="1" xfId="0" applyNumberFormat="1" applyFont="1" applyFill="1" applyBorder="1" applyAlignment="1">
      <alignment vertical="center"/>
    </xf>
    <xf numFmtId="0" fontId="38" fillId="23" borderId="1" xfId="0" applyFont="1" applyFill="1" applyBorder="1" applyAlignment="1">
      <alignment vertical="center"/>
    </xf>
    <xf numFmtId="0" fontId="39" fillId="0" borderId="1" xfId="0" applyFont="1" applyBorder="1" applyAlignment="1">
      <alignment vertical="center"/>
    </xf>
    <xf numFmtId="0" fontId="40" fillId="4" borderId="1" xfId="0" applyFont="1" applyFill="1" applyBorder="1" applyAlignment="1">
      <alignment vertical="center"/>
    </xf>
    <xf numFmtId="0" fontId="40" fillId="17" borderId="1" xfId="0" applyFont="1" applyFill="1" applyBorder="1" applyAlignment="1">
      <alignment vertical="center"/>
    </xf>
    <xf numFmtId="0" fontId="40" fillId="24" borderId="1" xfId="0" applyFont="1" applyFill="1" applyBorder="1" applyAlignment="1">
      <alignment vertical="center"/>
    </xf>
    <xf numFmtId="0" fontId="38" fillId="12" borderId="1" xfId="0" applyFont="1" applyFill="1" applyBorder="1" applyAlignment="1">
      <alignment vertical="center"/>
    </xf>
    <xf numFmtId="0" fontId="42" fillId="18" borderId="1" xfId="0" applyFont="1" applyFill="1" applyBorder="1" applyAlignment="1">
      <alignment vertical="center"/>
    </xf>
    <xf numFmtId="0" fontId="42" fillId="19" borderId="1" xfId="0" applyFont="1" applyFill="1" applyBorder="1" applyAlignment="1">
      <alignment vertical="center"/>
    </xf>
    <xf numFmtId="3" fontId="38" fillId="18" borderId="1" xfId="0" applyNumberFormat="1" applyFont="1" applyFill="1" applyBorder="1" applyAlignment="1">
      <alignment vertical="center"/>
    </xf>
    <xf numFmtId="0" fontId="39" fillId="24" borderId="1" xfId="0" applyFont="1" applyFill="1" applyBorder="1" applyAlignment="1">
      <alignment vertical="center"/>
    </xf>
    <xf numFmtId="0" fontId="38" fillId="20" borderId="1" xfId="0" applyFont="1" applyFill="1" applyBorder="1" applyAlignment="1">
      <alignment vertical="center"/>
    </xf>
    <xf numFmtId="0" fontId="43" fillId="17" borderId="1" xfId="0" applyFont="1" applyFill="1" applyBorder="1" applyAlignment="1">
      <alignment vertical="center"/>
    </xf>
    <xf numFmtId="0" fontId="41" fillId="0" borderId="1" xfId="0" applyFont="1" applyBorder="1" applyAlignment="1">
      <alignment vertical="center"/>
    </xf>
    <xf numFmtId="0" fontId="41" fillId="20" borderId="1" xfId="0" applyFont="1" applyFill="1" applyBorder="1" applyAlignment="1">
      <alignment vertical="center"/>
    </xf>
    <xf numFmtId="0" fontId="39" fillId="20" borderId="1" xfId="0" applyFont="1" applyFill="1" applyBorder="1" applyAlignment="1">
      <alignment vertical="center"/>
    </xf>
    <xf numFmtId="0" fontId="41" fillId="17" borderId="1" xfId="0" applyFont="1" applyFill="1" applyBorder="1" applyAlignment="1">
      <alignment vertical="center"/>
    </xf>
    <xf numFmtId="0" fontId="41" fillId="25" borderId="1" xfId="0" applyFont="1" applyFill="1" applyBorder="1" applyAlignment="1">
      <alignment vertical="center"/>
    </xf>
    <xf numFmtId="0" fontId="38" fillId="25" borderId="1" xfId="0" applyFont="1" applyFill="1" applyBorder="1" applyAlignment="1">
      <alignment vertical="center"/>
    </xf>
    <xf numFmtId="0" fontId="39" fillId="25" borderId="1" xfId="0" applyFont="1" applyFill="1" applyBorder="1" applyAlignment="1">
      <alignment vertical="center"/>
    </xf>
    <xf numFmtId="14" fontId="39" fillId="17" borderId="1" xfId="0" applyNumberFormat="1" applyFont="1" applyFill="1" applyBorder="1" applyAlignment="1">
      <alignment vertical="center"/>
    </xf>
    <xf numFmtId="0" fontId="44" fillId="17" borderId="1" xfId="0" applyFont="1" applyFill="1" applyBorder="1" applyAlignment="1">
      <alignment vertical="center"/>
    </xf>
    <xf numFmtId="0" fontId="45" fillId="20" borderId="1" xfId="0" applyFont="1" applyFill="1" applyBorder="1" applyAlignment="1">
      <alignment vertical="center"/>
    </xf>
    <xf numFmtId="0" fontId="45" fillId="17" borderId="1" xfId="0" applyFont="1" applyFill="1" applyBorder="1" applyAlignment="1">
      <alignment vertical="center"/>
    </xf>
    <xf numFmtId="14" fontId="39" fillId="20" borderId="1" xfId="0" applyNumberFormat="1" applyFont="1" applyFill="1" applyBorder="1" applyAlignment="1">
      <alignment vertical="center"/>
    </xf>
    <xf numFmtId="0" fontId="43" fillId="20" borderId="1" xfId="0" applyFont="1" applyFill="1" applyBorder="1" applyAlignment="1">
      <alignment vertical="center"/>
    </xf>
    <xf numFmtId="0" fontId="43" fillId="25" borderId="1" xfId="0" applyFont="1" applyFill="1" applyBorder="1" applyAlignment="1">
      <alignment vertical="center"/>
    </xf>
    <xf numFmtId="14" fontId="38" fillId="25" borderId="1" xfId="0" applyNumberFormat="1" applyFont="1" applyFill="1" applyBorder="1" applyAlignment="1">
      <alignment vertical="center"/>
    </xf>
    <xf numFmtId="15" fontId="38" fillId="17" borderId="1" xfId="0" applyNumberFormat="1" applyFont="1" applyFill="1" applyBorder="1" applyAlignment="1">
      <alignment vertical="center"/>
    </xf>
    <xf numFmtId="15" fontId="38" fillId="18" borderId="1" xfId="0" applyNumberFormat="1" applyFont="1" applyFill="1" applyBorder="1" applyAlignment="1">
      <alignment vertical="center"/>
    </xf>
    <xf numFmtId="14" fontId="39" fillId="18" borderId="1" xfId="0" applyNumberFormat="1" applyFont="1" applyFill="1" applyBorder="1" applyAlignment="1">
      <alignment vertical="center"/>
    </xf>
    <xf numFmtId="15" fontId="39" fillId="17" borderId="1" xfId="0" applyNumberFormat="1" applyFont="1" applyFill="1" applyBorder="1" applyAlignment="1">
      <alignment vertical="center"/>
    </xf>
    <xf numFmtId="15" fontId="39" fillId="18" borderId="1" xfId="0" applyNumberFormat="1" applyFont="1" applyFill="1" applyBorder="1" applyAlignment="1">
      <alignment vertical="center"/>
    </xf>
    <xf numFmtId="0" fontId="46" fillId="18" borderId="1" xfId="0" applyFont="1" applyFill="1" applyBorder="1" applyAlignment="1">
      <alignment vertical="center"/>
    </xf>
    <xf numFmtId="0" fontId="47" fillId="18" borderId="1" xfId="0" applyFont="1" applyFill="1" applyBorder="1" applyAlignment="1">
      <alignment vertical="center"/>
    </xf>
    <xf numFmtId="0" fontId="46" fillId="17" borderId="1" xfId="0" applyFont="1" applyFill="1" applyBorder="1" applyAlignment="1">
      <alignment vertical="center"/>
    </xf>
    <xf numFmtId="0" fontId="47" fillId="17" borderId="1" xfId="0" applyFont="1" applyFill="1" applyBorder="1" applyAlignment="1">
      <alignment vertical="center"/>
    </xf>
    <xf numFmtId="3" fontId="39" fillId="18" borderId="1" xfId="0" applyNumberFormat="1" applyFont="1" applyFill="1" applyBorder="1" applyAlignment="1">
      <alignment vertical="center"/>
    </xf>
    <xf numFmtId="14" fontId="39" fillId="4" borderId="1" xfId="0" applyNumberFormat="1" applyFont="1" applyFill="1" applyBorder="1" applyAlignment="1">
      <alignment vertical="center"/>
    </xf>
    <xf numFmtId="14" fontId="4" fillId="0" borderId="0" xfId="0" applyNumberFormat="1" applyFont="1"/>
    <xf numFmtId="0" fontId="48" fillId="0" borderId="0" xfId="0" applyFont="1"/>
    <xf numFmtId="0" fontId="48" fillId="19" borderId="13" xfId="0" applyFont="1" applyFill="1" applyBorder="1" applyAlignment="1">
      <alignment vertical="center"/>
    </xf>
    <xf numFmtId="0" fontId="49" fillId="0" borderId="0" xfId="0" applyFont="1"/>
    <xf numFmtId="0" fontId="4" fillId="0" borderId="0" xfId="0" applyFont="1" applyAlignment="1"/>
    <xf numFmtId="0" fontId="49" fillId="0" borderId="0" xfId="0" applyFont="1" applyAlignment="1"/>
    <xf numFmtId="0" fontId="49" fillId="19" borderId="13" xfId="0" applyFont="1" applyFill="1" applyBorder="1" applyAlignment="1">
      <alignment vertical="center"/>
    </xf>
    <xf numFmtId="0" fontId="48" fillId="0" borderId="0" xfId="0" applyFont="1" applyAlignment="1"/>
    <xf numFmtId="0" fontId="4" fillId="15" borderId="7" xfId="0" applyFont="1" applyFill="1" applyBorder="1" applyAlignment="1"/>
    <xf numFmtId="0" fontId="8" fillId="0" borderId="1" xfId="0" applyFont="1" applyBorder="1" applyAlignment="1">
      <alignment horizontal="left" vertical="center"/>
    </xf>
    <xf numFmtId="0" fontId="8" fillId="0" borderId="0" xfId="0" applyFont="1"/>
    <xf numFmtId="14" fontId="8" fillId="0" borderId="0" xfId="0" applyNumberFormat="1" applyFont="1"/>
    <xf numFmtId="0" fontId="16" fillId="16" borderId="14" xfId="0" applyFont="1" applyFill="1" applyBorder="1"/>
    <xf numFmtId="0" fontId="16" fillId="16" borderId="15" xfId="0" applyFont="1" applyFill="1" applyBorder="1"/>
    <xf numFmtId="14" fontId="16" fillId="16" borderId="14" xfId="0" applyNumberFormat="1" applyFont="1" applyFill="1" applyBorder="1"/>
    <xf numFmtId="0" fontId="16" fillId="16" borderId="14" xfId="0" applyFont="1" applyFill="1" applyBorder="1" applyAlignment="1">
      <alignment horizontal="center"/>
    </xf>
    <xf numFmtId="0" fontId="16" fillId="6" borderId="14" xfId="0" applyFont="1" applyFill="1" applyBorder="1"/>
    <xf numFmtId="0" fontId="16" fillId="26" borderId="14" xfId="0" applyFont="1" applyFill="1" applyBorder="1" applyAlignment="1">
      <alignment horizontal="center" vertical="center"/>
    </xf>
    <xf numFmtId="0" fontId="16" fillId="16" borderId="14" xfId="0" applyFont="1" applyFill="1" applyBorder="1" applyAlignment="1"/>
    <xf numFmtId="0" fontId="16" fillId="6" borderId="14" xfId="0" applyFont="1" applyFill="1" applyBorder="1" applyAlignment="1">
      <alignment horizontal="center" vertical="center"/>
    </xf>
    <xf numFmtId="0" fontId="16" fillId="16" borderId="16" xfId="0" applyFont="1" applyFill="1" applyBorder="1"/>
    <xf numFmtId="0" fontId="8" fillId="0" borderId="0" xfId="0" applyFont="1" applyBorder="1"/>
    <xf numFmtId="14" fontId="8" fillId="0" borderId="0" xfId="0" applyNumberFormat="1" applyFont="1" applyBorder="1"/>
    <xf numFmtId="0" fontId="8" fillId="0" borderId="0" xfId="0" applyFont="1" applyBorder="1" applyAlignment="1">
      <alignment horizontal="center" vertical="center"/>
    </xf>
    <xf numFmtId="0" fontId="16" fillId="0" borderId="0" xfId="0" applyFont="1" applyBorder="1"/>
    <xf numFmtId="14" fontId="8" fillId="17" borderId="0" xfId="0" applyNumberFormat="1" applyFont="1" applyFill="1" applyBorder="1" applyAlignment="1">
      <alignment vertical="center"/>
    </xf>
    <xf numFmtId="0" fontId="8" fillId="19" borderId="0" xfId="0" applyFont="1" applyFill="1" applyBorder="1" applyAlignment="1">
      <alignment vertical="center"/>
    </xf>
    <xf numFmtId="14" fontId="8" fillId="20" borderId="0" xfId="0" applyNumberFormat="1" applyFont="1" applyFill="1" applyBorder="1" applyAlignment="1">
      <alignment vertical="center"/>
    </xf>
    <xf numFmtId="0" fontId="33" fillId="0" borderId="0" xfId="0" applyFont="1" applyFill="1" applyBorder="1" applyAlignment="1">
      <alignment vertical="center" wrapText="1"/>
    </xf>
    <xf numFmtId="0" fontId="40" fillId="14" borderId="0" xfId="0" applyFont="1" applyFill="1" applyBorder="1" applyAlignment="1">
      <alignment horizontal="center" vertical="center"/>
    </xf>
    <xf numFmtId="0" fontId="38" fillId="27" borderId="0" xfId="0" applyFont="1" applyFill="1" applyBorder="1" applyAlignment="1">
      <alignment horizontal="center" vertical="center"/>
    </xf>
    <xf numFmtId="0" fontId="38" fillId="28" borderId="0" xfId="0" applyFont="1" applyFill="1" applyBorder="1" applyAlignment="1">
      <alignment horizontal="center" vertical="center"/>
    </xf>
    <xf numFmtId="0" fontId="38" fillId="29" borderId="0" xfId="0" applyFont="1" applyFill="1" applyBorder="1" applyAlignment="1">
      <alignment horizontal="center" vertical="center"/>
    </xf>
    <xf numFmtId="0" fontId="38" fillId="30" borderId="0" xfId="0" applyFont="1" applyFill="1" applyBorder="1" applyAlignment="1">
      <alignment horizontal="center" vertical="center"/>
    </xf>
    <xf numFmtId="0" fontId="42" fillId="31" borderId="0" xfId="0" applyFont="1" applyFill="1" applyBorder="1" applyAlignment="1">
      <alignment horizontal="center" vertical="center"/>
    </xf>
    <xf numFmtId="0" fontId="38" fillId="32" borderId="0" xfId="0" applyFont="1" applyFill="1" applyBorder="1" applyAlignment="1">
      <alignment horizontal="center" vertical="center"/>
    </xf>
    <xf numFmtId="0" fontId="38" fillId="33" borderId="0" xfId="0" applyFont="1" applyFill="1" applyBorder="1" applyAlignment="1">
      <alignment horizontal="center" vertical="center"/>
    </xf>
    <xf numFmtId="0" fontId="40" fillId="34" borderId="0" xfId="0" applyFont="1" applyFill="1" applyBorder="1" applyAlignment="1">
      <alignment horizontal="center" vertical="center"/>
    </xf>
    <xf numFmtId="0" fontId="38" fillId="35" borderId="0" xfId="0" applyFont="1" applyFill="1" applyBorder="1" applyAlignment="1">
      <alignment horizontal="center" vertical="center"/>
    </xf>
    <xf numFmtId="0" fontId="42" fillId="14" borderId="0" xfId="0" applyFont="1" applyFill="1" applyBorder="1" applyAlignment="1">
      <alignment horizontal="center" vertical="center"/>
    </xf>
    <xf numFmtId="0" fontId="40" fillId="17" borderId="0" xfId="0" applyFont="1" applyFill="1" applyBorder="1" applyAlignment="1">
      <alignment horizontal="center" vertical="center"/>
    </xf>
    <xf numFmtId="0" fontId="38" fillId="17" borderId="0" xfId="0" applyFont="1" applyFill="1" applyBorder="1" applyAlignment="1">
      <alignment horizontal="center" vertical="center"/>
    </xf>
    <xf numFmtId="0" fontId="39" fillId="17" borderId="0" xfId="0" applyFont="1" applyFill="1" applyBorder="1" applyAlignment="1">
      <alignment vertical="center"/>
    </xf>
    <xf numFmtId="15" fontId="38" fillId="17" borderId="0" xfId="0" applyNumberFormat="1" applyFont="1" applyFill="1" applyBorder="1" applyAlignment="1">
      <alignment horizontal="center" vertical="center"/>
    </xf>
    <xf numFmtId="14" fontId="38" fillId="17" borderId="0" xfId="0" applyNumberFormat="1" applyFont="1" applyFill="1" applyBorder="1" applyAlignment="1">
      <alignment horizontal="center" vertical="center"/>
    </xf>
    <xf numFmtId="20" fontId="38" fillId="17" borderId="0" xfId="0" applyNumberFormat="1" applyFont="1" applyFill="1" applyBorder="1" applyAlignment="1">
      <alignment horizontal="center" vertical="center"/>
    </xf>
    <xf numFmtId="3" fontId="38" fillId="17" borderId="0" xfId="0" applyNumberFormat="1" applyFont="1" applyFill="1" applyBorder="1" applyAlignment="1">
      <alignment horizontal="center" vertical="center"/>
    </xf>
    <xf numFmtId="0" fontId="39" fillId="17" borderId="0" xfId="0" applyFont="1" applyFill="1" applyBorder="1" applyAlignment="1">
      <alignment horizontal="center" vertical="center"/>
    </xf>
    <xf numFmtId="0" fontId="42" fillId="17" borderId="0" xfId="0" applyFont="1" applyFill="1" applyBorder="1" applyAlignment="1">
      <alignment horizontal="center" vertical="center"/>
    </xf>
    <xf numFmtId="20" fontId="42" fillId="17" borderId="0" xfId="0" applyNumberFormat="1" applyFont="1" applyFill="1" applyBorder="1" applyAlignment="1">
      <alignment horizontal="center" vertical="center"/>
    </xf>
    <xf numFmtId="0" fontId="40" fillId="18" borderId="0" xfId="0" applyFont="1" applyFill="1" applyBorder="1" applyAlignment="1">
      <alignment horizontal="center" vertical="center"/>
    </xf>
    <xf numFmtId="0" fontId="39" fillId="18" borderId="0" xfId="0" applyFont="1" applyFill="1" applyBorder="1" applyAlignment="1">
      <alignment vertical="center"/>
    </xf>
    <xf numFmtId="0" fontId="38" fillId="18" borderId="0" xfId="0" applyFont="1" applyFill="1" applyBorder="1" applyAlignment="1">
      <alignment horizontal="center" vertical="center"/>
    </xf>
    <xf numFmtId="15" fontId="38" fillId="18" borderId="0" xfId="0" applyNumberFormat="1" applyFont="1" applyFill="1" applyBorder="1" applyAlignment="1">
      <alignment horizontal="center" vertical="center"/>
    </xf>
    <xf numFmtId="15" fontId="39" fillId="17" borderId="0" xfId="0" applyNumberFormat="1" applyFont="1" applyFill="1" applyBorder="1" applyAlignment="1">
      <alignment horizontal="center" vertical="center"/>
    </xf>
    <xf numFmtId="0" fontId="39" fillId="0" borderId="0" xfId="0" applyFont="1" applyBorder="1" applyAlignment="1">
      <alignment vertical="center"/>
    </xf>
    <xf numFmtId="0" fontId="38" fillId="0" borderId="0" xfId="0" applyFont="1" applyBorder="1" applyAlignment="1">
      <alignment horizontal="center" vertical="center"/>
    </xf>
    <xf numFmtId="0" fontId="39" fillId="19" borderId="0" xfId="0" applyFont="1" applyFill="1" applyBorder="1" applyAlignment="1">
      <alignment vertical="center"/>
    </xf>
    <xf numFmtId="0" fontId="39" fillId="36" borderId="0" xfId="0" applyFont="1" applyFill="1" applyBorder="1" applyAlignment="1">
      <alignment vertical="center"/>
    </xf>
    <xf numFmtId="0" fontId="39" fillId="0" borderId="0" xfId="0" applyFont="1" applyBorder="1" applyAlignment="1">
      <alignment horizontal="center" vertical="center"/>
    </xf>
    <xf numFmtId="0" fontId="40" fillId="0" borderId="0" xfId="0" applyFont="1" applyBorder="1" applyAlignment="1">
      <alignment horizontal="center" vertical="center"/>
    </xf>
    <xf numFmtId="15" fontId="38" fillId="0" borderId="0" xfId="0" applyNumberFormat="1" applyFont="1" applyBorder="1" applyAlignment="1">
      <alignment horizontal="center" vertical="center"/>
    </xf>
    <xf numFmtId="0" fontId="38" fillId="17" borderId="0" xfId="0" applyFont="1" applyFill="1" applyBorder="1" applyAlignment="1">
      <alignment vertical="center"/>
    </xf>
    <xf numFmtId="0" fontId="38" fillId="17" borderId="0" xfId="0" applyFont="1" applyFill="1" applyBorder="1" applyAlignment="1">
      <alignment horizontal="center"/>
    </xf>
    <xf numFmtId="11" fontId="38" fillId="17" borderId="0" xfId="0" applyNumberFormat="1" applyFont="1" applyFill="1" applyBorder="1" applyAlignment="1">
      <alignment horizontal="center" vertical="center"/>
    </xf>
    <xf numFmtId="14" fontId="42" fillId="17" borderId="0" xfId="0" applyNumberFormat="1" applyFont="1" applyFill="1" applyBorder="1" applyAlignment="1">
      <alignment horizontal="center" vertical="center"/>
    </xf>
    <xf numFmtId="0" fontId="40" fillId="4" borderId="0" xfId="0" applyFont="1" applyFill="1" applyBorder="1" applyAlignment="1">
      <alignment horizontal="center" vertical="center"/>
    </xf>
    <xf numFmtId="0" fontId="39" fillId="4" borderId="0" xfId="0" applyFont="1" applyFill="1" applyBorder="1" applyAlignment="1">
      <alignment vertical="center"/>
    </xf>
    <xf numFmtId="0" fontId="38" fillId="4" borderId="0" xfId="0" applyFont="1" applyFill="1" applyBorder="1" applyAlignment="1">
      <alignment horizontal="center" vertical="center"/>
    </xf>
    <xf numFmtId="11" fontId="38" fillId="4" borderId="0" xfId="0" applyNumberFormat="1" applyFont="1" applyFill="1" applyBorder="1" applyAlignment="1">
      <alignment horizontal="center" vertical="center"/>
    </xf>
    <xf numFmtId="0" fontId="39" fillId="4" borderId="0" xfId="0" applyFont="1" applyFill="1" applyBorder="1" applyAlignment="1">
      <alignment horizontal="center" vertical="center"/>
    </xf>
    <xf numFmtId="11" fontId="38" fillId="18" borderId="0" xfId="0" applyNumberFormat="1" applyFont="1" applyFill="1" applyBorder="1" applyAlignment="1">
      <alignment horizontal="center" vertical="center"/>
    </xf>
    <xf numFmtId="0" fontId="38" fillId="36" borderId="0" xfId="0" applyFont="1" applyFill="1" applyBorder="1" applyAlignment="1">
      <alignment horizontal="center" vertical="center"/>
    </xf>
    <xf numFmtId="0" fontId="38" fillId="0" borderId="0" xfId="0" applyFont="1" applyBorder="1" applyAlignment="1">
      <alignment vertical="center"/>
    </xf>
    <xf numFmtId="15" fontId="42" fillId="17" borderId="0" xfId="0" applyNumberFormat="1" applyFont="1" applyFill="1" applyBorder="1" applyAlignment="1">
      <alignment horizontal="center" vertical="center"/>
    </xf>
    <xf numFmtId="0" fontId="38" fillId="4" borderId="0" xfId="0" applyFont="1" applyFill="1" applyBorder="1" applyAlignment="1">
      <alignment vertical="center"/>
    </xf>
    <xf numFmtId="0" fontId="38" fillId="19" borderId="0" xfId="0" applyFont="1" applyFill="1" applyBorder="1" applyAlignment="1">
      <alignment horizontal="center" vertical="center"/>
    </xf>
    <xf numFmtId="0" fontId="40" fillId="37" borderId="0" xfId="0" applyFont="1" applyFill="1" applyBorder="1" applyAlignment="1">
      <alignment horizontal="center" vertical="center"/>
    </xf>
    <xf numFmtId="15" fontId="39" fillId="0" borderId="0" xfId="0" applyNumberFormat="1" applyFont="1" applyBorder="1" applyAlignment="1">
      <alignment vertical="center"/>
    </xf>
    <xf numFmtId="0" fontId="45" fillId="19" borderId="0" xfId="0" applyFont="1" applyFill="1" applyBorder="1" applyAlignment="1">
      <alignment horizontal="center" vertical="center"/>
    </xf>
    <xf numFmtId="0" fontId="45" fillId="17" borderId="0" xfId="0" applyFont="1" applyFill="1" applyBorder="1" applyAlignment="1">
      <alignment horizontal="center" vertical="center"/>
    </xf>
    <xf numFmtId="0" fontId="40" fillId="20" borderId="0" xfId="0" applyFont="1" applyFill="1" applyBorder="1" applyAlignment="1">
      <alignment horizontal="center" vertical="center"/>
    </xf>
    <xf numFmtId="0" fontId="39" fillId="20" borderId="0" xfId="0" applyFont="1" applyFill="1" applyBorder="1" applyAlignment="1">
      <alignment vertical="center"/>
    </xf>
    <xf numFmtId="0" fontId="38" fillId="20" borderId="0" xfId="0" applyFont="1" applyFill="1" applyBorder="1" applyAlignment="1">
      <alignment horizontal="center" vertical="center"/>
    </xf>
    <xf numFmtId="14" fontId="39" fillId="17" borderId="0" xfId="0" applyNumberFormat="1" applyFont="1" applyFill="1" applyBorder="1" applyAlignment="1">
      <alignment vertical="center"/>
    </xf>
    <xf numFmtId="0" fontId="39" fillId="19" borderId="0" xfId="0" applyFont="1" applyFill="1" applyBorder="1" applyAlignment="1">
      <alignment horizontal="center" vertical="center"/>
    </xf>
    <xf numFmtId="0" fontId="39" fillId="18" borderId="0" xfId="0" applyFont="1" applyFill="1" applyBorder="1" applyAlignment="1">
      <alignment horizontal="center" vertical="center"/>
    </xf>
    <xf numFmtId="0" fontId="46" fillId="19" borderId="0" xfId="0" applyFont="1" applyFill="1" applyBorder="1" applyAlignment="1">
      <alignment horizontal="center" vertical="center"/>
    </xf>
    <xf numFmtId="0" fontId="46" fillId="19" borderId="0" xfId="0" applyFont="1" applyFill="1" applyBorder="1" applyAlignment="1">
      <alignment vertical="center"/>
    </xf>
    <xf numFmtId="0" fontId="46" fillId="17" borderId="0" xfId="0" applyFont="1" applyFill="1" applyBorder="1" applyAlignment="1">
      <alignment horizontal="center" vertical="center"/>
    </xf>
    <xf numFmtId="0" fontId="50" fillId="17" borderId="0" xfId="0" applyFont="1" applyFill="1" applyBorder="1" applyAlignment="1">
      <alignment vertical="center"/>
    </xf>
    <xf numFmtId="0" fontId="51" fillId="17" borderId="0" xfId="0" applyFont="1" applyFill="1" applyBorder="1" applyAlignment="1">
      <alignment vertical="center"/>
    </xf>
    <xf numFmtId="0" fontId="16" fillId="16" borderId="14" xfId="0" applyNumberFormat="1" applyFont="1" applyFill="1" applyBorder="1"/>
    <xf numFmtId="0" fontId="4" fillId="0" borderId="0" xfId="0" applyNumberFormat="1" applyFont="1"/>
    <xf numFmtId="0" fontId="2" fillId="16" borderId="6" xfId="0" applyFont="1" applyFill="1" applyBorder="1"/>
    <xf numFmtId="0" fontId="2" fillId="16" borderId="7" xfId="0" applyFont="1" applyFill="1" applyBorder="1"/>
    <xf numFmtId="14" fontId="2" fillId="16" borderId="7" xfId="0" applyNumberFormat="1" applyFont="1" applyFill="1" applyBorder="1"/>
    <xf numFmtId="0" fontId="2" fillId="16" borderId="7" xfId="0" applyFont="1" applyFill="1" applyBorder="1" applyAlignment="1">
      <alignment horizontal="center"/>
    </xf>
    <xf numFmtId="0" fontId="2" fillId="38" borderId="7" xfId="0" applyFont="1" applyFill="1" applyBorder="1" applyAlignment="1">
      <alignment horizontal="center" vertical="center"/>
    </xf>
    <xf numFmtId="0" fontId="2" fillId="16" borderId="7" xfId="0" applyFont="1" applyFill="1" applyBorder="1" applyAlignment="1"/>
    <xf numFmtId="0" fontId="2" fillId="39" borderId="7" xfId="0" applyFont="1" applyFill="1" applyBorder="1"/>
    <xf numFmtId="0" fontId="2" fillId="16" borderId="8" xfId="0" applyFont="1" applyFill="1" applyBorder="1"/>
    <xf numFmtId="0" fontId="4" fillId="15" borderId="7" xfId="0" applyNumberFormat="1" applyFont="1" applyFill="1" applyBorder="1"/>
    <xf numFmtId="0" fontId="4" fillId="15" borderId="7" xfId="0" applyNumberFormat="1" applyFont="1" applyFill="1" applyBorder="1" applyAlignment="1">
      <alignment horizontal="center"/>
    </xf>
    <xf numFmtId="0" fontId="28" fillId="0" borderId="1" xfId="0" applyNumberFormat="1" applyFont="1" applyBorder="1" applyAlignment="1">
      <alignment horizontal="left" vertical="center"/>
    </xf>
    <xf numFmtId="0" fontId="52" fillId="0" borderId="0" xfId="0" applyFont="1"/>
    <xf numFmtId="0" fontId="39" fillId="0" borderId="0" xfId="0" applyFont="1" applyBorder="1" applyAlignment="1"/>
    <xf numFmtId="0" fontId="38" fillId="31" borderId="0" xfId="0" applyFont="1" applyFill="1" applyBorder="1" applyAlignment="1">
      <alignment horizontal="center"/>
    </xf>
    <xf numFmtId="0" fontId="39" fillId="31" borderId="0" xfId="0" applyFont="1" applyFill="1" applyBorder="1" applyAlignment="1"/>
    <xf numFmtId="0" fontId="39" fillId="42" borderId="0" xfId="0" applyFont="1" applyFill="1" applyBorder="1" applyAlignment="1"/>
    <xf numFmtId="0" fontId="41" fillId="12" borderId="0" xfId="0" applyFont="1" applyFill="1" applyBorder="1" applyAlignment="1">
      <alignment horizontal="center"/>
    </xf>
    <xf numFmtId="0" fontId="41" fillId="12" borderId="0" xfId="0" applyFont="1" applyFill="1" applyBorder="1" applyAlignment="1">
      <alignment horizontal="right"/>
    </xf>
    <xf numFmtId="0" fontId="53" fillId="23" borderId="0" xfId="0" applyFont="1" applyFill="1" applyBorder="1" applyAlignment="1"/>
    <xf numFmtId="0" fontId="53" fillId="23" borderId="0" xfId="0" applyFont="1" applyFill="1" applyBorder="1" applyAlignment="1">
      <alignment horizontal="center"/>
    </xf>
    <xf numFmtId="0" fontId="41" fillId="40" borderId="0" xfId="0" applyFont="1" applyFill="1" applyBorder="1" applyAlignment="1">
      <alignment horizontal="center"/>
    </xf>
    <xf numFmtId="0" fontId="41" fillId="12" borderId="0" xfId="0" applyFont="1" applyFill="1" applyBorder="1" applyAlignment="1"/>
    <xf numFmtId="0" fontId="41" fillId="31" borderId="0" xfId="0" applyFont="1" applyFill="1" applyBorder="1" applyAlignment="1">
      <alignment horizontal="center"/>
    </xf>
    <xf numFmtId="0" fontId="41" fillId="32" borderId="0" xfId="0" applyFont="1" applyFill="1" applyBorder="1" applyAlignment="1">
      <alignment horizontal="center"/>
    </xf>
    <xf numFmtId="0" fontId="41" fillId="41" borderId="0" xfId="0" applyFont="1" applyFill="1" applyBorder="1" applyAlignment="1">
      <alignment horizontal="center"/>
    </xf>
    <xf numFmtId="0" fontId="47" fillId="42" borderId="0" xfId="0" applyFont="1" applyFill="1" applyBorder="1" applyAlignment="1">
      <alignment horizontal="center"/>
    </xf>
    <xf numFmtId="0" fontId="39" fillId="0" borderId="0" xfId="0" applyFont="1" applyBorder="1" applyAlignment="1">
      <alignment horizontal="right"/>
    </xf>
    <xf numFmtId="0" fontId="43" fillId="19" borderId="0" xfId="0" applyFont="1" applyFill="1" applyBorder="1" applyAlignment="1"/>
    <xf numFmtId="14" fontId="39" fillId="0" borderId="0" xfId="0" applyNumberFormat="1" applyFont="1" applyBorder="1" applyAlignment="1">
      <alignment horizontal="right"/>
    </xf>
    <xf numFmtId="0" fontId="39" fillId="19" borderId="0" xfId="0" applyFont="1" applyFill="1" applyBorder="1" applyAlignment="1"/>
    <xf numFmtId="0" fontId="39" fillId="19" borderId="0" xfId="0" applyFont="1" applyFill="1" applyBorder="1" applyAlignment="1">
      <alignment horizontal="center"/>
    </xf>
    <xf numFmtId="0" fontId="43" fillId="19" borderId="0" xfId="0" applyFont="1" applyFill="1" applyBorder="1" applyAlignment="1">
      <alignment vertical="center"/>
    </xf>
    <xf numFmtId="0" fontId="39" fillId="0" borderId="0" xfId="0" applyFont="1" applyBorder="1" applyAlignment="1">
      <alignment horizontal="center"/>
    </xf>
    <xf numFmtId="0" fontId="43" fillId="19" borderId="0" xfId="0" applyFont="1" applyFill="1" applyBorder="1" applyAlignment="1">
      <alignment horizontal="right"/>
    </xf>
    <xf numFmtId="11" fontId="43" fillId="19" borderId="0" xfId="0" applyNumberFormat="1" applyFont="1" applyFill="1" applyBorder="1" applyAlignment="1"/>
    <xf numFmtId="0" fontId="43" fillId="19" borderId="0" xfId="0" applyFont="1" applyFill="1" applyBorder="1" applyAlignment="1">
      <alignment horizontal="center"/>
    </xf>
    <xf numFmtId="0" fontId="51" fillId="19" borderId="0" xfId="0" applyFont="1" applyFill="1" applyBorder="1" applyAlignment="1"/>
    <xf numFmtId="0" fontId="51" fillId="19" borderId="0" xfId="0" applyFont="1" applyFill="1" applyBorder="1" applyAlignment="1">
      <alignment horizontal="right"/>
    </xf>
    <xf numFmtId="0" fontId="39" fillId="0" borderId="17" xfId="0" applyFont="1" applyBorder="1" applyAlignment="1"/>
    <xf numFmtId="0" fontId="38" fillId="40" borderId="0" xfId="0" applyFont="1" applyFill="1" applyBorder="1" applyAlignment="1">
      <alignment horizontal="right"/>
    </xf>
    <xf numFmtId="14" fontId="38" fillId="0" borderId="0" xfId="0" applyNumberFormat="1" applyFont="1" applyBorder="1" applyAlignment="1">
      <alignment horizontal="right"/>
    </xf>
    <xf numFmtId="0" fontId="18" fillId="0" borderId="1" xfId="0" applyFont="1" applyBorder="1" applyAlignment="1">
      <alignment horizontal="left" vertical="center" wrapText="1"/>
    </xf>
    <xf numFmtId="0" fontId="54" fillId="0" borderId="0" xfId="0" applyFont="1" applyAlignment="1">
      <alignment horizontal="left"/>
    </xf>
    <xf numFmtId="0" fontId="55" fillId="0" borderId="0" xfId="0" applyFont="1" applyAlignment="1">
      <alignment horizontal="left"/>
    </xf>
    <xf numFmtId="0" fontId="28" fillId="0" borderId="0" xfId="0" applyFont="1" applyAlignment="1">
      <alignment horizontal="left"/>
    </xf>
    <xf numFmtId="0" fontId="55" fillId="19" borderId="13" xfId="0" applyFont="1" applyFill="1" applyBorder="1" applyAlignment="1">
      <alignment horizontal="left" vertical="center"/>
    </xf>
    <xf numFmtId="0" fontId="54" fillId="19" borderId="13" xfId="0" applyFont="1" applyFill="1" applyBorder="1" applyAlignment="1">
      <alignment horizontal="left" vertical="center" wrapText="1"/>
    </xf>
    <xf numFmtId="0" fontId="38" fillId="41" borderId="0" xfId="0" applyFont="1" applyFill="1" applyBorder="1" applyAlignment="1">
      <alignment horizontal="center"/>
    </xf>
    <xf numFmtId="0" fontId="38" fillId="12" borderId="0" xfId="0" applyFont="1" applyFill="1" applyBorder="1" applyAlignment="1">
      <alignment horizontal="center"/>
    </xf>
    <xf numFmtId="0" fontId="38" fillId="40" borderId="0" xfId="0" applyFont="1" applyFill="1" applyBorder="1" applyAlignment="1">
      <alignment horizontal="center"/>
    </xf>
    <xf numFmtId="0" fontId="38" fillId="31" borderId="0" xfId="0" applyFont="1" applyFill="1" applyBorder="1" applyAlignment="1">
      <alignment horizontal="center"/>
    </xf>
    <xf numFmtId="0" fontId="38" fillId="31" borderId="0" xfId="0" applyFont="1" applyFill="1" applyBorder="1" applyAlignment="1">
      <alignment horizontal="center" vertical="top"/>
    </xf>
    <xf numFmtId="0" fontId="38" fillId="32" borderId="0" xfId="0" applyFont="1" applyFill="1" applyBorder="1" applyAlignment="1">
      <alignment horizontal="center"/>
    </xf>
    <xf numFmtId="0" fontId="39" fillId="0" borderId="18" xfId="0" applyFont="1" applyBorder="1" applyAlignment="1"/>
    <xf numFmtId="0" fontId="38" fillId="19" borderId="0" xfId="0" applyFont="1" applyFill="1" applyBorder="1" applyAlignment="1"/>
    <xf numFmtId="0" fontId="38" fillId="19" borderId="0" xfId="0" applyFont="1" applyFill="1" applyBorder="1" applyAlignment="1">
      <alignment vertical="center"/>
    </xf>
    <xf numFmtId="0" fontId="38" fillId="19" borderId="0" xfId="0" applyFont="1" applyFill="1" applyBorder="1" applyAlignment="1">
      <alignment horizontal="right"/>
    </xf>
    <xf numFmtId="0" fontId="38" fillId="19" borderId="0" xfId="0" applyFont="1" applyFill="1" applyBorder="1" applyAlignment="1">
      <alignment horizontal="center"/>
    </xf>
    <xf numFmtId="0" fontId="4" fillId="4" borderId="0" xfId="0" applyFont="1" applyFill="1"/>
  </cellXfs>
  <cellStyles count="16">
    <cellStyle name="Normal" xfId="0" builtinId="0"/>
    <cellStyle name="Normal 2" xfId="1" xr:uid="{41CF4F73-1D67-4414-B971-F34E02D684FD}"/>
    <cellStyle name="Normal 2 21" xfId="2" xr:uid="{992E4934-8F67-4ABB-9EFA-4EAA4B359CB0}"/>
    <cellStyle name="Normal 2 3 2" xfId="15" xr:uid="{72E607EA-041D-4B28-B62A-87208ED34F98}"/>
    <cellStyle name="Normal 22" xfId="7" xr:uid="{F4C87A69-55FE-465A-9CB0-9F1091083CDC}"/>
    <cellStyle name="Normal 23" xfId="8" xr:uid="{0CBBE03F-558F-4FCF-8996-CCD2C44219A3}"/>
    <cellStyle name="Normal 24" xfId="9" xr:uid="{AB00470C-FD0F-4682-838B-FC5CAEFA392D}"/>
    <cellStyle name="Normal 25" xfId="10" xr:uid="{32870192-1512-4AE1-B0F0-A2D3551AF2DB}"/>
    <cellStyle name="Normal 27" xfId="3" xr:uid="{7F3592B2-3B03-40EA-B9AC-12C68F8C826F}"/>
    <cellStyle name="Normal 28" xfId="5" xr:uid="{3860C536-1E66-411A-9F2F-480103C4D684}"/>
    <cellStyle name="Normal 29" xfId="4" xr:uid="{88859488-83C7-4BD1-808E-D6B66902A8CE}"/>
    <cellStyle name="Normal 3" xfId="12" xr:uid="{176FD50F-13A1-49B4-8DBD-A26115026D3F}"/>
    <cellStyle name="Normal 4" xfId="6" xr:uid="{0B45690C-7940-43DE-BA8D-AA28771D13BE}"/>
    <cellStyle name="Normal 5" xfId="11" xr:uid="{7FFF5A6B-2D0C-4BF2-9BD3-EEC681D38D2F}"/>
    <cellStyle name="Normal 8" xfId="13" xr:uid="{71704C64-688C-4C62-BB8D-5C7D9DDA1BE4}"/>
    <cellStyle name="Style 1" xfId="14" xr:uid="{6B975E50-BC9C-4FC4-92CF-A4BBEAA0D043}"/>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41E9-3EAA-4C35-8591-2AF29CE4AC14}">
  <sheetPr>
    <tabColor rgb="FFC00000"/>
  </sheetPr>
  <dimension ref="A1:X463"/>
  <sheetViews>
    <sheetView workbookViewId="0">
      <pane ySplit="540" topLeftCell="A44" activePane="bottomLeft"/>
      <selection activeCell="K1" sqref="K1:K1048576"/>
      <selection pane="bottomLeft" activeCell="A57" sqref="A57"/>
    </sheetView>
  </sheetViews>
  <sheetFormatPr defaultRowHeight="12"/>
  <cols>
    <col min="1" max="1" width="23.28515625" style="217" bestFit="1" customWidth="1"/>
    <col min="2" max="2" width="7.85546875" style="217" hidden="1" customWidth="1"/>
    <col min="3" max="3" width="30" style="217" bestFit="1" customWidth="1"/>
    <col min="4" max="4" width="30" style="217" customWidth="1"/>
    <col min="5" max="5" width="9.28515625" style="217" bestFit="1" customWidth="1"/>
    <col min="6" max="6" width="12" style="217" customWidth="1"/>
    <col min="7" max="7" width="24.85546875" style="217" bestFit="1" customWidth="1"/>
    <col min="8" max="8" width="21.7109375" style="217" bestFit="1" customWidth="1"/>
    <col min="9" max="9" width="37" style="217" customWidth="1"/>
    <col min="10" max="10" width="34.140625" style="217" customWidth="1"/>
    <col min="11" max="11" width="10.140625" style="217" bestFit="1" customWidth="1"/>
    <col min="12" max="12" width="10.140625" style="219" customWidth="1"/>
    <col min="13" max="13" width="13.5703125" style="218" customWidth="1"/>
    <col min="14" max="14" width="19.42578125" style="219" customWidth="1"/>
    <col min="15" max="17" width="9.140625" style="217"/>
    <col min="18" max="18" width="12.140625" style="217" customWidth="1"/>
    <col min="19" max="19" width="9.140625" style="219"/>
    <col min="20" max="20" width="15" style="217" bestFit="1" customWidth="1"/>
    <col min="21" max="21" width="9.140625" style="217"/>
    <col min="22" max="22" width="9.140625" style="219"/>
    <col min="23" max="16384" width="9.140625" style="217"/>
  </cols>
  <sheetData>
    <row r="1" spans="1:24">
      <c r="A1" s="220" t="s">
        <v>2926</v>
      </c>
      <c r="B1" s="216" t="s">
        <v>0</v>
      </c>
      <c r="C1" s="222" t="s">
        <v>2927</v>
      </c>
      <c r="D1" s="222" t="s">
        <v>2928</v>
      </c>
      <c r="E1" s="221" t="s">
        <v>2929</v>
      </c>
      <c r="F1" s="221" t="s">
        <v>2930</v>
      </c>
      <c r="G1" s="221" t="s">
        <v>3</v>
      </c>
      <c r="H1" s="221" t="s">
        <v>2931</v>
      </c>
      <c r="I1" s="222" t="s">
        <v>2932</v>
      </c>
      <c r="J1" s="222" t="s">
        <v>2933</v>
      </c>
      <c r="K1" s="221" t="s">
        <v>2934</v>
      </c>
      <c r="L1" s="222" t="s">
        <v>3298</v>
      </c>
      <c r="M1" s="222" t="s">
        <v>2938</v>
      </c>
      <c r="N1" s="227" t="s">
        <v>2939</v>
      </c>
      <c r="O1" s="222" t="s">
        <v>2935</v>
      </c>
      <c r="P1" s="222" t="s">
        <v>2936</v>
      </c>
      <c r="Q1" s="221" t="s">
        <v>2937</v>
      </c>
      <c r="R1" s="223" t="s">
        <v>3288</v>
      </c>
      <c r="S1" s="221" t="s">
        <v>3289</v>
      </c>
      <c r="T1" s="223" t="s">
        <v>3290</v>
      </c>
      <c r="U1" s="226" t="s">
        <v>3291</v>
      </c>
      <c r="V1" s="226" t="s">
        <v>3292</v>
      </c>
      <c r="W1" s="228" t="s">
        <v>3289</v>
      </c>
      <c r="X1" s="228" t="s">
        <v>3299</v>
      </c>
    </row>
    <row r="2" spans="1:24">
      <c r="A2" s="217" t="str">
        <f t="shared" ref="A2:A10" si="0">T2&amp;"00000"&amp;B2</f>
        <v>SCM201900010008000001</v>
      </c>
      <c r="B2" s="217">
        <v>1</v>
      </c>
      <c r="C2" s="217" t="s">
        <v>3427</v>
      </c>
      <c r="D2" s="217" t="s">
        <v>3768</v>
      </c>
      <c r="E2" s="217" t="s">
        <v>3813</v>
      </c>
      <c r="F2" s="217" t="s">
        <v>3814</v>
      </c>
      <c r="G2" s="217" t="s">
        <v>2334</v>
      </c>
      <c r="H2" s="217" t="s">
        <v>6678</v>
      </c>
      <c r="I2" s="217" t="s">
        <v>3816</v>
      </c>
      <c r="J2" s="217" t="s">
        <v>3817</v>
      </c>
      <c r="K2" s="230" t="s">
        <v>3305</v>
      </c>
      <c r="L2" s="219" t="s">
        <v>3306</v>
      </c>
      <c r="N2" s="218"/>
      <c r="O2" s="217" t="s">
        <v>2940</v>
      </c>
      <c r="P2" s="217" t="s">
        <v>14</v>
      </c>
      <c r="Q2" s="224">
        <v>20009</v>
      </c>
      <c r="R2" s="230" t="s">
        <v>3304</v>
      </c>
      <c r="S2" s="219">
        <v>10</v>
      </c>
      <c r="T2" s="230" t="s">
        <v>3303</v>
      </c>
      <c r="U2" s="231">
        <v>1001</v>
      </c>
      <c r="V2" s="231">
        <v>11033</v>
      </c>
      <c r="W2" s="230" t="s">
        <v>3300</v>
      </c>
      <c r="X2" s="217" t="s">
        <v>3301</v>
      </c>
    </row>
    <row r="3" spans="1:24">
      <c r="A3" s="217" t="str">
        <f t="shared" si="0"/>
        <v>SCM201900010008000002</v>
      </c>
      <c r="B3" s="217">
        <v>2</v>
      </c>
      <c r="C3" s="217" t="s">
        <v>2941</v>
      </c>
      <c r="D3" s="217" t="s">
        <v>2949</v>
      </c>
      <c r="E3" s="217" t="s">
        <v>3818</v>
      </c>
      <c r="F3" s="217" t="s">
        <v>3819</v>
      </c>
      <c r="G3" s="217" t="s">
        <v>664</v>
      </c>
      <c r="H3" s="217" t="s">
        <v>6680</v>
      </c>
      <c r="I3" s="217" t="s">
        <v>3820</v>
      </c>
      <c r="J3" s="217" t="s">
        <v>3821</v>
      </c>
      <c r="K3" s="230" t="s">
        <v>3305</v>
      </c>
      <c r="L3" s="219" t="s">
        <v>3306</v>
      </c>
      <c r="N3" s="218"/>
      <c r="O3" s="217" t="s">
        <v>2940</v>
      </c>
      <c r="P3" s="217" t="s">
        <v>14</v>
      </c>
      <c r="Q3" s="224">
        <v>20009</v>
      </c>
      <c r="R3" s="230" t="s">
        <v>3304</v>
      </c>
      <c r="S3" s="219">
        <v>10</v>
      </c>
      <c r="T3" s="230" t="s">
        <v>3303</v>
      </c>
      <c r="U3" s="231">
        <v>1001</v>
      </c>
      <c r="V3" s="231">
        <v>11033</v>
      </c>
      <c r="W3" s="230" t="s">
        <v>3300</v>
      </c>
      <c r="X3" s="217" t="s">
        <v>3301</v>
      </c>
    </row>
    <row r="4" spans="1:24">
      <c r="A4" s="217" t="str">
        <f t="shared" si="0"/>
        <v>SCM201900010008000003</v>
      </c>
      <c r="B4" s="217">
        <v>3</v>
      </c>
      <c r="C4" s="217" t="s">
        <v>1005</v>
      </c>
      <c r="D4" s="217" t="s">
        <v>970</v>
      </c>
      <c r="E4" s="217" t="s">
        <v>3822</v>
      </c>
      <c r="F4" s="217" t="s">
        <v>3823</v>
      </c>
      <c r="G4" s="217" t="s">
        <v>958</v>
      </c>
      <c r="H4" s="217" t="s">
        <v>6470</v>
      </c>
      <c r="I4" s="217" t="s">
        <v>3824</v>
      </c>
      <c r="J4" s="217" t="s">
        <v>3825</v>
      </c>
      <c r="K4" s="230" t="s">
        <v>3305</v>
      </c>
      <c r="L4" s="219" t="s">
        <v>3306</v>
      </c>
      <c r="N4" s="218"/>
      <c r="O4" s="217" t="s">
        <v>2940</v>
      </c>
      <c r="P4" s="217" t="s">
        <v>14</v>
      </c>
      <c r="Q4" s="224">
        <v>20009</v>
      </c>
      <c r="R4" s="230" t="s">
        <v>3304</v>
      </c>
      <c r="S4" s="219">
        <v>10</v>
      </c>
      <c r="T4" s="230" t="s">
        <v>3303</v>
      </c>
      <c r="U4" s="231">
        <v>1001</v>
      </c>
      <c r="V4" s="231">
        <v>11033</v>
      </c>
      <c r="W4" s="230" t="s">
        <v>3300</v>
      </c>
      <c r="X4" s="217" t="s">
        <v>3301</v>
      </c>
    </row>
    <row r="5" spans="1:24">
      <c r="A5" s="217" t="str">
        <f t="shared" si="0"/>
        <v>SCM201900010008000004</v>
      </c>
      <c r="B5" s="217">
        <v>4</v>
      </c>
      <c r="C5" s="217" t="s">
        <v>3427</v>
      </c>
      <c r="D5" s="217" t="s">
        <v>3764</v>
      </c>
      <c r="E5" s="217" t="s">
        <v>3826</v>
      </c>
      <c r="F5" s="217" t="s">
        <v>3827</v>
      </c>
      <c r="G5" s="217" t="s">
        <v>2334</v>
      </c>
      <c r="H5" s="217" t="s">
        <v>6677</v>
      </c>
      <c r="I5" s="217" t="s">
        <v>3828</v>
      </c>
      <c r="J5" s="217" t="s">
        <v>3829</v>
      </c>
      <c r="K5" s="230" t="s">
        <v>3305</v>
      </c>
      <c r="L5" s="219" t="s">
        <v>3306</v>
      </c>
      <c r="N5" s="218"/>
      <c r="O5" s="217" t="s">
        <v>2940</v>
      </c>
      <c r="P5" s="217" t="s">
        <v>14</v>
      </c>
      <c r="Q5" s="224">
        <v>20009</v>
      </c>
      <c r="R5" s="230" t="s">
        <v>3304</v>
      </c>
      <c r="S5" s="219">
        <v>10</v>
      </c>
      <c r="T5" s="230" t="s">
        <v>3303</v>
      </c>
      <c r="U5" s="231">
        <v>1001</v>
      </c>
      <c r="V5" s="231">
        <v>11033</v>
      </c>
      <c r="W5" s="230" t="s">
        <v>3300</v>
      </c>
      <c r="X5" s="217" t="s">
        <v>3301</v>
      </c>
    </row>
    <row r="6" spans="1:24">
      <c r="A6" s="217" t="str">
        <f t="shared" si="0"/>
        <v>SCM201900010008000005</v>
      </c>
      <c r="B6" s="217">
        <v>5</v>
      </c>
      <c r="C6" s="217" t="s">
        <v>3307</v>
      </c>
      <c r="D6" s="217" t="s">
        <v>3830</v>
      </c>
      <c r="E6" s="217" t="s">
        <v>3831</v>
      </c>
      <c r="F6" s="217" t="s">
        <v>3832</v>
      </c>
      <c r="G6" s="217" t="s">
        <v>3834</v>
      </c>
      <c r="H6" s="217" t="s">
        <v>6474</v>
      </c>
      <c r="I6" s="217" t="s">
        <v>3309</v>
      </c>
      <c r="J6" s="217" t="s">
        <v>3835</v>
      </c>
      <c r="K6" s="230" t="s">
        <v>3305</v>
      </c>
      <c r="L6" s="219" t="s">
        <v>3306</v>
      </c>
      <c r="N6" s="218"/>
      <c r="O6" s="217" t="s">
        <v>2940</v>
      </c>
      <c r="P6" s="217" t="s">
        <v>14</v>
      </c>
      <c r="Q6" s="224">
        <v>20009</v>
      </c>
      <c r="R6" s="230" t="s">
        <v>3304</v>
      </c>
      <c r="S6" s="219">
        <v>10</v>
      </c>
      <c r="T6" s="230" t="s">
        <v>3303</v>
      </c>
      <c r="U6" s="231">
        <v>1001</v>
      </c>
      <c r="V6" s="231">
        <v>11033</v>
      </c>
      <c r="W6" s="230" t="s">
        <v>3300</v>
      </c>
      <c r="X6" s="217" t="s">
        <v>3301</v>
      </c>
    </row>
    <row r="7" spans="1:24">
      <c r="A7" s="217" t="str">
        <f t="shared" si="0"/>
        <v>SCM201900010008000006</v>
      </c>
      <c r="B7" s="217">
        <v>6</v>
      </c>
      <c r="C7" s="217" t="s">
        <v>1005</v>
      </c>
      <c r="D7" s="217" t="s">
        <v>3836</v>
      </c>
      <c r="E7" s="217" t="s">
        <v>3837</v>
      </c>
      <c r="F7" s="217" t="s">
        <v>3838</v>
      </c>
      <c r="G7" s="217" t="s">
        <v>958</v>
      </c>
      <c r="H7" s="217" t="s">
        <v>6483</v>
      </c>
      <c r="I7" s="217" t="s">
        <v>3326</v>
      </c>
      <c r="J7" s="217" t="s">
        <v>3839</v>
      </c>
      <c r="K7" s="230" t="s">
        <v>3305</v>
      </c>
      <c r="L7" s="219" t="s">
        <v>3306</v>
      </c>
      <c r="N7" s="218"/>
      <c r="O7" s="217" t="s">
        <v>2940</v>
      </c>
      <c r="P7" s="217" t="s">
        <v>14</v>
      </c>
      <c r="Q7" s="224">
        <v>20009</v>
      </c>
      <c r="R7" s="230" t="s">
        <v>3304</v>
      </c>
      <c r="S7" s="219">
        <v>10</v>
      </c>
      <c r="T7" s="230" t="s">
        <v>3303</v>
      </c>
      <c r="U7" s="231">
        <v>1001</v>
      </c>
      <c r="V7" s="231">
        <v>11033</v>
      </c>
      <c r="W7" s="230" t="s">
        <v>3300</v>
      </c>
      <c r="X7" s="217" t="s">
        <v>3301</v>
      </c>
    </row>
    <row r="8" spans="1:24">
      <c r="A8" s="217" t="str">
        <f t="shared" si="0"/>
        <v>SCM201900010008000007</v>
      </c>
      <c r="B8" s="217">
        <v>7</v>
      </c>
      <c r="C8" s="217" t="s">
        <v>3492</v>
      </c>
      <c r="D8" s="217" t="s">
        <v>3508</v>
      </c>
      <c r="E8" s="217" t="s">
        <v>3840</v>
      </c>
      <c r="F8" s="217" t="s">
        <v>3841</v>
      </c>
      <c r="G8" s="217" t="s">
        <v>3843</v>
      </c>
      <c r="H8" s="217" t="s">
        <v>6570</v>
      </c>
      <c r="I8" s="217" t="s">
        <v>3508</v>
      </c>
      <c r="J8" s="217" t="s">
        <v>3844</v>
      </c>
      <c r="K8" s="230" t="s">
        <v>3305</v>
      </c>
      <c r="L8" s="219" t="s">
        <v>3306</v>
      </c>
      <c r="N8" s="218"/>
      <c r="O8" s="217" t="s">
        <v>2940</v>
      </c>
      <c r="P8" s="217" t="s">
        <v>14</v>
      </c>
      <c r="Q8" s="224">
        <v>20009</v>
      </c>
      <c r="R8" s="230" t="s">
        <v>3304</v>
      </c>
      <c r="S8" s="219">
        <v>10</v>
      </c>
      <c r="T8" s="230" t="s">
        <v>3303</v>
      </c>
      <c r="U8" s="231">
        <v>1001</v>
      </c>
      <c r="V8" s="231">
        <v>11033</v>
      </c>
      <c r="W8" s="230" t="s">
        <v>3300</v>
      </c>
      <c r="X8" s="217" t="s">
        <v>3301</v>
      </c>
    </row>
    <row r="9" spans="1:24">
      <c r="A9" s="217" t="str">
        <f t="shared" si="0"/>
        <v>SCM201900010008000008</v>
      </c>
      <c r="B9" s="217">
        <v>8</v>
      </c>
      <c r="C9" s="217" t="s">
        <v>3492</v>
      </c>
      <c r="D9" s="217" t="s">
        <v>3845</v>
      </c>
      <c r="E9" s="217" t="s">
        <v>3846</v>
      </c>
      <c r="F9" s="217" t="s">
        <v>3847</v>
      </c>
      <c r="G9" s="217" t="s">
        <v>3843</v>
      </c>
      <c r="H9" s="217" t="s">
        <v>6571</v>
      </c>
      <c r="I9" s="217" t="s">
        <v>3510</v>
      </c>
      <c r="J9" s="217" t="s">
        <v>3848</v>
      </c>
      <c r="K9" s="230" t="s">
        <v>3305</v>
      </c>
      <c r="L9" s="219" t="s">
        <v>3306</v>
      </c>
      <c r="N9" s="218"/>
      <c r="O9" s="217" t="s">
        <v>2940</v>
      </c>
      <c r="P9" s="217" t="s">
        <v>14</v>
      </c>
      <c r="Q9" s="224">
        <v>20009</v>
      </c>
      <c r="R9" s="230" t="s">
        <v>3304</v>
      </c>
      <c r="S9" s="219">
        <v>10</v>
      </c>
      <c r="T9" s="230" t="s">
        <v>3303</v>
      </c>
      <c r="U9" s="231">
        <v>1001</v>
      </c>
      <c r="V9" s="231">
        <v>11033</v>
      </c>
      <c r="W9" s="230" t="s">
        <v>3300</v>
      </c>
      <c r="X9" s="217" t="s">
        <v>3301</v>
      </c>
    </row>
    <row r="10" spans="1:24">
      <c r="A10" s="217" t="str">
        <f t="shared" si="0"/>
        <v>SCM201900010008000009</v>
      </c>
      <c r="B10" s="217">
        <v>9</v>
      </c>
      <c r="C10" s="217" t="s">
        <v>3492</v>
      </c>
      <c r="D10" s="217" t="s">
        <v>3849</v>
      </c>
      <c r="E10" s="217" t="s">
        <v>3850</v>
      </c>
      <c r="F10" s="217" t="s">
        <v>3851</v>
      </c>
      <c r="G10" s="217" t="s">
        <v>3843</v>
      </c>
      <c r="H10" s="217" t="s">
        <v>6572</v>
      </c>
      <c r="I10" s="217" t="s">
        <v>3512</v>
      </c>
      <c r="J10" s="217" t="s">
        <v>3852</v>
      </c>
      <c r="K10" s="230" t="s">
        <v>3305</v>
      </c>
      <c r="L10" s="219" t="s">
        <v>3306</v>
      </c>
      <c r="N10" s="218"/>
      <c r="O10" s="217" t="s">
        <v>2940</v>
      </c>
      <c r="P10" s="217" t="s">
        <v>14</v>
      </c>
      <c r="Q10" s="224">
        <v>20009</v>
      </c>
      <c r="R10" s="230" t="s">
        <v>3304</v>
      </c>
      <c r="S10" s="219">
        <v>10</v>
      </c>
      <c r="T10" s="230" t="s">
        <v>3303</v>
      </c>
      <c r="U10" s="231">
        <v>1001</v>
      </c>
      <c r="V10" s="231">
        <v>11033</v>
      </c>
      <c r="W10" s="230" t="s">
        <v>3300</v>
      </c>
      <c r="X10" s="217" t="s">
        <v>3301</v>
      </c>
    </row>
    <row r="11" spans="1:24">
      <c r="A11" s="217" t="str">
        <f t="shared" ref="A11:A42" si="1">T11&amp;"0000"&amp;B11</f>
        <v>SCM201900010008000010</v>
      </c>
      <c r="B11" s="217">
        <v>10</v>
      </c>
      <c r="C11" s="217" t="s">
        <v>3492</v>
      </c>
      <c r="D11" s="217" t="s">
        <v>3853</v>
      </c>
      <c r="E11" s="217" t="s">
        <v>3854</v>
      </c>
      <c r="F11" s="217" t="s">
        <v>3855</v>
      </c>
      <c r="G11" s="217" t="s">
        <v>3843</v>
      </c>
      <c r="H11" s="217" t="s">
        <v>6573</v>
      </c>
      <c r="I11" s="217" t="s">
        <v>3513</v>
      </c>
      <c r="J11" s="217" t="s">
        <v>3856</v>
      </c>
      <c r="K11" s="230" t="s">
        <v>3305</v>
      </c>
      <c r="L11" s="219" t="s">
        <v>3306</v>
      </c>
      <c r="N11" s="218"/>
      <c r="O11" s="217" t="s">
        <v>2940</v>
      </c>
      <c r="P11" s="217" t="s">
        <v>14</v>
      </c>
      <c r="Q11" s="224">
        <v>20009</v>
      </c>
      <c r="R11" s="230" t="s">
        <v>3304</v>
      </c>
      <c r="S11" s="219">
        <v>10</v>
      </c>
      <c r="T11" s="230" t="s">
        <v>3303</v>
      </c>
      <c r="U11" s="231">
        <v>1001</v>
      </c>
      <c r="V11" s="231">
        <v>11033</v>
      </c>
      <c r="W11" s="230" t="s">
        <v>3300</v>
      </c>
      <c r="X11" s="217" t="s">
        <v>3301</v>
      </c>
    </row>
    <row r="12" spans="1:24">
      <c r="A12" s="217" t="str">
        <f t="shared" si="1"/>
        <v>SCM201900010008000011</v>
      </c>
      <c r="B12" s="217">
        <v>11</v>
      </c>
      <c r="C12" s="217" t="s">
        <v>3514</v>
      </c>
      <c r="D12" s="217" t="s">
        <v>3857</v>
      </c>
      <c r="E12" s="217" t="s">
        <v>3858</v>
      </c>
      <c r="F12" s="217" t="s">
        <v>3859</v>
      </c>
      <c r="G12" s="217" t="s">
        <v>3860</v>
      </c>
      <c r="H12" s="217" t="s">
        <v>6574</v>
      </c>
      <c r="I12" s="217" t="s">
        <v>3861</v>
      </c>
      <c r="J12" s="217" t="s">
        <v>3862</v>
      </c>
      <c r="K12" s="230" t="s">
        <v>3305</v>
      </c>
      <c r="L12" s="219" t="s">
        <v>3306</v>
      </c>
      <c r="N12" s="218"/>
      <c r="O12" s="217" t="s">
        <v>2940</v>
      </c>
      <c r="P12" s="217" t="s">
        <v>14</v>
      </c>
      <c r="Q12" s="224">
        <v>20009</v>
      </c>
      <c r="R12" s="230" t="s">
        <v>3304</v>
      </c>
      <c r="S12" s="219">
        <v>10</v>
      </c>
      <c r="T12" s="230" t="s">
        <v>3303</v>
      </c>
      <c r="U12" s="231">
        <v>1001</v>
      </c>
      <c r="V12" s="231">
        <v>11033</v>
      </c>
      <c r="W12" s="230" t="s">
        <v>3300</v>
      </c>
      <c r="X12" s="217" t="s">
        <v>3301</v>
      </c>
    </row>
    <row r="13" spans="1:24">
      <c r="A13" s="217" t="str">
        <f t="shared" si="1"/>
        <v>SCM201900010008000012</v>
      </c>
      <c r="B13" s="217">
        <v>12</v>
      </c>
      <c r="C13" s="217" t="s">
        <v>3514</v>
      </c>
      <c r="D13" s="217" t="s">
        <v>3863</v>
      </c>
      <c r="E13" s="217" t="s">
        <v>3864</v>
      </c>
      <c r="F13" s="217" t="s">
        <v>3865</v>
      </c>
      <c r="G13" s="217" t="s">
        <v>3860</v>
      </c>
      <c r="H13" s="217" t="s">
        <v>6575</v>
      </c>
      <c r="I13" s="217" t="s">
        <v>3518</v>
      </c>
      <c r="J13" s="217" t="s">
        <v>3866</v>
      </c>
      <c r="K13" s="230" t="s">
        <v>3305</v>
      </c>
      <c r="L13" s="219" t="s">
        <v>3306</v>
      </c>
      <c r="N13" s="218"/>
      <c r="O13" s="217" t="s">
        <v>2940</v>
      </c>
      <c r="P13" s="217" t="s">
        <v>14</v>
      </c>
      <c r="Q13" s="224">
        <v>20009</v>
      </c>
      <c r="R13" s="230" t="s">
        <v>3304</v>
      </c>
      <c r="S13" s="219">
        <v>10</v>
      </c>
      <c r="T13" s="230" t="s">
        <v>3303</v>
      </c>
      <c r="U13" s="231">
        <v>1001</v>
      </c>
      <c r="V13" s="231">
        <v>11033</v>
      </c>
      <c r="W13" s="230" t="s">
        <v>3300</v>
      </c>
      <c r="X13" s="217" t="s">
        <v>3301</v>
      </c>
    </row>
    <row r="14" spans="1:24">
      <c r="A14" s="217" t="str">
        <f t="shared" si="1"/>
        <v>SCM201900010008000013</v>
      </c>
      <c r="B14" s="217">
        <v>13</v>
      </c>
      <c r="C14" s="217" t="s">
        <v>2840</v>
      </c>
      <c r="D14" s="217" t="s">
        <v>2834</v>
      </c>
      <c r="E14" s="217" t="s">
        <v>3867</v>
      </c>
      <c r="F14" s="217" t="s">
        <v>3868</v>
      </c>
      <c r="G14" s="217" t="s">
        <v>3860</v>
      </c>
      <c r="H14" s="217" t="s">
        <v>6672</v>
      </c>
      <c r="I14" s="217" t="s">
        <v>3869</v>
      </c>
      <c r="J14" s="217" t="s">
        <v>3870</v>
      </c>
      <c r="K14" s="230" t="s">
        <v>3305</v>
      </c>
      <c r="L14" s="219" t="s">
        <v>3306</v>
      </c>
      <c r="N14" s="218"/>
      <c r="O14" s="217" t="s">
        <v>2940</v>
      </c>
      <c r="P14" s="217" t="s">
        <v>14</v>
      </c>
      <c r="Q14" s="224">
        <v>20009</v>
      </c>
      <c r="R14" s="230" t="s">
        <v>3304</v>
      </c>
      <c r="S14" s="219">
        <v>10</v>
      </c>
      <c r="T14" s="230" t="s">
        <v>3303</v>
      </c>
      <c r="U14" s="231">
        <v>1001</v>
      </c>
      <c r="V14" s="231">
        <v>11033</v>
      </c>
      <c r="W14" s="230" t="s">
        <v>3300</v>
      </c>
      <c r="X14" s="217" t="s">
        <v>3301</v>
      </c>
    </row>
    <row r="15" spans="1:24">
      <c r="A15" s="217" t="str">
        <f t="shared" si="1"/>
        <v>SCM201900010008000014</v>
      </c>
      <c r="B15" s="217">
        <v>14</v>
      </c>
      <c r="C15" s="217" t="s">
        <v>3514</v>
      </c>
      <c r="D15" s="217" t="s">
        <v>3871</v>
      </c>
      <c r="E15" s="217" t="s">
        <v>3872</v>
      </c>
      <c r="F15" s="217" t="s">
        <v>3873</v>
      </c>
      <c r="G15" s="217" t="s">
        <v>3860</v>
      </c>
      <c r="H15" s="217" t="s">
        <v>6576</v>
      </c>
      <c r="I15" s="217" t="s">
        <v>3522</v>
      </c>
      <c r="J15" s="217" t="s">
        <v>3874</v>
      </c>
      <c r="K15" s="230" t="s">
        <v>3305</v>
      </c>
      <c r="L15" s="219" t="s">
        <v>3306</v>
      </c>
      <c r="N15" s="218"/>
      <c r="O15" s="217" t="s">
        <v>2940</v>
      </c>
      <c r="P15" s="217" t="s">
        <v>14</v>
      </c>
      <c r="Q15" s="224">
        <v>20009</v>
      </c>
      <c r="R15" s="230" t="s">
        <v>3304</v>
      </c>
      <c r="S15" s="219">
        <v>10</v>
      </c>
      <c r="T15" s="230" t="s">
        <v>3303</v>
      </c>
      <c r="U15" s="231">
        <v>1001</v>
      </c>
      <c r="V15" s="231">
        <v>11033</v>
      </c>
      <c r="W15" s="230" t="s">
        <v>3300</v>
      </c>
      <c r="X15" s="217" t="s">
        <v>3301</v>
      </c>
    </row>
    <row r="16" spans="1:24">
      <c r="A16" s="217" t="str">
        <f t="shared" si="1"/>
        <v>SCM201900010008000015</v>
      </c>
      <c r="B16" s="217">
        <v>15</v>
      </c>
      <c r="C16" s="217" t="s">
        <v>3514</v>
      </c>
      <c r="D16" s="217" t="s">
        <v>3875</v>
      </c>
      <c r="E16" s="217" t="s">
        <v>3876</v>
      </c>
      <c r="F16" s="217" t="s">
        <v>3877</v>
      </c>
      <c r="G16" s="217" t="s">
        <v>3860</v>
      </c>
      <c r="H16" s="217" t="s">
        <v>6578</v>
      </c>
      <c r="I16" s="217" t="s">
        <v>3526</v>
      </c>
      <c r="J16" s="217" t="s">
        <v>3878</v>
      </c>
      <c r="K16" s="230" t="s">
        <v>3305</v>
      </c>
      <c r="L16" s="219" t="s">
        <v>3306</v>
      </c>
      <c r="N16" s="218"/>
      <c r="O16" s="217" t="s">
        <v>2940</v>
      </c>
      <c r="P16" s="217" t="s">
        <v>14</v>
      </c>
      <c r="Q16" s="224">
        <v>20009</v>
      </c>
      <c r="R16" s="230" t="s">
        <v>3304</v>
      </c>
      <c r="S16" s="219">
        <v>10</v>
      </c>
      <c r="T16" s="230" t="s">
        <v>3303</v>
      </c>
      <c r="U16" s="231">
        <v>1001</v>
      </c>
      <c r="V16" s="231">
        <v>11033</v>
      </c>
      <c r="W16" s="230" t="s">
        <v>3300</v>
      </c>
      <c r="X16" s="217" t="s">
        <v>3301</v>
      </c>
    </row>
    <row r="17" spans="1:24">
      <c r="A17" s="217" t="str">
        <f t="shared" si="1"/>
        <v>SCM201900010008000016</v>
      </c>
      <c r="B17" s="217">
        <v>16</v>
      </c>
      <c r="C17" s="217" t="s">
        <v>3514</v>
      </c>
      <c r="D17" s="217" t="s">
        <v>3879</v>
      </c>
      <c r="E17" s="217" t="s">
        <v>3880</v>
      </c>
      <c r="F17" s="217" t="s">
        <v>3881</v>
      </c>
      <c r="G17" s="217" t="s">
        <v>3860</v>
      </c>
      <c r="H17" s="217" t="s">
        <v>6579</v>
      </c>
      <c r="I17" s="217" t="s">
        <v>3527</v>
      </c>
      <c r="J17" s="217" t="s">
        <v>3882</v>
      </c>
      <c r="K17" s="230" t="s">
        <v>3305</v>
      </c>
      <c r="L17" s="219" t="s">
        <v>3306</v>
      </c>
      <c r="N17" s="218"/>
      <c r="O17" s="217" t="s">
        <v>2940</v>
      </c>
      <c r="P17" s="217" t="s">
        <v>14</v>
      </c>
      <c r="Q17" s="224">
        <v>20009</v>
      </c>
      <c r="R17" s="230" t="s">
        <v>3304</v>
      </c>
      <c r="S17" s="219">
        <v>10</v>
      </c>
      <c r="T17" s="230" t="s">
        <v>3303</v>
      </c>
      <c r="U17" s="231">
        <v>1001</v>
      </c>
      <c r="V17" s="231">
        <v>11033</v>
      </c>
      <c r="W17" s="230" t="s">
        <v>3300</v>
      </c>
      <c r="X17" s="217" t="s">
        <v>3301</v>
      </c>
    </row>
    <row r="18" spans="1:24">
      <c r="A18" s="217" t="str">
        <f t="shared" si="1"/>
        <v>SCM201900010008000017</v>
      </c>
      <c r="B18" s="217">
        <v>17</v>
      </c>
      <c r="C18" s="217" t="s">
        <v>1005</v>
      </c>
      <c r="D18" s="217" t="s">
        <v>3328</v>
      </c>
      <c r="E18" s="217" t="s">
        <v>3883</v>
      </c>
      <c r="F18" s="217" t="s">
        <v>3884</v>
      </c>
      <c r="G18" s="217" t="s">
        <v>958</v>
      </c>
      <c r="H18" s="217" t="s">
        <v>6484</v>
      </c>
      <c r="I18" s="217" t="s">
        <v>3328</v>
      </c>
      <c r="J18" s="217" t="s">
        <v>3885</v>
      </c>
      <c r="K18" s="230" t="s">
        <v>3305</v>
      </c>
      <c r="L18" s="219" t="s">
        <v>3306</v>
      </c>
      <c r="N18" s="218"/>
      <c r="O18" s="217" t="s">
        <v>2940</v>
      </c>
      <c r="P18" s="217" t="s">
        <v>14</v>
      </c>
      <c r="Q18" s="224">
        <v>20009</v>
      </c>
      <c r="R18" s="230" t="s">
        <v>3304</v>
      </c>
      <c r="S18" s="219">
        <v>10</v>
      </c>
      <c r="T18" s="230" t="s">
        <v>3303</v>
      </c>
      <c r="U18" s="231">
        <v>1001</v>
      </c>
      <c r="V18" s="231">
        <v>11033</v>
      </c>
      <c r="W18" s="230" t="s">
        <v>3300</v>
      </c>
      <c r="X18" s="217" t="s">
        <v>3301</v>
      </c>
    </row>
    <row r="19" spans="1:24">
      <c r="A19" s="217" t="str">
        <f t="shared" si="1"/>
        <v>SCM201900010008000018</v>
      </c>
      <c r="B19" s="217">
        <v>18</v>
      </c>
      <c r="C19" s="217" t="s">
        <v>3514</v>
      </c>
      <c r="D19" s="217" t="s">
        <v>3886</v>
      </c>
      <c r="E19" s="217" t="s">
        <v>3887</v>
      </c>
      <c r="F19" s="217" t="s">
        <v>3888</v>
      </c>
      <c r="G19" s="217" t="s">
        <v>3860</v>
      </c>
      <c r="H19" s="217" t="s">
        <v>6580</v>
      </c>
      <c r="I19" s="217" t="s">
        <v>3529</v>
      </c>
      <c r="J19" s="217" t="s">
        <v>3889</v>
      </c>
      <c r="K19" s="230" t="s">
        <v>3305</v>
      </c>
      <c r="L19" s="219" t="s">
        <v>3306</v>
      </c>
      <c r="N19" s="218"/>
      <c r="O19" s="217" t="s">
        <v>2940</v>
      </c>
      <c r="P19" s="217" t="s">
        <v>14</v>
      </c>
      <c r="Q19" s="224">
        <v>20009</v>
      </c>
      <c r="R19" s="230" t="s">
        <v>3304</v>
      </c>
      <c r="S19" s="219">
        <v>10</v>
      </c>
      <c r="T19" s="230" t="s">
        <v>3303</v>
      </c>
      <c r="U19" s="231">
        <v>1001</v>
      </c>
      <c r="V19" s="231">
        <v>11033</v>
      </c>
      <c r="W19" s="230" t="s">
        <v>3300</v>
      </c>
      <c r="X19" s="217" t="s">
        <v>3301</v>
      </c>
    </row>
    <row r="20" spans="1:24">
      <c r="A20" s="217" t="str">
        <f t="shared" si="1"/>
        <v>SCM201900010008000019</v>
      </c>
      <c r="B20" s="217">
        <v>19</v>
      </c>
      <c r="C20" s="217" t="s">
        <v>3514</v>
      </c>
      <c r="D20" s="217" t="s">
        <v>3890</v>
      </c>
      <c r="E20" s="217" t="s">
        <v>3891</v>
      </c>
      <c r="F20" s="217" t="s">
        <v>3892</v>
      </c>
      <c r="G20" s="217" t="s">
        <v>3860</v>
      </c>
      <c r="H20" s="217" t="s">
        <v>6581</v>
      </c>
      <c r="I20" s="217" t="s">
        <v>3531</v>
      </c>
      <c r="J20" s="217" t="s">
        <v>3893</v>
      </c>
      <c r="K20" s="230" t="s">
        <v>3305</v>
      </c>
      <c r="L20" s="219" t="s">
        <v>3306</v>
      </c>
      <c r="N20" s="218"/>
      <c r="O20" s="217" t="s">
        <v>2940</v>
      </c>
      <c r="P20" s="217" t="s">
        <v>14</v>
      </c>
      <c r="Q20" s="224">
        <v>20009</v>
      </c>
      <c r="R20" s="230" t="s">
        <v>3304</v>
      </c>
      <c r="S20" s="219">
        <v>10</v>
      </c>
      <c r="T20" s="230" t="s">
        <v>3303</v>
      </c>
      <c r="U20" s="231">
        <v>1001</v>
      </c>
      <c r="V20" s="231">
        <v>11033</v>
      </c>
      <c r="W20" s="230" t="s">
        <v>3300</v>
      </c>
      <c r="X20" s="217" t="s">
        <v>3301</v>
      </c>
    </row>
    <row r="21" spans="1:24">
      <c r="A21" s="217" t="str">
        <f t="shared" si="1"/>
        <v>SCM201900010008000020</v>
      </c>
      <c r="B21" s="217">
        <v>20</v>
      </c>
      <c r="C21" s="217" t="s">
        <v>3514</v>
      </c>
      <c r="D21" s="217" t="s">
        <v>3894</v>
      </c>
      <c r="E21" s="217" t="s">
        <v>3895</v>
      </c>
      <c r="F21" s="217" t="s">
        <v>3896</v>
      </c>
      <c r="G21" s="217" t="s">
        <v>3860</v>
      </c>
      <c r="H21" s="217" t="s">
        <v>6582</v>
      </c>
      <c r="I21" s="217" t="s">
        <v>3533</v>
      </c>
      <c r="J21" s="217" t="s">
        <v>3897</v>
      </c>
      <c r="K21" s="230" t="s">
        <v>3305</v>
      </c>
      <c r="L21" s="219" t="s">
        <v>3306</v>
      </c>
      <c r="N21" s="218"/>
      <c r="O21" s="217" t="s">
        <v>2940</v>
      </c>
      <c r="P21" s="217" t="s">
        <v>14</v>
      </c>
      <c r="Q21" s="224">
        <v>20009</v>
      </c>
      <c r="R21" s="230" t="s">
        <v>3304</v>
      </c>
      <c r="S21" s="219">
        <v>10</v>
      </c>
      <c r="T21" s="230" t="s">
        <v>3303</v>
      </c>
      <c r="U21" s="231">
        <v>1001</v>
      </c>
      <c r="V21" s="231">
        <v>11033</v>
      </c>
      <c r="W21" s="230" t="s">
        <v>3300</v>
      </c>
      <c r="X21" s="217" t="s">
        <v>3301</v>
      </c>
    </row>
    <row r="22" spans="1:24">
      <c r="A22" s="217" t="str">
        <f t="shared" si="1"/>
        <v>SCM201900010008000021</v>
      </c>
      <c r="B22" s="217">
        <v>21</v>
      </c>
      <c r="C22" s="217" t="s">
        <v>3514</v>
      </c>
      <c r="D22" s="217" t="s">
        <v>3875</v>
      </c>
      <c r="E22" s="217" t="s">
        <v>3898</v>
      </c>
      <c r="F22" s="217" t="s">
        <v>3899</v>
      </c>
      <c r="G22" s="217" t="s">
        <v>3860</v>
      </c>
      <c r="H22" s="217" t="s">
        <v>6583</v>
      </c>
      <c r="I22" s="217" t="s">
        <v>3534</v>
      </c>
      <c r="J22" s="217" t="s">
        <v>3900</v>
      </c>
      <c r="K22" s="230" t="s">
        <v>3305</v>
      </c>
      <c r="L22" s="219" t="s">
        <v>3306</v>
      </c>
      <c r="N22" s="218"/>
      <c r="O22" s="217" t="s">
        <v>2940</v>
      </c>
      <c r="P22" s="217" t="s">
        <v>14</v>
      </c>
      <c r="Q22" s="224">
        <v>20009</v>
      </c>
      <c r="R22" s="230" t="s">
        <v>3304</v>
      </c>
      <c r="S22" s="219">
        <v>10</v>
      </c>
      <c r="T22" s="230" t="s">
        <v>3303</v>
      </c>
      <c r="U22" s="231">
        <v>1001</v>
      </c>
      <c r="V22" s="231">
        <v>11033</v>
      </c>
      <c r="W22" s="230" t="s">
        <v>3300</v>
      </c>
      <c r="X22" s="217" t="s">
        <v>3301</v>
      </c>
    </row>
    <row r="23" spans="1:24">
      <c r="A23" s="217" t="str">
        <f t="shared" si="1"/>
        <v>SCM201900010008000022</v>
      </c>
      <c r="B23" s="217">
        <v>22</v>
      </c>
      <c r="C23" s="217" t="s">
        <v>3514</v>
      </c>
      <c r="D23" s="217" t="s">
        <v>3901</v>
      </c>
      <c r="E23" s="217" t="s">
        <v>3902</v>
      </c>
      <c r="F23" s="217" t="s">
        <v>3903</v>
      </c>
      <c r="G23" s="217" t="s">
        <v>3860</v>
      </c>
      <c r="H23" s="217" t="s">
        <v>6584</v>
      </c>
      <c r="I23" s="217" t="s">
        <v>3536</v>
      </c>
      <c r="J23" s="217" t="s">
        <v>3904</v>
      </c>
      <c r="K23" s="230" t="s">
        <v>3305</v>
      </c>
      <c r="L23" s="219" t="s">
        <v>3306</v>
      </c>
      <c r="N23" s="218"/>
      <c r="O23" s="217" t="s">
        <v>2940</v>
      </c>
      <c r="P23" s="217" t="s">
        <v>14</v>
      </c>
      <c r="Q23" s="224">
        <v>20009</v>
      </c>
      <c r="R23" s="230" t="s">
        <v>3304</v>
      </c>
      <c r="S23" s="219">
        <v>10</v>
      </c>
      <c r="T23" s="230" t="s">
        <v>3303</v>
      </c>
      <c r="U23" s="231">
        <v>1001</v>
      </c>
      <c r="V23" s="231">
        <v>11033</v>
      </c>
      <c r="W23" s="230" t="s">
        <v>3300</v>
      </c>
      <c r="X23" s="217" t="s">
        <v>3301</v>
      </c>
    </row>
    <row r="24" spans="1:24">
      <c r="A24" s="217" t="str">
        <f t="shared" si="1"/>
        <v>SCM201900010008000023</v>
      </c>
      <c r="B24" s="217">
        <v>23</v>
      </c>
      <c r="C24" s="217" t="s">
        <v>3514</v>
      </c>
      <c r="D24" s="217" t="s">
        <v>3886</v>
      </c>
      <c r="E24" s="217" t="s">
        <v>3905</v>
      </c>
      <c r="F24" s="217" t="s">
        <v>3906</v>
      </c>
      <c r="G24" s="217" t="s">
        <v>3860</v>
      </c>
      <c r="H24" s="217" t="s">
        <v>6585</v>
      </c>
      <c r="I24" s="217" t="s">
        <v>3537</v>
      </c>
      <c r="J24" s="217" t="s">
        <v>3907</v>
      </c>
      <c r="K24" s="230" t="s">
        <v>3305</v>
      </c>
      <c r="L24" s="219" t="s">
        <v>3306</v>
      </c>
      <c r="N24" s="218"/>
      <c r="O24" s="217" t="s">
        <v>2940</v>
      </c>
      <c r="P24" s="217" t="s">
        <v>14</v>
      </c>
      <c r="Q24" s="224">
        <v>20009</v>
      </c>
      <c r="R24" s="230" t="s">
        <v>3304</v>
      </c>
      <c r="S24" s="219">
        <v>10</v>
      </c>
      <c r="T24" s="230" t="s">
        <v>3303</v>
      </c>
      <c r="U24" s="231">
        <v>1001</v>
      </c>
      <c r="V24" s="231">
        <v>11033</v>
      </c>
      <c r="W24" s="230" t="s">
        <v>3300</v>
      </c>
      <c r="X24" s="217" t="s">
        <v>3301</v>
      </c>
    </row>
    <row r="25" spans="1:24">
      <c r="A25" s="217" t="str">
        <f t="shared" si="1"/>
        <v>SCM201900010008000024</v>
      </c>
      <c r="B25" s="217">
        <v>24</v>
      </c>
      <c r="C25" s="217" t="s">
        <v>3514</v>
      </c>
      <c r="D25" s="217" t="s">
        <v>3901</v>
      </c>
      <c r="E25" s="217" t="s">
        <v>3908</v>
      </c>
      <c r="F25" s="217" t="s">
        <v>3909</v>
      </c>
      <c r="G25" s="217" t="s">
        <v>3860</v>
      </c>
      <c r="H25" s="217" t="s">
        <v>6587</v>
      </c>
      <c r="I25" s="217" t="s">
        <v>3540</v>
      </c>
      <c r="J25" s="217" t="s">
        <v>3910</v>
      </c>
      <c r="K25" s="230" t="s">
        <v>3305</v>
      </c>
      <c r="L25" s="219" t="s">
        <v>3306</v>
      </c>
      <c r="N25" s="218"/>
      <c r="O25" s="217" t="s">
        <v>2940</v>
      </c>
      <c r="P25" s="217" t="s">
        <v>14</v>
      </c>
      <c r="Q25" s="224">
        <v>20009</v>
      </c>
      <c r="R25" s="230" t="s">
        <v>3304</v>
      </c>
      <c r="S25" s="219">
        <v>10</v>
      </c>
      <c r="T25" s="230" t="s">
        <v>3303</v>
      </c>
      <c r="U25" s="231">
        <v>1001</v>
      </c>
      <c r="V25" s="231">
        <v>11033</v>
      </c>
      <c r="W25" s="230" t="s">
        <v>3300</v>
      </c>
      <c r="X25" s="217" t="s">
        <v>3301</v>
      </c>
    </row>
    <row r="26" spans="1:24">
      <c r="A26" s="217" t="str">
        <f t="shared" si="1"/>
        <v>SCM201900010008000025</v>
      </c>
      <c r="B26" s="217">
        <v>25</v>
      </c>
      <c r="C26" s="217" t="s">
        <v>3541</v>
      </c>
      <c r="D26" s="217" t="s">
        <v>3911</v>
      </c>
      <c r="E26" s="217" t="s">
        <v>3912</v>
      </c>
      <c r="F26" s="217" t="s">
        <v>3913</v>
      </c>
      <c r="G26" s="217" t="s">
        <v>3914</v>
      </c>
      <c r="H26" s="217" t="s">
        <v>6588</v>
      </c>
      <c r="I26" s="217" t="s">
        <v>3543</v>
      </c>
      <c r="J26" s="217" t="s">
        <v>3915</v>
      </c>
      <c r="K26" s="230" t="s">
        <v>3305</v>
      </c>
      <c r="L26" s="219" t="s">
        <v>3306</v>
      </c>
      <c r="N26" s="218"/>
      <c r="O26" s="217" t="s">
        <v>2940</v>
      </c>
      <c r="P26" s="217" t="s">
        <v>14</v>
      </c>
      <c r="Q26" s="224">
        <v>20009</v>
      </c>
      <c r="R26" s="230" t="s">
        <v>3304</v>
      </c>
      <c r="S26" s="219">
        <v>10</v>
      </c>
      <c r="T26" s="230" t="s">
        <v>3303</v>
      </c>
      <c r="U26" s="231">
        <v>1001</v>
      </c>
      <c r="V26" s="231">
        <v>11033</v>
      </c>
      <c r="W26" s="230" t="s">
        <v>3300</v>
      </c>
      <c r="X26" s="217" t="s">
        <v>3301</v>
      </c>
    </row>
    <row r="27" spans="1:24">
      <c r="A27" s="217" t="str">
        <f t="shared" si="1"/>
        <v>SCM201900010008000026</v>
      </c>
      <c r="B27" s="217">
        <v>26</v>
      </c>
      <c r="C27" s="217" t="s">
        <v>3541</v>
      </c>
      <c r="D27" s="217" t="s">
        <v>3916</v>
      </c>
      <c r="E27" s="217" t="s">
        <v>3917</v>
      </c>
      <c r="F27" s="217" t="s">
        <v>3918</v>
      </c>
      <c r="G27" s="217" t="s">
        <v>958</v>
      </c>
      <c r="H27" s="217" t="s">
        <v>6589</v>
      </c>
      <c r="I27" s="217" t="s">
        <v>3545</v>
      </c>
      <c r="J27" s="217" t="s">
        <v>3919</v>
      </c>
      <c r="K27" s="230" t="s">
        <v>3305</v>
      </c>
      <c r="L27" s="219" t="s">
        <v>3306</v>
      </c>
      <c r="N27" s="218"/>
      <c r="O27" s="217" t="s">
        <v>2940</v>
      </c>
      <c r="P27" s="217" t="s">
        <v>14</v>
      </c>
      <c r="Q27" s="224">
        <v>20009</v>
      </c>
      <c r="R27" s="230" t="s">
        <v>3304</v>
      </c>
      <c r="S27" s="219">
        <v>10</v>
      </c>
      <c r="T27" s="230" t="s">
        <v>3303</v>
      </c>
      <c r="U27" s="231">
        <v>1001</v>
      </c>
      <c r="V27" s="231">
        <v>11033</v>
      </c>
      <c r="W27" s="230" t="s">
        <v>3300</v>
      </c>
      <c r="X27" s="217" t="s">
        <v>3301</v>
      </c>
    </row>
    <row r="28" spans="1:24">
      <c r="A28" s="217" t="str">
        <f t="shared" si="1"/>
        <v>SCM201900010008000027</v>
      </c>
      <c r="B28" s="217">
        <v>27</v>
      </c>
      <c r="C28" s="217" t="s">
        <v>3541</v>
      </c>
      <c r="D28" s="217" t="s">
        <v>3920</v>
      </c>
      <c r="E28" s="217" t="s">
        <v>3921</v>
      </c>
      <c r="F28" s="217" t="s">
        <v>3922</v>
      </c>
      <c r="G28" s="217" t="s">
        <v>958</v>
      </c>
      <c r="H28" s="217" t="s">
        <v>6670</v>
      </c>
      <c r="I28" s="217" t="s">
        <v>3923</v>
      </c>
      <c r="J28" s="217" t="s">
        <v>3924</v>
      </c>
      <c r="K28" s="230" t="s">
        <v>3305</v>
      </c>
      <c r="L28" s="219" t="s">
        <v>3306</v>
      </c>
      <c r="N28" s="218"/>
      <c r="O28" s="217" t="s">
        <v>2940</v>
      </c>
      <c r="P28" s="217" t="s">
        <v>14</v>
      </c>
      <c r="Q28" s="224">
        <v>20009</v>
      </c>
      <c r="R28" s="230" t="s">
        <v>3304</v>
      </c>
      <c r="S28" s="219">
        <v>10</v>
      </c>
      <c r="T28" s="230" t="s">
        <v>3303</v>
      </c>
      <c r="U28" s="231">
        <v>1001</v>
      </c>
      <c r="V28" s="231">
        <v>11033</v>
      </c>
      <c r="W28" s="230" t="s">
        <v>3300</v>
      </c>
      <c r="X28" s="217" t="s">
        <v>3301</v>
      </c>
    </row>
    <row r="29" spans="1:24">
      <c r="A29" s="217" t="str">
        <f t="shared" si="1"/>
        <v>SCM201900010008000028</v>
      </c>
      <c r="B29" s="217">
        <v>28</v>
      </c>
      <c r="C29" s="217" t="s">
        <v>1005</v>
      </c>
      <c r="D29" s="217" t="s">
        <v>3925</v>
      </c>
      <c r="E29" s="217" t="s">
        <v>3926</v>
      </c>
      <c r="F29" s="217" t="s">
        <v>3927</v>
      </c>
      <c r="G29" s="217" t="s">
        <v>958</v>
      </c>
      <c r="H29" s="217" t="s">
        <v>6485</v>
      </c>
      <c r="I29" s="217" t="s">
        <v>3330</v>
      </c>
      <c r="J29" s="217" t="s">
        <v>3928</v>
      </c>
      <c r="K29" s="230" t="s">
        <v>3305</v>
      </c>
      <c r="L29" s="219" t="s">
        <v>3306</v>
      </c>
      <c r="N29" s="218"/>
      <c r="O29" s="217" t="s">
        <v>2940</v>
      </c>
      <c r="P29" s="217" t="s">
        <v>14</v>
      </c>
      <c r="Q29" s="224">
        <v>20009</v>
      </c>
      <c r="R29" s="230" t="s">
        <v>3304</v>
      </c>
      <c r="S29" s="219">
        <v>10</v>
      </c>
      <c r="T29" s="230" t="s">
        <v>3303</v>
      </c>
      <c r="U29" s="231">
        <v>1001</v>
      </c>
      <c r="V29" s="231">
        <v>11033</v>
      </c>
      <c r="W29" s="230" t="s">
        <v>3300</v>
      </c>
      <c r="X29" s="217" t="s">
        <v>3301</v>
      </c>
    </row>
    <row r="30" spans="1:24">
      <c r="A30" s="217" t="str">
        <f t="shared" si="1"/>
        <v>SCM201900010008000029</v>
      </c>
      <c r="B30" s="217">
        <v>29</v>
      </c>
      <c r="C30" s="217" t="s">
        <v>3541</v>
      </c>
      <c r="D30" s="217" t="s">
        <v>3929</v>
      </c>
      <c r="E30" s="217" t="s">
        <v>3930</v>
      </c>
      <c r="F30" s="217" t="s">
        <v>3931</v>
      </c>
      <c r="G30" s="217" t="s">
        <v>3914</v>
      </c>
      <c r="H30" s="217" t="s">
        <v>6590</v>
      </c>
      <c r="I30" s="217" t="s">
        <v>3550</v>
      </c>
      <c r="J30" s="217" t="s">
        <v>3932</v>
      </c>
      <c r="K30" s="230" t="s">
        <v>3305</v>
      </c>
      <c r="L30" s="219" t="s">
        <v>3306</v>
      </c>
      <c r="N30" s="218"/>
      <c r="O30" s="217" t="s">
        <v>2940</v>
      </c>
      <c r="P30" s="217" t="s">
        <v>14</v>
      </c>
      <c r="Q30" s="224">
        <v>20009</v>
      </c>
      <c r="R30" s="230" t="s">
        <v>3304</v>
      </c>
      <c r="S30" s="219">
        <v>10</v>
      </c>
      <c r="T30" s="230" t="s">
        <v>3303</v>
      </c>
      <c r="U30" s="231">
        <v>1001</v>
      </c>
      <c r="V30" s="231">
        <v>11033</v>
      </c>
      <c r="W30" s="230" t="s">
        <v>3300</v>
      </c>
      <c r="X30" s="217" t="s">
        <v>3301</v>
      </c>
    </row>
    <row r="31" spans="1:24">
      <c r="A31" s="217" t="str">
        <f t="shared" si="1"/>
        <v>SCM201900010008000030</v>
      </c>
      <c r="B31" s="217">
        <v>30</v>
      </c>
      <c r="C31" s="217" t="s">
        <v>3541</v>
      </c>
      <c r="D31" s="217" t="s">
        <v>3920</v>
      </c>
      <c r="E31" s="217" t="s">
        <v>3933</v>
      </c>
      <c r="F31" s="217" t="s">
        <v>3934</v>
      </c>
      <c r="G31" s="217" t="s">
        <v>3935</v>
      </c>
      <c r="H31" s="217" t="s">
        <v>6591</v>
      </c>
      <c r="I31" s="217" t="s">
        <v>3936</v>
      </c>
      <c r="J31" s="217" t="s">
        <v>3937</v>
      </c>
      <c r="K31" s="230" t="s">
        <v>3305</v>
      </c>
      <c r="L31" s="219" t="s">
        <v>3306</v>
      </c>
      <c r="N31" s="218"/>
      <c r="O31" s="217" t="s">
        <v>2940</v>
      </c>
      <c r="P31" s="217" t="s">
        <v>14</v>
      </c>
      <c r="Q31" s="224">
        <v>20009</v>
      </c>
      <c r="R31" s="230" t="s">
        <v>3304</v>
      </c>
      <c r="S31" s="219">
        <v>10</v>
      </c>
      <c r="T31" s="230" t="s">
        <v>3303</v>
      </c>
      <c r="U31" s="231">
        <v>1001</v>
      </c>
      <c r="V31" s="231">
        <v>11033</v>
      </c>
      <c r="W31" s="230" t="s">
        <v>3300</v>
      </c>
      <c r="X31" s="217" t="s">
        <v>3301</v>
      </c>
    </row>
    <row r="32" spans="1:24">
      <c r="A32" s="217" t="str">
        <f t="shared" si="1"/>
        <v>SCM201900010008000031</v>
      </c>
      <c r="B32" s="217">
        <v>31</v>
      </c>
      <c r="C32" s="217" t="s">
        <v>3541</v>
      </c>
      <c r="D32" s="217" t="s">
        <v>3920</v>
      </c>
      <c r="E32" s="217" t="s">
        <v>3938</v>
      </c>
      <c r="F32" s="217" t="s">
        <v>3939</v>
      </c>
      <c r="G32" s="217" t="s">
        <v>3935</v>
      </c>
      <c r="H32" s="217" t="s">
        <v>6592</v>
      </c>
      <c r="I32" s="217" t="s">
        <v>3555</v>
      </c>
      <c r="J32" s="217" t="s">
        <v>3940</v>
      </c>
      <c r="K32" s="230" t="s">
        <v>3305</v>
      </c>
      <c r="L32" s="219" t="s">
        <v>3306</v>
      </c>
      <c r="N32" s="218"/>
      <c r="O32" s="217" t="s">
        <v>2940</v>
      </c>
      <c r="P32" s="217" t="s">
        <v>14</v>
      </c>
      <c r="Q32" s="224">
        <v>20009</v>
      </c>
      <c r="R32" s="230" t="s">
        <v>3304</v>
      </c>
      <c r="S32" s="219">
        <v>10</v>
      </c>
      <c r="T32" s="230" t="s">
        <v>3303</v>
      </c>
      <c r="U32" s="231">
        <v>1001</v>
      </c>
      <c r="V32" s="231">
        <v>11033</v>
      </c>
      <c r="W32" s="230" t="s">
        <v>3300</v>
      </c>
      <c r="X32" s="217" t="s">
        <v>3301</v>
      </c>
    </row>
    <row r="33" spans="1:24">
      <c r="A33" s="217" t="str">
        <f t="shared" si="1"/>
        <v>SCM201900010008000032</v>
      </c>
      <c r="B33" s="217">
        <v>32</v>
      </c>
      <c r="C33" s="217" t="s">
        <v>3541</v>
      </c>
      <c r="D33" s="217" t="s">
        <v>3920</v>
      </c>
      <c r="E33" s="217" t="s">
        <v>3941</v>
      </c>
      <c r="F33" s="217" t="s">
        <v>3942</v>
      </c>
      <c r="G33" s="217" t="s">
        <v>3935</v>
      </c>
      <c r="H33" s="217" t="s">
        <v>6593</v>
      </c>
      <c r="I33" s="217" t="s">
        <v>3943</v>
      </c>
      <c r="J33" s="217" t="s">
        <v>3944</v>
      </c>
      <c r="K33" s="230" t="s">
        <v>3305</v>
      </c>
      <c r="L33" s="219" t="s">
        <v>3306</v>
      </c>
      <c r="N33" s="218"/>
      <c r="O33" s="217" t="s">
        <v>2940</v>
      </c>
      <c r="P33" s="217" t="s">
        <v>14</v>
      </c>
      <c r="Q33" s="224">
        <v>20009</v>
      </c>
      <c r="R33" s="230" t="s">
        <v>3304</v>
      </c>
      <c r="S33" s="219">
        <v>10</v>
      </c>
      <c r="T33" s="230" t="s">
        <v>3303</v>
      </c>
      <c r="U33" s="231">
        <v>1001</v>
      </c>
      <c r="V33" s="231">
        <v>11033</v>
      </c>
      <c r="W33" s="230" t="s">
        <v>3300</v>
      </c>
      <c r="X33" s="217" t="s">
        <v>3301</v>
      </c>
    </row>
    <row r="34" spans="1:24">
      <c r="A34" s="217" t="str">
        <f t="shared" si="1"/>
        <v>SCM201900010008000033</v>
      </c>
      <c r="B34" s="217">
        <v>33</v>
      </c>
      <c r="C34" s="217" t="s">
        <v>3541</v>
      </c>
      <c r="D34" s="217" t="s">
        <v>3911</v>
      </c>
      <c r="E34" s="217" t="s">
        <v>3945</v>
      </c>
      <c r="F34" s="217" t="s">
        <v>3946</v>
      </c>
      <c r="G34" s="217" t="s">
        <v>3914</v>
      </c>
      <c r="H34" s="217" t="s">
        <v>6594</v>
      </c>
      <c r="I34" s="217" t="s">
        <v>3557</v>
      </c>
      <c r="J34" s="217" t="s">
        <v>3947</v>
      </c>
      <c r="K34" s="230" t="s">
        <v>3305</v>
      </c>
      <c r="L34" s="219" t="s">
        <v>3306</v>
      </c>
      <c r="N34" s="218"/>
      <c r="O34" s="217" t="s">
        <v>2940</v>
      </c>
      <c r="P34" s="217" t="s">
        <v>14</v>
      </c>
      <c r="Q34" s="224">
        <v>20009</v>
      </c>
      <c r="R34" s="230" t="s">
        <v>3304</v>
      </c>
      <c r="S34" s="219">
        <v>10</v>
      </c>
      <c r="T34" s="230" t="s">
        <v>3303</v>
      </c>
      <c r="U34" s="231">
        <v>1001</v>
      </c>
      <c r="V34" s="231">
        <v>11033</v>
      </c>
      <c r="W34" s="230" t="s">
        <v>3300</v>
      </c>
      <c r="X34" s="217" t="s">
        <v>3301</v>
      </c>
    </row>
    <row r="35" spans="1:24">
      <c r="A35" s="217" t="str">
        <f t="shared" si="1"/>
        <v>SCM201900010008000034</v>
      </c>
      <c r="B35" s="217">
        <v>34</v>
      </c>
      <c r="C35" s="217" t="s">
        <v>3541</v>
      </c>
      <c r="D35" s="217" t="s">
        <v>3920</v>
      </c>
      <c r="E35" s="217" t="s">
        <v>3948</v>
      </c>
      <c r="F35" s="217" t="s">
        <v>3949</v>
      </c>
      <c r="G35" s="217" t="s">
        <v>3935</v>
      </c>
      <c r="H35" s="217" t="s">
        <v>6595</v>
      </c>
      <c r="I35" s="217" t="s">
        <v>3950</v>
      </c>
      <c r="J35" s="217" t="s">
        <v>3951</v>
      </c>
      <c r="K35" s="230" t="s">
        <v>3305</v>
      </c>
      <c r="L35" s="219" t="s">
        <v>3306</v>
      </c>
      <c r="N35" s="218"/>
      <c r="O35" s="217" t="s">
        <v>2940</v>
      </c>
      <c r="P35" s="217" t="s">
        <v>14</v>
      </c>
      <c r="Q35" s="224">
        <v>20009</v>
      </c>
      <c r="R35" s="230" t="s">
        <v>3304</v>
      </c>
      <c r="S35" s="219">
        <v>10</v>
      </c>
      <c r="T35" s="230" t="s">
        <v>3303</v>
      </c>
      <c r="U35" s="231">
        <v>1001</v>
      </c>
      <c r="V35" s="231">
        <v>11033</v>
      </c>
      <c r="W35" s="230" t="s">
        <v>3300</v>
      </c>
      <c r="X35" s="217" t="s">
        <v>3301</v>
      </c>
    </row>
    <row r="36" spans="1:24">
      <c r="A36" s="217" t="str">
        <f t="shared" si="1"/>
        <v>SCM201900010008000035</v>
      </c>
      <c r="B36" s="217">
        <v>35</v>
      </c>
      <c r="C36" s="217" t="s">
        <v>3541</v>
      </c>
      <c r="D36" s="217" t="s">
        <v>3929</v>
      </c>
      <c r="E36" s="217" t="s">
        <v>3952</v>
      </c>
      <c r="F36" s="217" t="s">
        <v>3953</v>
      </c>
      <c r="G36" s="217" t="s">
        <v>3914</v>
      </c>
      <c r="H36" s="217" t="s">
        <v>6596</v>
      </c>
      <c r="I36" s="217" t="s">
        <v>3561</v>
      </c>
      <c r="J36" s="217" t="s">
        <v>3954</v>
      </c>
      <c r="K36" s="230" t="s">
        <v>3305</v>
      </c>
      <c r="L36" s="219" t="s">
        <v>3306</v>
      </c>
      <c r="N36" s="218"/>
      <c r="O36" s="217" t="s">
        <v>2940</v>
      </c>
      <c r="P36" s="217" t="s">
        <v>14</v>
      </c>
      <c r="Q36" s="224">
        <v>20009</v>
      </c>
      <c r="R36" s="230" t="s">
        <v>3304</v>
      </c>
      <c r="S36" s="219">
        <v>10</v>
      </c>
      <c r="T36" s="230" t="s">
        <v>3303</v>
      </c>
      <c r="U36" s="231">
        <v>1001</v>
      </c>
      <c r="V36" s="231">
        <v>11033</v>
      </c>
      <c r="W36" s="230" t="s">
        <v>3300</v>
      </c>
      <c r="X36" s="217" t="s">
        <v>3301</v>
      </c>
    </row>
    <row r="37" spans="1:24">
      <c r="A37" s="217" t="str">
        <f t="shared" si="1"/>
        <v>SCM201900010008000036</v>
      </c>
      <c r="B37" s="217">
        <v>36</v>
      </c>
      <c r="C37" s="217" t="s">
        <v>3541</v>
      </c>
      <c r="D37" s="217" t="s">
        <v>3920</v>
      </c>
      <c r="E37" s="217" t="s">
        <v>3955</v>
      </c>
      <c r="F37" s="217" t="s">
        <v>3956</v>
      </c>
      <c r="G37" s="217" t="s">
        <v>3935</v>
      </c>
      <c r="H37" s="217" t="s">
        <v>6597</v>
      </c>
      <c r="I37" s="217" t="s">
        <v>3562</v>
      </c>
      <c r="J37" s="217" t="s">
        <v>3957</v>
      </c>
      <c r="K37" s="230" t="s">
        <v>3305</v>
      </c>
      <c r="L37" s="219" t="s">
        <v>3306</v>
      </c>
      <c r="N37" s="218"/>
      <c r="O37" s="217" t="s">
        <v>2940</v>
      </c>
      <c r="P37" s="217" t="s">
        <v>14</v>
      </c>
      <c r="Q37" s="224">
        <v>20009</v>
      </c>
      <c r="R37" s="230" t="s">
        <v>3304</v>
      </c>
      <c r="S37" s="219">
        <v>10</v>
      </c>
      <c r="T37" s="230" t="s">
        <v>3303</v>
      </c>
      <c r="U37" s="231">
        <v>1001</v>
      </c>
      <c r="V37" s="231">
        <v>11033</v>
      </c>
      <c r="W37" s="230" t="s">
        <v>3300</v>
      </c>
      <c r="X37" s="217" t="s">
        <v>3301</v>
      </c>
    </row>
    <row r="38" spans="1:24">
      <c r="A38" s="217" t="str">
        <f t="shared" si="1"/>
        <v>SCM201900010008000037</v>
      </c>
      <c r="B38" s="217">
        <v>37</v>
      </c>
      <c r="C38" s="217" t="s">
        <v>3541</v>
      </c>
      <c r="D38" s="217" t="s">
        <v>3958</v>
      </c>
      <c r="E38" s="217" t="s">
        <v>3959</v>
      </c>
      <c r="F38" s="217" t="s">
        <v>3960</v>
      </c>
      <c r="G38" s="217" t="s">
        <v>3935</v>
      </c>
      <c r="H38" s="217" t="s">
        <v>6667</v>
      </c>
      <c r="I38" s="217" t="s">
        <v>3961</v>
      </c>
      <c r="J38" s="217" t="s">
        <v>3962</v>
      </c>
      <c r="K38" s="230" t="s">
        <v>3305</v>
      </c>
      <c r="L38" s="219" t="s">
        <v>3306</v>
      </c>
      <c r="N38" s="218"/>
      <c r="O38" s="217" t="s">
        <v>2940</v>
      </c>
      <c r="P38" s="217" t="s">
        <v>14</v>
      </c>
      <c r="Q38" s="224">
        <v>20009</v>
      </c>
      <c r="R38" s="230" t="s">
        <v>3304</v>
      </c>
      <c r="S38" s="219">
        <v>10</v>
      </c>
      <c r="T38" s="230" t="s">
        <v>3303</v>
      </c>
      <c r="U38" s="231">
        <v>1001</v>
      </c>
      <c r="V38" s="231">
        <v>11033</v>
      </c>
      <c r="W38" s="230" t="s">
        <v>3300</v>
      </c>
      <c r="X38" s="217" t="s">
        <v>3301</v>
      </c>
    </row>
    <row r="39" spans="1:24">
      <c r="A39" s="217" t="str">
        <f t="shared" si="1"/>
        <v>SCM201900010008000038</v>
      </c>
      <c r="B39" s="217">
        <v>38</v>
      </c>
      <c r="C39" s="217" t="s">
        <v>3541</v>
      </c>
      <c r="D39" s="217" t="s">
        <v>1005</v>
      </c>
      <c r="E39" s="217" t="s">
        <v>3963</v>
      </c>
      <c r="F39" s="217" t="s">
        <v>3964</v>
      </c>
      <c r="G39" s="217" t="s">
        <v>958</v>
      </c>
      <c r="H39" s="217" t="s">
        <v>6598</v>
      </c>
      <c r="I39" s="217" t="s">
        <v>3567</v>
      </c>
      <c r="J39" s="217" t="s">
        <v>3965</v>
      </c>
      <c r="K39" s="230" t="s">
        <v>3305</v>
      </c>
      <c r="L39" s="219" t="s">
        <v>3306</v>
      </c>
      <c r="N39" s="218"/>
      <c r="O39" s="217" t="s">
        <v>2940</v>
      </c>
      <c r="P39" s="217" t="s">
        <v>14</v>
      </c>
      <c r="Q39" s="224">
        <v>20009</v>
      </c>
      <c r="R39" s="230" t="s">
        <v>3304</v>
      </c>
      <c r="S39" s="219">
        <v>10</v>
      </c>
      <c r="T39" s="230" t="s">
        <v>3303</v>
      </c>
      <c r="U39" s="231">
        <v>1001</v>
      </c>
      <c r="V39" s="231">
        <v>11033</v>
      </c>
      <c r="W39" s="230" t="s">
        <v>3300</v>
      </c>
      <c r="X39" s="217" t="s">
        <v>3301</v>
      </c>
    </row>
    <row r="40" spans="1:24">
      <c r="A40" s="217" t="str">
        <f t="shared" si="1"/>
        <v>SCM201900010008000039</v>
      </c>
      <c r="B40" s="217">
        <v>39</v>
      </c>
      <c r="C40" s="217" t="s">
        <v>1005</v>
      </c>
      <c r="D40" s="217" t="s">
        <v>1005</v>
      </c>
      <c r="E40" s="217" t="s">
        <v>3966</v>
      </c>
      <c r="F40" s="217" t="s">
        <v>3967</v>
      </c>
      <c r="G40" s="217" t="s">
        <v>958</v>
      </c>
      <c r="H40" s="217" t="s">
        <v>6486</v>
      </c>
      <c r="I40" s="217" t="s">
        <v>3333</v>
      </c>
      <c r="J40" s="217" t="s">
        <v>3968</v>
      </c>
      <c r="K40" s="230" t="s">
        <v>3305</v>
      </c>
      <c r="L40" s="219" t="s">
        <v>3306</v>
      </c>
      <c r="N40" s="218"/>
      <c r="O40" s="217" t="s">
        <v>2940</v>
      </c>
      <c r="P40" s="217" t="s">
        <v>14</v>
      </c>
      <c r="Q40" s="224">
        <v>20009</v>
      </c>
      <c r="R40" s="230" t="s">
        <v>3304</v>
      </c>
      <c r="S40" s="219">
        <v>10</v>
      </c>
      <c r="T40" s="230" t="s">
        <v>3303</v>
      </c>
      <c r="U40" s="231">
        <v>1001</v>
      </c>
      <c r="V40" s="231">
        <v>11033</v>
      </c>
      <c r="W40" s="230" t="s">
        <v>3300</v>
      </c>
      <c r="X40" s="217" t="s">
        <v>3301</v>
      </c>
    </row>
    <row r="41" spans="1:24">
      <c r="A41" s="217" t="str">
        <f t="shared" si="1"/>
        <v>SCM201900010008000040</v>
      </c>
      <c r="B41" s="217">
        <v>40</v>
      </c>
      <c r="C41" s="217" t="s">
        <v>3541</v>
      </c>
      <c r="D41" s="217" t="s">
        <v>3920</v>
      </c>
      <c r="E41" s="217" t="s">
        <v>3969</v>
      </c>
      <c r="F41" s="217" t="s">
        <v>3970</v>
      </c>
      <c r="G41" s="217" t="s">
        <v>3935</v>
      </c>
      <c r="H41" s="217" t="s">
        <v>6599</v>
      </c>
      <c r="I41" s="217" t="s">
        <v>3568</v>
      </c>
      <c r="J41" s="217" t="s">
        <v>3971</v>
      </c>
      <c r="K41" s="230" t="s">
        <v>3305</v>
      </c>
      <c r="L41" s="219" t="s">
        <v>3306</v>
      </c>
      <c r="N41" s="218"/>
      <c r="O41" s="217" t="s">
        <v>2940</v>
      </c>
      <c r="P41" s="217" t="s">
        <v>14</v>
      </c>
      <c r="Q41" s="224">
        <v>20009</v>
      </c>
      <c r="R41" s="230" t="s">
        <v>3304</v>
      </c>
      <c r="S41" s="219">
        <v>10</v>
      </c>
      <c r="T41" s="230" t="s">
        <v>3303</v>
      </c>
      <c r="U41" s="231">
        <v>1001</v>
      </c>
      <c r="V41" s="231">
        <v>11033</v>
      </c>
      <c r="W41" s="230" t="s">
        <v>3300</v>
      </c>
      <c r="X41" s="217" t="s">
        <v>3301</v>
      </c>
    </row>
    <row r="42" spans="1:24">
      <c r="A42" s="217" t="str">
        <f t="shared" si="1"/>
        <v>SCM201900010008000041</v>
      </c>
      <c r="B42" s="217">
        <v>41</v>
      </c>
      <c r="C42" s="217" t="s">
        <v>3570</v>
      </c>
      <c r="D42" s="217" t="s">
        <v>3972</v>
      </c>
      <c r="E42" s="217" t="s">
        <v>3973</v>
      </c>
      <c r="F42" s="217" t="s">
        <v>3974</v>
      </c>
      <c r="G42" s="217" t="s">
        <v>442</v>
      </c>
      <c r="H42" s="217" t="s">
        <v>6600</v>
      </c>
      <c r="I42" s="217" t="s">
        <v>3975</v>
      </c>
      <c r="J42" s="217" t="s">
        <v>3976</v>
      </c>
      <c r="K42" s="230" t="s">
        <v>3305</v>
      </c>
      <c r="L42" s="219" t="s">
        <v>3306</v>
      </c>
      <c r="N42" s="218"/>
      <c r="O42" s="217" t="s">
        <v>2940</v>
      </c>
      <c r="P42" s="217" t="s">
        <v>14</v>
      </c>
      <c r="Q42" s="224">
        <v>20009</v>
      </c>
      <c r="R42" s="230" t="s">
        <v>3304</v>
      </c>
      <c r="S42" s="219">
        <v>10</v>
      </c>
      <c r="T42" s="230" t="s">
        <v>3303</v>
      </c>
      <c r="U42" s="231">
        <v>1001</v>
      </c>
      <c r="V42" s="231">
        <v>11033</v>
      </c>
      <c r="W42" s="230" t="s">
        <v>3300</v>
      </c>
      <c r="X42" s="217" t="s">
        <v>3301</v>
      </c>
    </row>
    <row r="43" spans="1:24">
      <c r="A43" s="217" t="str">
        <f t="shared" ref="A43:A74" si="2">T43&amp;"0000"&amp;B43</f>
        <v>SCM201900010008000042</v>
      </c>
      <c r="B43" s="217">
        <v>42</v>
      </c>
      <c r="C43" s="217" t="s">
        <v>3570</v>
      </c>
      <c r="D43" s="217" t="s">
        <v>3977</v>
      </c>
      <c r="E43" s="217" t="s">
        <v>3978</v>
      </c>
      <c r="F43" s="217" t="s">
        <v>3979</v>
      </c>
      <c r="G43" s="217" t="s">
        <v>442</v>
      </c>
      <c r="H43" s="217" t="s">
        <v>6601</v>
      </c>
      <c r="I43" s="217" t="s">
        <v>3574</v>
      </c>
      <c r="J43" s="217" t="s">
        <v>3980</v>
      </c>
      <c r="K43" s="230" t="s">
        <v>3305</v>
      </c>
      <c r="L43" s="219" t="s">
        <v>3306</v>
      </c>
      <c r="N43" s="218"/>
      <c r="O43" s="217" t="s">
        <v>2940</v>
      </c>
      <c r="P43" s="217" t="s">
        <v>14</v>
      </c>
      <c r="Q43" s="224">
        <v>20009</v>
      </c>
      <c r="R43" s="230" t="s">
        <v>3304</v>
      </c>
      <c r="S43" s="219">
        <v>10</v>
      </c>
      <c r="T43" s="230" t="s">
        <v>3303</v>
      </c>
      <c r="U43" s="231">
        <v>1001</v>
      </c>
      <c r="V43" s="231">
        <v>11033</v>
      </c>
      <c r="W43" s="230" t="s">
        <v>3300</v>
      </c>
      <c r="X43" s="217" t="s">
        <v>3301</v>
      </c>
    </row>
    <row r="44" spans="1:24">
      <c r="A44" s="217" t="str">
        <f t="shared" si="2"/>
        <v>SCM201900010008000043</v>
      </c>
      <c r="B44" s="217">
        <v>43</v>
      </c>
      <c r="C44" s="217" t="s">
        <v>3570</v>
      </c>
      <c r="D44" s="217" t="s">
        <v>3981</v>
      </c>
      <c r="E44" s="217" t="s">
        <v>3982</v>
      </c>
      <c r="F44" s="217" t="s">
        <v>3983</v>
      </c>
      <c r="G44" s="217" t="s">
        <v>442</v>
      </c>
      <c r="H44" s="217" t="s">
        <v>6602</v>
      </c>
      <c r="I44" s="217" t="s">
        <v>3576</v>
      </c>
      <c r="J44" s="217" t="s">
        <v>3984</v>
      </c>
      <c r="K44" s="230" t="s">
        <v>3305</v>
      </c>
      <c r="L44" s="219" t="s">
        <v>3306</v>
      </c>
      <c r="N44" s="218"/>
      <c r="O44" s="217" t="s">
        <v>2940</v>
      </c>
      <c r="P44" s="217" t="s">
        <v>14</v>
      </c>
      <c r="Q44" s="224">
        <v>20009</v>
      </c>
      <c r="R44" s="230" t="s">
        <v>3304</v>
      </c>
      <c r="S44" s="219">
        <v>10</v>
      </c>
      <c r="T44" s="230" t="s">
        <v>3303</v>
      </c>
      <c r="U44" s="231">
        <v>1001</v>
      </c>
      <c r="V44" s="231">
        <v>11033</v>
      </c>
      <c r="W44" s="230" t="s">
        <v>3300</v>
      </c>
      <c r="X44" s="217" t="s">
        <v>3301</v>
      </c>
    </row>
    <row r="45" spans="1:24">
      <c r="A45" s="217" t="str">
        <f t="shared" si="2"/>
        <v>SCM201900010008000044</v>
      </c>
      <c r="B45" s="217">
        <v>44</v>
      </c>
      <c r="C45" s="217" t="s">
        <v>3570</v>
      </c>
      <c r="D45" s="217" t="s">
        <v>3972</v>
      </c>
      <c r="E45" s="217" t="s">
        <v>3985</v>
      </c>
      <c r="F45" s="217" t="s">
        <v>3986</v>
      </c>
      <c r="G45" s="217" t="s">
        <v>442</v>
      </c>
      <c r="H45" s="217" t="s">
        <v>6603</v>
      </c>
      <c r="I45" s="217" t="s">
        <v>3987</v>
      </c>
      <c r="J45" s="217" t="s">
        <v>3988</v>
      </c>
      <c r="K45" s="230" t="s">
        <v>3305</v>
      </c>
      <c r="L45" s="219" t="s">
        <v>3306</v>
      </c>
      <c r="N45" s="218"/>
      <c r="O45" s="217" t="s">
        <v>2940</v>
      </c>
      <c r="P45" s="217" t="s">
        <v>14</v>
      </c>
      <c r="Q45" s="224">
        <v>20009</v>
      </c>
      <c r="R45" s="230" t="s">
        <v>3304</v>
      </c>
      <c r="S45" s="219">
        <v>10</v>
      </c>
      <c r="T45" s="230" t="s">
        <v>3303</v>
      </c>
      <c r="U45" s="231">
        <v>1001</v>
      </c>
      <c r="V45" s="231">
        <v>11033</v>
      </c>
      <c r="W45" s="230" t="s">
        <v>3300</v>
      </c>
      <c r="X45" s="217" t="s">
        <v>3301</v>
      </c>
    </row>
    <row r="46" spans="1:24">
      <c r="A46" s="217" t="str">
        <f t="shared" si="2"/>
        <v>SCM201900010008000045</v>
      </c>
      <c r="B46" s="217">
        <v>45</v>
      </c>
      <c r="C46" s="217" t="s">
        <v>3570</v>
      </c>
      <c r="D46" s="217" t="s">
        <v>3972</v>
      </c>
      <c r="E46" s="217" t="s">
        <v>3989</v>
      </c>
      <c r="F46" s="217" t="s">
        <v>3990</v>
      </c>
      <c r="G46" s="217" t="s">
        <v>442</v>
      </c>
      <c r="H46" s="217" t="s">
        <v>6604</v>
      </c>
      <c r="I46" s="217" t="s">
        <v>3579</v>
      </c>
      <c r="J46" s="217" t="s">
        <v>3991</v>
      </c>
      <c r="K46" s="230" t="s">
        <v>3305</v>
      </c>
      <c r="L46" s="219" t="s">
        <v>3306</v>
      </c>
      <c r="N46" s="218"/>
      <c r="O46" s="217" t="s">
        <v>2940</v>
      </c>
      <c r="P46" s="217" t="s">
        <v>14</v>
      </c>
      <c r="Q46" s="224">
        <v>20009</v>
      </c>
      <c r="R46" s="230" t="s">
        <v>3304</v>
      </c>
      <c r="S46" s="219">
        <v>10</v>
      </c>
      <c r="T46" s="230" t="s">
        <v>3303</v>
      </c>
      <c r="U46" s="231">
        <v>1001</v>
      </c>
      <c r="V46" s="231">
        <v>11033</v>
      </c>
      <c r="W46" s="230" t="s">
        <v>3300</v>
      </c>
      <c r="X46" s="217" t="s">
        <v>3301</v>
      </c>
    </row>
    <row r="47" spans="1:24">
      <c r="A47" s="217" t="str">
        <f t="shared" si="2"/>
        <v>SCM201900010008000046</v>
      </c>
      <c r="B47" s="217">
        <v>46</v>
      </c>
      <c r="C47" s="217" t="s">
        <v>3570</v>
      </c>
      <c r="D47" s="217" t="s">
        <v>3972</v>
      </c>
      <c r="E47" s="217" t="s">
        <v>3992</v>
      </c>
      <c r="F47" s="217" t="s">
        <v>3993</v>
      </c>
      <c r="G47" s="217" t="s">
        <v>442</v>
      </c>
      <c r="H47" s="217" t="s">
        <v>6605</v>
      </c>
      <c r="I47" s="217" t="s">
        <v>3994</v>
      </c>
      <c r="J47" s="217" t="s">
        <v>3995</v>
      </c>
      <c r="K47" s="230" t="s">
        <v>3305</v>
      </c>
      <c r="L47" s="219" t="s">
        <v>3306</v>
      </c>
      <c r="N47" s="218"/>
      <c r="O47" s="217" t="s">
        <v>2940</v>
      </c>
      <c r="P47" s="217" t="s">
        <v>14</v>
      </c>
      <c r="Q47" s="224">
        <v>20009</v>
      </c>
      <c r="R47" s="230" t="s">
        <v>3304</v>
      </c>
      <c r="S47" s="219">
        <v>10</v>
      </c>
      <c r="T47" s="230" t="s">
        <v>3303</v>
      </c>
      <c r="U47" s="231">
        <v>1001</v>
      </c>
      <c r="V47" s="231">
        <v>11033</v>
      </c>
      <c r="W47" s="230" t="s">
        <v>3300</v>
      </c>
      <c r="X47" s="217" t="s">
        <v>3301</v>
      </c>
    </row>
    <row r="48" spans="1:24">
      <c r="A48" s="217" t="str">
        <f t="shared" si="2"/>
        <v>SCM201900010008000047</v>
      </c>
      <c r="B48" s="217">
        <v>47</v>
      </c>
      <c r="C48" s="217" t="s">
        <v>3570</v>
      </c>
      <c r="D48" s="217" t="s">
        <v>3996</v>
      </c>
      <c r="E48" s="217" t="s">
        <v>3997</v>
      </c>
      <c r="F48" s="217" t="s">
        <v>3998</v>
      </c>
      <c r="G48" s="217" t="s">
        <v>442</v>
      </c>
      <c r="H48" s="217" t="s">
        <v>6606</v>
      </c>
      <c r="I48" s="217" t="s">
        <v>3581</v>
      </c>
      <c r="J48" s="217" t="s">
        <v>3999</v>
      </c>
      <c r="K48" s="230" t="s">
        <v>3305</v>
      </c>
      <c r="L48" s="219" t="s">
        <v>3306</v>
      </c>
      <c r="N48" s="218"/>
      <c r="O48" s="217" t="s">
        <v>2940</v>
      </c>
      <c r="P48" s="217" t="s">
        <v>14</v>
      </c>
      <c r="Q48" s="224">
        <v>20009</v>
      </c>
      <c r="R48" s="230" t="s">
        <v>3304</v>
      </c>
      <c r="S48" s="219">
        <v>10</v>
      </c>
      <c r="T48" s="230" t="s">
        <v>3303</v>
      </c>
      <c r="U48" s="231">
        <v>1001</v>
      </c>
      <c r="V48" s="231">
        <v>11033</v>
      </c>
      <c r="W48" s="230" t="s">
        <v>3300</v>
      </c>
      <c r="X48" s="217" t="s">
        <v>3301</v>
      </c>
    </row>
    <row r="49" spans="1:24">
      <c r="A49" s="217" t="str">
        <f t="shared" si="2"/>
        <v>SCM201900010008000048</v>
      </c>
      <c r="B49" s="217">
        <v>48</v>
      </c>
      <c r="C49" s="217" t="s">
        <v>3570</v>
      </c>
      <c r="D49" s="217" t="s">
        <v>4000</v>
      </c>
      <c r="E49" s="217" t="s">
        <v>4001</v>
      </c>
      <c r="F49" s="217" t="s">
        <v>4002</v>
      </c>
      <c r="G49" s="217" t="s">
        <v>442</v>
      </c>
      <c r="H49" s="217" t="s">
        <v>6607</v>
      </c>
      <c r="I49" s="217" t="s">
        <v>3583</v>
      </c>
      <c r="J49" s="217" t="s">
        <v>4003</v>
      </c>
      <c r="K49" s="230" t="s">
        <v>3305</v>
      </c>
      <c r="L49" s="219" t="s">
        <v>3306</v>
      </c>
      <c r="N49" s="218"/>
      <c r="O49" s="217" t="s">
        <v>2940</v>
      </c>
      <c r="P49" s="217" t="s">
        <v>14</v>
      </c>
      <c r="Q49" s="224">
        <v>20009</v>
      </c>
      <c r="R49" s="230" t="s">
        <v>3304</v>
      </c>
      <c r="S49" s="219">
        <v>10</v>
      </c>
      <c r="T49" s="230" t="s">
        <v>3303</v>
      </c>
      <c r="U49" s="231">
        <v>1001</v>
      </c>
      <c r="V49" s="231">
        <v>11033</v>
      </c>
      <c r="W49" s="230" t="s">
        <v>3300</v>
      </c>
      <c r="X49" s="217" t="s">
        <v>3301</v>
      </c>
    </row>
    <row r="50" spans="1:24">
      <c r="A50" s="217" t="str">
        <f t="shared" si="2"/>
        <v>SCM201900010008000049</v>
      </c>
      <c r="B50" s="217">
        <v>49</v>
      </c>
      <c r="C50" s="217" t="s">
        <v>3570</v>
      </c>
      <c r="D50" s="217" t="s">
        <v>3972</v>
      </c>
      <c r="E50" s="217" t="s">
        <v>4004</v>
      </c>
      <c r="F50" s="217" t="s">
        <v>4005</v>
      </c>
      <c r="G50" s="217" t="s">
        <v>442</v>
      </c>
      <c r="H50" s="217" t="s">
        <v>6608</v>
      </c>
      <c r="I50" s="217" t="s">
        <v>3584</v>
      </c>
      <c r="J50" s="217" t="s">
        <v>4006</v>
      </c>
      <c r="K50" s="230" t="s">
        <v>3305</v>
      </c>
      <c r="L50" s="219" t="s">
        <v>3306</v>
      </c>
      <c r="N50" s="218"/>
      <c r="O50" s="217" t="s">
        <v>2940</v>
      </c>
      <c r="P50" s="217" t="s">
        <v>14</v>
      </c>
      <c r="Q50" s="224">
        <v>20009</v>
      </c>
      <c r="R50" s="230" t="s">
        <v>3304</v>
      </c>
      <c r="S50" s="219">
        <v>10</v>
      </c>
      <c r="T50" s="230" t="s">
        <v>3303</v>
      </c>
      <c r="U50" s="231">
        <v>1001</v>
      </c>
      <c r="V50" s="231">
        <v>11033</v>
      </c>
      <c r="W50" s="230" t="s">
        <v>3300</v>
      </c>
      <c r="X50" s="217" t="s">
        <v>3301</v>
      </c>
    </row>
    <row r="51" spans="1:24">
      <c r="A51" s="217" t="str">
        <f t="shared" si="2"/>
        <v>SCM201900010008000050</v>
      </c>
      <c r="B51" s="217">
        <v>50</v>
      </c>
      <c r="C51" s="217" t="s">
        <v>3334</v>
      </c>
      <c r="D51" s="217" t="s">
        <v>4007</v>
      </c>
      <c r="E51" s="217" t="s">
        <v>4008</v>
      </c>
      <c r="F51" s="217" t="s">
        <v>4009</v>
      </c>
      <c r="G51" s="217" t="s">
        <v>2168</v>
      </c>
      <c r="H51" s="217" t="s">
        <v>6487</v>
      </c>
      <c r="I51" s="217" t="s">
        <v>3336</v>
      </c>
      <c r="J51" s="217" t="s">
        <v>4011</v>
      </c>
      <c r="K51" s="230" t="s">
        <v>3305</v>
      </c>
      <c r="L51" s="219" t="s">
        <v>3306</v>
      </c>
      <c r="N51" s="218"/>
      <c r="O51" s="217" t="s">
        <v>2940</v>
      </c>
      <c r="P51" s="217" t="s">
        <v>14</v>
      </c>
      <c r="Q51" s="224">
        <v>20009</v>
      </c>
      <c r="R51" s="230" t="s">
        <v>3304</v>
      </c>
      <c r="S51" s="219">
        <v>10</v>
      </c>
      <c r="T51" s="230" t="s">
        <v>3303</v>
      </c>
      <c r="U51" s="231">
        <v>1001</v>
      </c>
      <c r="V51" s="231">
        <v>11033</v>
      </c>
      <c r="W51" s="230" t="s">
        <v>3300</v>
      </c>
      <c r="X51" s="217" t="s">
        <v>3301</v>
      </c>
    </row>
    <row r="52" spans="1:24">
      <c r="A52" s="217" t="str">
        <f t="shared" si="2"/>
        <v>SCM201900010008000051</v>
      </c>
      <c r="B52" s="217">
        <v>51</v>
      </c>
      <c r="C52" s="217" t="s">
        <v>3570</v>
      </c>
      <c r="D52" s="217" t="s">
        <v>3972</v>
      </c>
      <c r="E52" s="217" t="s">
        <v>4012</v>
      </c>
      <c r="F52" s="217" t="s">
        <v>4013</v>
      </c>
      <c r="G52" s="217" t="s">
        <v>442</v>
      </c>
      <c r="H52" s="217" t="s">
        <v>6609</v>
      </c>
      <c r="I52" s="217" t="s">
        <v>3586</v>
      </c>
      <c r="J52" s="217" t="s">
        <v>4014</v>
      </c>
      <c r="K52" s="230" t="s">
        <v>3305</v>
      </c>
      <c r="L52" s="219" t="s">
        <v>3306</v>
      </c>
      <c r="N52" s="218"/>
      <c r="O52" s="217" t="s">
        <v>2940</v>
      </c>
      <c r="P52" s="217" t="s">
        <v>14</v>
      </c>
      <c r="Q52" s="224">
        <v>20009</v>
      </c>
      <c r="R52" s="230" t="s">
        <v>3304</v>
      </c>
      <c r="S52" s="219">
        <v>10</v>
      </c>
      <c r="T52" s="230" t="s">
        <v>3303</v>
      </c>
      <c r="U52" s="231">
        <v>1001</v>
      </c>
      <c r="V52" s="231">
        <v>11033</v>
      </c>
      <c r="W52" s="230" t="s">
        <v>3300</v>
      </c>
      <c r="X52" s="217" t="s">
        <v>3301</v>
      </c>
    </row>
    <row r="53" spans="1:24">
      <c r="A53" s="217" t="str">
        <f t="shared" si="2"/>
        <v>SCM201900010008000052</v>
      </c>
      <c r="B53" s="217">
        <v>52</v>
      </c>
      <c r="C53" s="217" t="s">
        <v>3570</v>
      </c>
      <c r="D53" s="217" t="s">
        <v>4015</v>
      </c>
      <c r="E53" s="217" t="s">
        <v>4016</v>
      </c>
      <c r="F53" s="217" t="s">
        <v>4017</v>
      </c>
      <c r="G53" s="217" t="s">
        <v>442</v>
      </c>
      <c r="H53" s="217" t="s">
        <v>6610</v>
      </c>
      <c r="I53" s="217" t="s">
        <v>3588</v>
      </c>
      <c r="J53" s="217" t="s">
        <v>4018</v>
      </c>
      <c r="K53" s="230" t="s">
        <v>3305</v>
      </c>
      <c r="L53" s="219" t="s">
        <v>3306</v>
      </c>
      <c r="N53" s="218"/>
      <c r="O53" s="217" t="s">
        <v>2940</v>
      </c>
      <c r="P53" s="217" t="s">
        <v>14</v>
      </c>
      <c r="Q53" s="224">
        <v>20009</v>
      </c>
      <c r="R53" s="230" t="s">
        <v>3304</v>
      </c>
      <c r="S53" s="219">
        <v>10</v>
      </c>
      <c r="T53" s="230" t="s">
        <v>3303</v>
      </c>
      <c r="U53" s="231">
        <v>1001</v>
      </c>
      <c r="V53" s="231">
        <v>11033</v>
      </c>
      <c r="W53" s="230" t="s">
        <v>3300</v>
      </c>
      <c r="X53" s="217" t="s">
        <v>3301</v>
      </c>
    </row>
    <row r="54" spans="1:24">
      <c r="A54" s="217" t="str">
        <f t="shared" si="2"/>
        <v>SCM201900010008000053</v>
      </c>
      <c r="B54" s="217">
        <v>53</v>
      </c>
      <c r="C54" s="217" t="s">
        <v>3570</v>
      </c>
      <c r="D54" s="217" t="s">
        <v>4019</v>
      </c>
      <c r="E54" s="217" t="s">
        <v>4020</v>
      </c>
      <c r="F54" s="217" t="s">
        <v>4021</v>
      </c>
      <c r="G54" s="217" t="s">
        <v>442</v>
      </c>
      <c r="H54" s="217" t="s">
        <v>6611</v>
      </c>
      <c r="I54" s="217" t="s">
        <v>3590</v>
      </c>
      <c r="J54" s="217" t="s">
        <v>4022</v>
      </c>
      <c r="K54" s="230" t="s">
        <v>3305</v>
      </c>
      <c r="L54" s="219" t="s">
        <v>3306</v>
      </c>
      <c r="N54" s="218"/>
      <c r="O54" s="217" t="s">
        <v>2940</v>
      </c>
      <c r="P54" s="217" t="s">
        <v>14</v>
      </c>
      <c r="Q54" s="224">
        <v>20009</v>
      </c>
      <c r="R54" s="230" t="s">
        <v>3304</v>
      </c>
      <c r="S54" s="219">
        <v>10</v>
      </c>
      <c r="T54" s="230" t="s">
        <v>3303</v>
      </c>
      <c r="U54" s="231">
        <v>1001</v>
      </c>
      <c r="V54" s="231">
        <v>11033</v>
      </c>
      <c r="W54" s="230" t="s">
        <v>3300</v>
      </c>
      <c r="X54" s="217" t="s">
        <v>3301</v>
      </c>
    </row>
    <row r="55" spans="1:24">
      <c r="A55" s="217" t="str">
        <f t="shared" si="2"/>
        <v>SCM201900010008000054</v>
      </c>
      <c r="B55" s="217">
        <v>54</v>
      </c>
      <c r="C55" s="217" t="s">
        <v>3570</v>
      </c>
      <c r="D55" s="217" t="s">
        <v>4023</v>
      </c>
      <c r="E55" s="217" t="s">
        <v>4024</v>
      </c>
      <c r="F55" s="217" t="s">
        <v>4025</v>
      </c>
      <c r="G55" s="217" t="s">
        <v>442</v>
      </c>
      <c r="H55" s="217" t="s">
        <v>6612</v>
      </c>
      <c r="I55" s="217" t="s">
        <v>3592</v>
      </c>
      <c r="J55" s="217" t="s">
        <v>4026</v>
      </c>
      <c r="K55" s="230" t="s">
        <v>3305</v>
      </c>
      <c r="L55" s="219" t="s">
        <v>3306</v>
      </c>
      <c r="N55" s="218"/>
      <c r="O55" s="217" t="s">
        <v>2940</v>
      </c>
      <c r="P55" s="217" t="s">
        <v>14</v>
      </c>
      <c r="Q55" s="224">
        <v>20009</v>
      </c>
      <c r="R55" s="230" t="s">
        <v>3304</v>
      </c>
      <c r="S55" s="219">
        <v>10</v>
      </c>
      <c r="T55" s="230" t="s">
        <v>3303</v>
      </c>
      <c r="U55" s="231">
        <v>1001</v>
      </c>
      <c r="V55" s="231">
        <v>11033</v>
      </c>
      <c r="W55" s="230" t="s">
        <v>3300</v>
      </c>
      <c r="X55" s="217" t="s">
        <v>3301</v>
      </c>
    </row>
    <row r="56" spans="1:24">
      <c r="A56" s="217" t="str">
        <f t="shared" si="2"/>
        <v>SCM201900010008000055</v>
      </c>
      <c r="B56" s="217">
        <v>55</v>
      </c>
      <c r="C56" s="217" t="s">
        <v>3570</v>
      </c>
      <c r="D56" s="217" t="s">
        <v>3972</v>
      </c>
      <c r="E56" s="217" t="s">
        <v>4027</v>
      </c>
      <c r="F56" s="217" t="s">
        <v>4028</v>
      </c>
      <c r="G56" s="217" t="s">
        <v>442</v>
      </c>
      <c r="H56" s="217" t="s">
        <v>6613</v>
      </c>
      <c r="I56" s="217" t="s">
        <v>3598</v>
      </c>
      <c r="J56" s="217" t="s">
        <v>4029</v>
      </c>
      <c r="K56" s="230" t="s">
        <v>3305</v>
      </c>
      <c r="L56" s="219" t="s">
        <v>3306</v>
      </c>
      <c r="N56" s="218"/>
      <c r="O56" s="217" t="s">
        <v>2940</v>
      </c>
      <c r="P56" s="217" t="s">
        <v>14</v>
      </c>
      <c r="Q56" s="224">
        <v>20009</v>
      </c>
      <c r="R56" s="230" t="s">
        <v>3304</v>
      </c>
      <c r="S56" s="219">
        <v>10</v>
      </c>
      <c r="T56" s="230" t="s">
        <v>3303</v>
      </c>
      <c r="U56" s="231">
        <v>1001</v>
      </c>
      <c r="V56" s="231">
        <v>11033</v>
      </c>
      <c r="W56" s="230" t="s">
        <v>3300</v>
      </c>
      <c r="X56" s="217" t="s">
        <v>3301</v>
      </c>
    </row>
    <row r="57" spans="1:24">
      <c r="A57" s="217" t="str">
        <f t="shared" si="2"/>
        <v>SCM201900010008000056</v>
      </c>
      <c r="B57" s="217">
        <v>56</v>
      </c>
      <c r="C57" s="217" t="s">
        <v>3570</v>
      </c>
      <c r="D57" s="217" t="s">
        <v>3972</v>
      </c>
      <c r="E57" s="217" t="s">
        <v>4030</v>
      </c>
      <c r="F57" s="217" t="s">
        <v>4031</v>
      </c>
      <c r="G57" s="217" t="s">
        <v>442</v>
      </c>
      <c r="H57" s="217" t="s">
        <v>6664</v>
      </c>
      <c r="I57" s="217" t="s">
        <v>4032</v>
      </c>
      <c r="J57" s="217" t="s">
        <v>4033</v>
      </c>
      <c r="K57" s="230" t="s">
        <v>3305</v>
      </c>
      <c r="L57" s="219" t="s">
        <v>3306</v>
      </c>
      <c r="N57" s="218"/>
      <c r="O57" s="217" t="s">
        <v>2940</v>
      </c>
      <c r="P57" s="217" t="s">
        <v>14</v>
      </c>
      <c r="Q57" s="224">
        <v>20009</v>
      </c>
      <c r="R57" s="230" t="s">
        <v>3304</v>
      </c>
      <c r="S57" s="219">
        <v>10</v>
      </c>
      <c r="T57" s="230" t="s">
        <v>3303</v>
      </c>
      <c r="U57" s="231">
        <v>1001</v>
      </c>
      <c r="V57" s="231">
        <v>11033</v>
      </c>
      <c r="W57" s="230" t="s">
        <v>3300</v>
      </c>
      <c r="X57" s="217" t="s">
        <v>3301</v>
      </c>
    </row>
    <row r="58" spans="1:24">
      <c r="A58" s="217" t="str">
        <f t="shared" si="2"/>
        <v>SCM201900010008000057</v>
      </c>
      <c r="B58" s="217">
        <v>57</v>
      </c>
      <c r="C58" s="217" t="s">
        <v>3570</v>
      </c>
      <c r="D58" s="217" t="s">
        <v>4034</v>
      </c>
      <c r="E58" s="217" t="s">
        <v>4035</v>
      </c>
      <c r="F58" s="217" t="s">
        <v>4036</v>
      </c>
      <c r="G58" s="217" t="s">
        <v>442</v>
      </c>
      <c r="H58" s="217" t="s">
        <v>6614</v>
      </c>
      <c r="I58" s="217" t="s">
        <v>3601</v>
      </c>
      <c r="J58" s="217" t="s">
        <v>4037</v>
      </c>
      <c r="K58" s="230" t="s">
        <v>3305</v>
      </c>
      <c r="L58" s="219" t="s">
        <v>3306</v>
      </c>
      <c r="N58" s="218"/>
      <c r="O58" s="217" t="s">
        <v>2940</v>
      </c>
      <c r="P58" s="217" t="s">
        <v>14</v>
      </c>
      <c r="Q58" s="224">
        <v>20009</v>
      </c>
      <c r="R58" s="230" t="s">
        <v>3304</v>
      </c>
      <c r="S58" s="219">
        <v>10</v>
      </c>
      <c r="T58" s="230" t="s">
        <v>3303</v>
      </c>
      <c r="U58" s="231">
        <v>1001</v>
      </c>
      <c r="V58" s="231">
        <v>11033</v>
      </c>
      <c r="W58" s="230" t="s">
        <v>3300</v>
      </c>
      <c r="X58" s="217" t="s">
        <v>3301</v>
      </c>
    </row>
    <row r="59" spans="1:24">
      <c r="A59" s="217" t="str">
        <f t="shared" si="2"/>
        <v>SCM201900010008000058</v>
      </c>
      <c r="B59" s="217">
        <v>58</v>
      </c>
      <c r="C59" s="217" t="s">
        <v>3570</v>
      </c>
      <c r="D59" s="217" t="s">
        <v>4038</v>
      </c>
      <c r="E59" s="217" t="s">
        <v>4039</v>
      </c>
      <c r="F59" s="217" t="s">
        <v>4040</v>
      </c>
      <c r="G59" s="217" t="s">
        <v>442</v>
      </c>
      <c r="H59" s="217" t="s">
        <v>6615</v>
      </c>
      <c r="I59" s="217" t="s">
        <v>3605</v>
      </c>
      <c r="J59" s="217" t="s">
        <v>4041</v>
      </c>
      <c r="K59" s="230" t="s">
        <v>3305</v>
      </c>
      <c r="L59" s="219" t="s">
        <v>3306</v>
      </c>
      <c r="N59" s="218"/>
      <c r="O59" s="217" t="s">
        <v>2940</v>
      </c>
      <c r="P59" s="217" t="s">
        <v>14</v>
      </c>
      <c r="Q59" s="224">
        <v>20009</v>
      </c>
      <c r="R59" s="230" t="s">
        <v>3304</v>
      </c>
      <c r="S59" s="219">
        <v>10</v>
      </c>
      <c r="T59" s="230" t="s">
        <v>3303</v>
      </c>
      <c r="U59" s="231">
        <v>1001</v>
      </c>
      <c r="V59" s="231">
        <v>11033</v>
      </c>
      <c r="W59" s="230" t="s">
        <v>3300</v>
      </c>
      <c r="X59" s="217" t="s">
        <v>3301</v>
      </c>
    </row>
    <row r="60" spans="1:24">
      <c r="A60" s="217" t="str">
        <f t="shared" si="2"/>
        <v>SCM201900010008000059</v>
      </c>
      <c r="B60" s="217">
        <v>59</v>
      </c>
      <c r="C60" s="217" t="s">
        <v>3570</v>
      </c>
      <c r="D60" s="217" t="s">
        <v>4042</v>
      </c>
      <c r="E60" s="217" t="s">
        <v>4043</v>
      </c>
      <c r="F60" s="217" t="s">
        <v>4044</v>
      </c>
      <c r="G60" s="217" t="s">
        <v>442</v>
      </c>
      <c r="H60" s="217" t="s">
        <v>6616</v>
      </c>
      <c r="I60" s="217" t="s">
        <v>3606</v>
      </c>
      <c r="J60" s="217" t="s">
        <v>4045</v>
      </c>
      <c r="K60" s="230" t="s">
        <v>3305</v>
      </c>
      <c r="L60" s="219" t="s">
        <v>3306</v>
      </c>
      <c r="N60" s="218"/>
      <c r="O60" s="217" t="s">
        <v>2940</v>
      </c>
      <c r="P60" s="217" t="s">
        <v>14</v>
      </c>
      <c r="Q60" s="224">
        <v>20009</v>
      </c>
      <c r="R60" s="230" t="s">
        <v>3304</v>
      </c>
      <c r="S60" s="219">
        <v>10</v>
      </c>
      <c r="T60" s="230" t="s">
        <v>3303</v>
      </c>
      <c r="U60" s="231">
        <v>1001</v>
      </c>
      <c r="V60" s="231">
        <v>11033</v>
      </c>
      <c r="W60" s="230" t="s">
        <v>3300</v>
      </c>
      <c r="X60" s="217" t="s">
        <v>3301</v>
      </c>
    </row>
    <row r="61" spans="1:24">
      <c r="A61" s="217" t="str">
        <f t="shared" si="2"/>
        <v>SCM201900010008000060</v>
      </c>
      <c r="B61" s="217">
        <v>60</v>
      </c>
      <c r="C61" s="217" t="s">
        <v>3570</v>
      </c>
      <c r="D61" s="217" t="s">
        <v>4046</v>
      </c>
      <c r="E61" s="217" t="s">
        <v>4047</v>
      </c>
      <c r="F61" s="217" t="s">
        <v>4048</v>
      </c>
      <c r="G61" s="217" t="s">
        <v>442</v>
      </c>
      <c r="H61" s="217" t="s">
        <v>6617</v>
      </c>
      <c r="I61" s="217" t="s">
        <v>3608</v>
      </c>
      <c r="J61" s="217" t="s">
        <v>4049</v>
      </c>
      <c r="K61" s="230" t="s">
        <v>3305</v>
      </c>
      <c r="L61" s="219" t="s">
        <v>3306</v>
      </c>
      <c r="N61" s="218"/>
      <c r="O61" s="217" t="s">
        <v>2940</v>
      </c>
      <c r="P61" s="217" t="s">
        <v>14</v>
      </c>
      <c r="Q61" s="224">
        <v>20009</v>
      </c>
      <c r="R61" s="230" t="s">
        <v>3304</v>
      </c>
      <c r="S61" s="219">
        <v>10</v>
      </c>
      <c r="T61" s="230" t="s">
        <v>3303</v>
      </c>
      <c r="U61" s="231">
        <v>1001</v>
      </c>
      <c r="V61" s="231">
        <v>11033</v>
      </c>
      <c r="W61" s="230" t="s">
        <v>3300</v>
      </c>
      <c r="X61" s="217" t="s">
        <v>3301</v>
      </c>
    </row>
    <row r="62" spans="1:24">
      <c r="A62" s="217" t="str">
        <f t="shared" si="2"/>
        <v>SCM201900010008000061</v>
      </c>
      <c r="B62" s="217">
        <v>61</v>
      </c>
      <c r="C62" s="217" t="s">
        <v>3334</v>
      </c>
      <c r="D62" s="217" t="s">
        <v>4050</v>
      </c>
      <c r="E62" s="217" t="s">
        <v>4051</v>
      </c>
      <c r="F62" s="217" t="s">
        <v>4052</v>
      </c>
      <c r="G62" s="217" t="s">
        <v>2168</v>
      </c>
      <c r="H62" s="217" t="s">
        <v>6488</v>
      </c>
      <c r="I62" s="217" t="s">
        <v>3338</v>
      </c>
      <c r="J62" s="217" t="s">
        <v>4053</v>
      </c>
      <c r="K62" s="230" t="s">
        <v>3305</v>
      </c>
      <c r="L62" s="219" t="s">
        <v>3306</v>
      </c>
      <c r="N62" s="218"/>
      <c r="O62" s="217" t="s">
        <v>2940</v>
      </c>
      <c r="P62" s="217" t="s">
        <v>14</v>
      </c>
      <c r="Q62" s="224">
        <v>20009</v>
      </c>
      <c r="R62" s="230" t="s">
        <v>3304</v>
      </c>
      <c r="S62" s="219">
        <v>10</v>
      </c>
      <c r="T62" s="230" t="s">
        <v>3303</v>
      </c>
      <c r="U62" s="231">
        <v>1001</v>
      </c>
      <c r="V62" s="231">
        <v>11033</v>
      </c>
      <c r="W62" s="230" t="s">
        <v>3300</v>
      </c>
      <c r="X62" s="217" t="s">
        <v>3301</v>
      </c>
    </row>
    <row r="63" spans="1:24">
      <c r="A63" s="217" t="str">
        <f t="shared" si="2"/>
        <v>SCM201900010008000062</v>
      </c>
      <c r="B63" s="217">
        <v>62</v>
      </c>
      <c r="C63" s="217" t="s">
        <v>3570</v>
      </c>
      <c r="D63" s="217" t="s">
        <v>4038</v>
      </c>
      <c r="E63" s="217" t="s">
        <v>4054</v>
      </c>
      <c r="F63" s="217" t="s">
        <v>4055</v>
      </c>
      <c r="G63" s="217" t="s">
        <v>442</v>
      </c>
      <c r="H63" s="217" t="s">
        <v>6618</v>
      </c>
      <c r="I63" s="217" t="s">
        <v>3610</v>
      </c>
      <c r="J63" s="217" t="s">
        <v>4056</v>
      </c>
      <c r="K63" s="230" t="s">
        <v>3305</v>
      </c>
      <c r="L63" s="219" t="s">
        <v>3306</v>
      </c>
      <c r="N63" s="218"/>
      <c r="O63" s="217" t="s">
        <v>2940</v>
      </c>
      <c r="P63" s="217" t="s">
        <v>14</v>
      </c>
      <c r="Q63" s="224">
        <v>20009</v>
      </c>
      <c r="R63" s="230" t="s">
        <v>3304</v>
      </c>
      <c r="S63" s="219">
        <v>10</v>
      </c>
      <c r="T63" s="230" t="s">
        <v>3303</v>
      </c>
      <c r="U63" s="231">
        <v>1001</v>
      </c>
      <c r="V63" s="231">
        <v>11033</v>
      </c>
      <c r="W63" s="230" t="s">
        <v>3300</v>
      </c>
      <c r="X63" s="217" t="s">
        <v>3301</v>
      </c>
    </row>
    <row r="64" spans="1:24">
      <c r="A64" s="217" t="str">
        <f t="shared" si="2"/>
        <v>SCM201900010008000063</v>
      </c>
      <c r="B64" s="217">
        <v>63</v>
      </c>
      <c r="C64" s="217" t="s">
        <v>3570</v>
      </c>
      <c r="D64" s="217" t="s">
        <v>4000</v>
      </c>
      <c r="E64" s="217" t="s">
        <v>4057</v>
      </c>
      <c r="F64" s="217" t="s">
        <v>4058</v>
      </c>
      <c r="G64" s="217" t="s">
        <v>442</v>
      </c>
      <c r="H64" s="217" t="s">
        <v>6620</v>
      </c>
      <c r="I64" s="217" t="s">
        <v>3612</v>
      </c>
      <c r="J64" s="217" t="s">
        <v>4059</v>
      </c>
      <c r="K64" s="230" t="s">
        <v>3305</v>
      </c>
      <c r="L64" s="219" t="s">
        <v>3306</v>
      </c>
      <c r="N64" s="218"/>
      <c r="O64" s="217" t="s">
        <v>2940</v>
      </c>
      <c r="P64" s="217" t="s">
        <v>14</v>
      </c>
      <c r="Q64" s="224">
        <v>20009</v>
      </c>
      <c r="R64" s="230" t="s">
        <v>3304</v>
      </c>
      <c r="S64" s="219">
        <v>10</v>
      </c>
      <c r="T64" s="230" t="s">
        <v>3303</v>
      </c>
      <c r="U64" s="231">
        <v>1001</v>
      </c>
      <c r="V64" s="231">
        <v>11033</v>
      </c>
      <c r="W64" s="230" t="s">
        <v>3300</v>
      </c>
      <c r="X64" s="217" t="s">
        <v>3301</v>
      </c>
    </row>
    <row r="65" spans="1:24">
      <c r="A65" s="217" t="str">
        <f t="shared" si="2"/>
        <v>SCM201900010008000064</v>
      </c>
      <c r="B65" s="217">
        <v>64</v>
      </c>
      <c r="C65" s="217" t="s">
        <v>3570</v>
      </c>
      <c r="D65" s="217" t="s">
        <v>4060</v>
      </c>
      <c r="E65" s="217" t="s">
        <v>4061</v>
      </c>
      <c r="F65" s="217" t="s">
        <v>4062</v>
      </c>
      <c r="G65" s="217" t="s">
        <v>442</v>
      </c>
      <c r="H65" s="217" t="s">
        <v>6621</v>
      </c>
      <c r="I65" s="217" t="s">
        <v>4063</v>
      </c>
      <c r="J65" s="217" t="s">
        <v>4064</v>
      </c>
      <c r="K65" s="230" t="s">
        <v>3305</v>
      </c>
      <c r="L65" s="219" t="s">
        <v>3306</v>
      </c>
      <c r="N65" s="218"/>
      <c r="O65" s="217" t="s">
        <v>2940</v>
      </c>
      <c r="P65" s="217" t="s">
        <v>14</v>
      </c>
      <c r="Q65" s="224">
        <v>20009</v>
      </c>
      <c r="R65" s="230" t="s">
        <v>3304</v>
      </c>
      <c r="S65" s="219">
        <v>10</v>
      </c>
      <c r="T65" s="230" t="s">
        <v>3303</v>
      </c>
      <c r="U65" s="231">
        <v>1001</v>
      </c>
      <c r="V65" s="231">
        <v>11033</v>
      </c>
      <c r="W65" s="230" t="s">
        <v>3300</v>
      </c>
      <c r="X65" s="217" t="s">
        <v>3301</v>
      </c>
    </row>
    <row r="66" spans="1:24">
      <c r="A66" s="217" t="str">
        <f t="shared" si="2"/>
        <v>SCM201900010008000065</v>
      </c>
      <c r="B66" s="217">
        <v>65</v>
      </c>
      <c r="C66" s="217" t="s">
        <v>3570</v>
      </c>
      <c r="D66" s="217" t="s">
        <v>4065</v>
      </c>
      <c r="E66" s="217" t="s">
        <v>4066</v>
      </c>
      <c r="F66" s="217" t="s">
        <v>4067</v>
      </c>
      <c r="G66" s="217" t="s">
        <v>442</v>
      </c>
      <c r="H66" s="217" t="s">
        <v>6665</v>
      </c>
      <c r="I66" s="217" t="s">
        <v>4068</v>
      </c>
      <c r="J66" s="217" t="s">
        <v>4069</v>
      </c>
      <c r="K66" s="230" t="s">
        <v>3305</v>
      </c>
      <c r="L66" s="219" t="s">
        <v>3306</v>
      </c>
      <c r="N66" s="218"/>
      <c r="O66" s="217" t="s">
        <v>2940</v>
      </c>
      <c r="P66" s="217" t="s">
        <v>14</v>
      </c>
      <c r="Q66" s="224">
        <v>20009</v>
      </c>
      <c r="R66" s="230" t="s">
        <v>3304</v>
      </c>
      <c r="S66" s="219">
        <v>10</v>
      </c>
      <c r="T66" s="230" t="s">
        <v>3303</v>
      </c>
      <c r="U66" s="231">
        <v>1001</v>
      </c>
      <c r="V66" s="231">
        <v>11033</v>
      </c>
      <c r="W66" s="230" t="s">
        <v>3300</v>
      </c>
      <c r="X66" s="217" t="s">
        <v>3301</v>
      </c>
    </row>
    <row r="67" spans="1:24">
      <c r="A67" s="217" t="str">
        <f t="shared" si="2"/>
        <v>SCM201900010008000066</v>
      </c>
      <c r="B67" s="217">
        <v>66</v>
      </c>
      <c r="C67" s="217" t="s">
        <v>3570</v>
      </c>
      <c r="D67" s="217" t="s">
        <v>4034</v>
      </c>
      <c r="E67" s="217" t="s">
        <v>4070</v>
      </c>
      <c r="F67" s="217" t="s">
        <v>4071</v>
      </c>
      <c r="G67" s="217" t="s">
        <v>442</v>
      </c>
      <c r="H67" s="217" t="s">
        <v>6622</v>
      </c>
      <c r="I67" s="217" t="s">
        <v>3616</v>
      </c>
      <c r="J67" s="217" t="s">
        <v>4072</v>
      </c>
      <c r="K67" s="230" t="s">
        <v>3305</v>
      </c>
      <c r="L67" s="219" t="s">
        <v>3306</v>
      </c>
      <c r="N67" s="218"/>
      <c r="O67" s="217" t="s">
        <v>2940</v>
      </c>
      <c r="P67" s="217" t="s">
        <v>14</v>
      </c>
      <c r="Q67" s="224">
        <v>20009</v>
      </c>
      <c r="R67" s="230" t="s">
        <v>3304</v>
      </c>
      <c r="S67" s="219">
        <v>10</v>
      </c>
      <c r="T67" s="230" t="s">
        <v>3303</v>
      </c>
      <c r="U67" s="231">
        <v>1001</v>
      </c>
      <c r="V67" s="231">
        <v>11033</v>
      </c>
      <c r="W67" s="230" t="s">
        <v>3300</v>
      </c>
      <c r="X67" s="217" t="s">
        <v>3301</v>
      </c>
    </row>
    <row r="68" spans="1:24">
      <c r="A68" s="217" t="str">
        <f t="shared" si="2"/>
        <v>SCM201900010008000067</v>
      </c>
      <c r="B68" s="217">
        <v>67</v>
      </c>
      <c r="C68" s="217" t="s">
        <v>3570</v>
      </c>
      <c r="D68" s="217" t="s">
        <v>3741</v>
      </c>
      <c r="E68" s="217" t="s">
        <v>4073</v>
      </c>
      <c r="F68" s="217" t="s">
        <v>4074</v>
      </c>
      <c r="G68" s="217" t="s">
        <v>3935</v>
      </c>
      <c r="H68" s="217" t="s">
        <v>6623</v>
      </c>
      <c r="I68" s="217" t="s">
        <v>3617</v>
      </c>
      <c r="J68" s="217" t="s">
        <v>4075</v>
      </c>
      <c r="K68" s="230" t="s">
        <v>3305</v>
      </c>
      <c r="L68" s="219" t="s">
        <v>3306</v>
      </c>
      <c r="N68" s="218"/>
      <c r="O68" s="217" t="s">
        <v>2940</v>
      </c>
      <c r="P68" s="217" t="s">
        <v>14</v>
      </c>
      <c r="Q68" s="224">
        <v>20009</v>
      </c>
      <c r="R68" s="230" t="s">
        <v>3304</v>
      </c>
      <c r="S68" s="219">
        <v>10</v>
      </c>
      <c r="T68" s="230" t="s">
        <v>3303</v>
      </c>
      <c r="U68" s="231">
        <v>1001</v>
      </c>
      <c r="V68" s="231">
        <v>11033</v>
      </c>
      <c r="W68" s="230" t="s">
        <v>3300</v>
      </c>
      <c r="X68" s="217" t="s">
        <v>3301</v>
      </c>
    </row>
    <row r="69" spans="1:24">
      <c r="A69" s="217" t="str">
        <f t="shared" si="2"/>
        <v>SCM201900010008000068</v>
      </c>
      <c r="B69" s="217">
        <v>68</v>
      </c>
      <c r="C69" s="217" t="s">
        <v>3570</v>
      </c>
      <c r="D69" s="217" t="s">
        <v>4076</v>
      </c>
      <c r="E69" s="217" t="s">
        <v>4077</v>
      </c>
      <c r="F69" s="217" t="s">
        <v>4078</v>
      </c>
      <c r="G69" s="217" t="s">
        <v>3935</v>
      </c>
      <c r="H69" s="217" t="s">
        <v>6624</v>
      </c>
      <c r="I69" s="217" t="s">
        <v>4079</v>
      </c>
      <c r="J69" s="217" t="s">
        <v>4080</v>
      </c>
      <c r="K69" s="230" t="s">
        <v>3305</v>
      </c>
      <c r="L69" s="219" t="s">
        <v>3306</v>
      </c>
      <c r="N69" s="218"/>
      <c r="O69" s="217" t="s">
        <v>2940</v>
      </c>
      <c r="P69" s="217" t="s">
        <v>14</v>
      </c>
      <c r="Q69" s="224">
        <v>20009</v>
      </c>
      <c r="R69" s="230" t="s">
        <v>3304</v>
      </c>
      <c r="S69" s="219">
        <v>10</v>
      </c>
      <c r="T69" s="230" t="s">
        <v>3303</v>
      </c>
      <c r="U69" s="231">
        <v>1001</v>
      </c>
      <c r="V69" s="231">
        <v>11033</v>
      </c>
      <c r="W69" s="230" t="s">
        <v>3300</v>
      </c>
      <c r="X69" s="217" t="s">
        <v>3301</v>
      </c>
    </row>
    <row r="70" spans="1:24">
      <c r="A70" s="217" t="str">
        <f t="shared" si="2"/>
        <v>SCM201900010008000069</v>
      </c>
      <c r="B70" s="217">
        <v>69</v>
      </c>
      <c r="C70" s="217" t="s">
        <v>3570</v>
      </c>
      <c r="D70" s="217" t="s">
        <v>4081</v>
      </c>
      <c r="E70" s="217" t="s">
        <v>4082</v>
      </c>
      <c r="F70" s="217" t="s">
        <v>4083</v>
      </c>
      <c r="G70" s="217" t="s">
        <v>3935</v>
      </c>
      <c r="H70" s="217" t="s">
        <v>6625</v>
      </c>
      <c r="I70" s="217" t="s">
        <v>3621</v>
      </c>
      <c r="J70" s="217" t="s">
        <v>4084</v>
      </c>
      <c r="K70" s="230" t="s">
        <v>3305</v>
      </c>
      <c r="L70" s="219" t="s">
        <v>3306</v>
      </c>
      <c r="N70" s="218"/>
      <c r="O70" s="217" t="s">
        <v>2940</v>
      </c>
      <c r="P70" s="217" t="s">
        <v>14</v>
      </c>
      <c r="Q70" s="224">
        <v>20009</v>
      </c>
      <c r="R70" s="230" t="s">
        <v>3304</v>
      </c>
      <c r="S70" s="219">
        <v>10</v>
      </c>
      <c r="T70" s="230" t="s">
        <v>3303</v>
      </c>
      <c r="U70" s="231">
        <v>1001</v>
      </c>
      <c r="V70" s="231">
        <v>11033</v>
      </c>
      <c r="W70" s="230" t="s">
        <v>3300</v>
      </c>
      <c r="X70" s="217" t="s">
        <v>3301</v>
      </c>
    </row>
    <row r="71" spans="1:24">
      <c r="A71" s="217" t="str">
        <f t="shared" si="2"/>
        <v>SCM201900010008000070</v>
      </c>
      <c r="B71" s="217">
        <v>70</v>
      </c>
      <c r="C71" s="217" t="s">
        <v>2781</v>
      </c>
      <c r="D71" s="217" t="s">
        <v>2781</v>
      </c>
      <c r="E71" s="217" t="s">
        <v>4085</v>
      </c>
      <c r="F71" s="217" t="s">
        <v>4086</v>
      </c>
      <c r="G71" s="217" t="s">
        <v>3834</v>
      </c>
      <c r="H71" s="217" t="s">
        <v>6693</v>
      </c>
      <c r="I71" s="217" t="s">
        <v>4087</v>
      </c>
      <c r="J71" s="217" t="s">
        <v>4088</v>
      </c>
      <c r="K71" s="230" t="s">
        <v>3305</v>
      </c>
      <c r="L71" s="219" t="s">
        <v>3306</v>
      </c>
      <c r="N71" s="218"/>
      <c r="O71" s="217" t="s">
        <v>2940</v>
      </c>
      <c r="P71" s="217" t="s">
        <v>14</v>
      </c>
      <c r="Q71" s="224">
        <v>20009</v>
      </c>
      <c r="R71" s="230" t="s">
        <v>3304</v>
      </c>
      <c r="S71" s="219">
        <v>10</v>
      </c>
      <c r="T71" s="230" t="s">
        <v>3303</v>
      </c>
      <c r="U71" s="231">
        <v>1001</v>
      </c>
      <c r="V71" s="231">
        <v>11033</v>
      </c>
      <c r="W71" s="230" t="s">
        <v>3300</v>
      </c>
      <c r="X71" s="217" t="s">
        <v>3301</v>
      </c>
    </row>
    <row r="72" spans="1:24">
      <c r="A72" s="217" t="str">
        <f t="shared" si="2"/>
        <v>SCM201900010008000071</v>
      </c>
      <c r="B72" s="217">
        <v>71</v>
      </c>
      <c r="C72" s="217" t="s">
        <v>3334</v>
      </c>
      <c r="D72" s="217" t="s">
        <v>4010</v>
      </c>
      <c r="E72" s="217" t="s">
        <v>4089</v>
      </c>
      <c r="F72" s="217" t="s">
        <v>4090</v>
      </c>
      <c r="G72" s="217" t="s">
        <v>2168</v>
      </c>
      <c r="H72" s="217" t="s">
        <v>6627</v>
      </c>
      <c r="I72" s="217" t="s">
        <v>4091</v>
      </c>
      <c r="J72" s="217" t="s">
        <v>4092</v>
      </c>
      <c r="K72" s="230" t="s">
        <v>3305</v>
      </c>
      <c r="L72" s="219" t="s">
        <v>3306</v>
      </c>
      <c r="N72" s="218"/>
      <c r="O72" s="217" t="s">
        <v>2940</v>
      </c>
      <c r="P72" s="217" t="s">
        <v>14</v>
      </c>
      <c r="Q72" s="224">
        <v>20009</v>
      </c>
      <c r="R72" s="230" t="s">
        <v>3304</v>
      </c>
      <c r="S72" s="219">
        <v>10</v>
      </c>
      <c r="T72" s="230" t="s">
        <v>3303</v>
      </c>
      <c r="U72" s="231">
        <v>1001</v>
      </c>
      <c r="V72" s="231">
        <v>11033</v>
      </c>
      <c r="W72" s="230" t="s">
        <v>3300</v>
      </c>
      <c r="X72" s="217" t="s">
        <v>3301</v>
      </c>
    </row>
    <row r="73" spans="1:24">
      <c r="A73" s="217" t="str">
        <f t="shared" si="2"/>
        <v>SCM201900010008000072</v>
      </c>
      <c r="B73" s="217">
        <v>72</v>
      </c>
      <c r="C73" s="217" t="s">
        <v>3334</v>
      </c>
      <c r="D73" s="217" t="s">
        <v>4093</v>
      </c>
      <c r="E73" s="217" t="s">
        <v>4094</v>
      </c>
      <c r="F73" s="217" t="s">
        <v>4095</v>
      </c>
      <c r="G73" s="217" t="s">
        <v>2168</v>
      </c>
      <c r="H73" s="217" t="s">
        <v>6489</v>
      </c>
      <c r="I73" s="217" t="s">
        <v>3344</v>
      </c>
      <c r="J73" s="217" t="s">
        <v>4096</v>
      </c>
      <c r="K73" s="230" t="s">
        <v>3305</v>
      </c>
      <c r="L73" s="219" t="s">
        <v>3306</v>
      </c>
      <c r="N73" s="218"/>
      <c r="O73" s="217" t="s">
        <v>2940</v>
      </c>
      <c r="P73" s="217" t="s">
        <v>14</v>
      </c>
      <c r="Q73" s="224">
        <v>20009</v>
      </c>
      <c r="R73" s="230" t="s">
        <v>3304</v>
      </c>
      <c r="S73" s="219">
        <v>10</v>
      </c>
      <c r="T73" s="230" t="s">
        <v>3303</v>
      </c>
      <c r="U73" s="231">
        <v>1001</v>
      </c>
      <c r="V73" s="231">
        <v>11033</v>
      </c>
      <c r="W73" s="230" t="s">
        <v>3300</v>
      </c>
      <c r="X73" s="217" t="s">
        <v>3301</v>
      </c>
    </row>
    <row r="74" spans="1:24">
      <c r="A74" s="217" t="str">
        <f t="shared" si="2"/>
        <v>SCM201900010008000073</v>
      </c>
      <c r="B74" s="217">
        <v>73</v>
      </c>
      <c r="C74" s="217" t="s">
        <v>2917</v>
      </c>
      <c r="D74" s="217" t="s">
        <v>4097</v>
      </c>
      <c r="E74" s="217" t="s">
        <v>4098</v>
      </c>
      <c r="F74" s="217" t="s">
        <v>4099</v>
      </c>
      <c r="G74" s="217" t="s">
        <v>2589</v>
      </c>
      <c r="H74" s="217" t="s">
        <v>6679</v>
      </c>
      <c r="I74" s="217" t="s">
        <v>4100</v>
      </c>
      <c r="J74" s="217" t="s">
        <v>4101</v>
      </c>
      <c r="K74" s="230" t="s">
        <v>3305</v>
      </c>
      <c r="L74" s="219" t="s">
        <v>3306</v>
      </c>
      <c r="N74" s="218"/>
      <c r="O74" s="217" t="s">
        <v>2940</v>
      </c>
      <c r="P74" s="217" t="s">
        <v>14</v>
      </c>
      <c r="Q74" s="224">
        <v>20009</v>
      </c>
      <c r="R74" s="230" t="s">
        <v>3304</v>
      </c>
      <c r="S74" s="219">
        <v>10</v>
      </c>
      <c r="T74" s="230" t="s">
        <v>3303</v>
      </c>
      <c r="U74" s="231">
        <v>1001</v>
      </c>
      <c r="V74" s="231">
        <v>11033</v>
      </c>
      <c r="W74" s="230" t="s">
        <v>3300</v>
      </c>
      <c r="X74" s="217" t="s">
        <v>3301</v>
      </c>
    </row>
    <row r="75" spans="1:24">
      <c r="A75" s="217" t="str">
        <f t="shared" ref="A75:A100" si="3">T75&amp;"0000"&amp;B75</f>
        <v>SCM201900010008000074</v>
      </c>
      <c r="B75" s="217">
        <v>74</v>
      </c>
      <c r="C75" s="217" t="s">
        <v>3427</v>
      </c>
      <c r="D75" s="217" t="s">
        <v>3815</v>
      </c>
      <c r="E75" s="217" t="s">
        <v>4102</v>
      </c>
      <c r="F75" s="217" t="s">
        <v>4103</v>
      </c>
      <c r="G75" s="217" t="s">
        <v>2334</v>
      </c>
      <c r="H75" s="217" t="s">
        <v>6629</v>
      </c>
      <c r="I75" s="217" t="s">
        <v>3631</v>
      </c>
      <c r="J75" s="217" t="s">
        <v>4104</v>
      </c>
      <c r="K75" s="230" t="s">
        <v>3305</v>
      </c>
      <c r="L75" s="219" t="s">
        <v>3306</v>
      </c>
      <c r="N75" s="218"/>
      <c r="O75" s="217" t="s">
        <v>2940</v>
      </c>
      <c r="P75" s="217" t="s">
        <v>14</v>
      </c>
      <c r="Q75" s="224">
        <v>20009</v>
      </c>
      <c r="R75" s="230" t="s">
        <v>3304</v>
      </c>
      <c r="S75" s="219">
        <v>10</v>
      </c>
      <c r="T75" s="230" t="s">
        <v>3303</v>
      </c>
      <c r="U75" s="231">
        <v>1001</v>
      </c>
      <c r="V75" s="231">
        <v>11033</v>
      </c>
      <c r="W75" s="230" t="s">
        <v>3300</v>
      </c>
      <c r="X75" s="217" t="s">
        <v>3301</v>
      </c>
    </row>
    <row r="76" spans="1:24">
      <c r="A76" s="217" t="str">
        <f t="shared" si="3"/>
        <v>SCM201900010008000075</v>
      </c>
      <c r="B76" s="217">
        <v>75</v>
      </c>
      <c r="C76" s="217" t="s">
        <v>3427</v>
      </c>
      <c r="D76" s="217" t="s">
        <v>3815</v>
      </c>
      <c r="E76" s="217" t="s">
        <v>4105</v>
      </c>
      <c r="F76" s="217" t="s">
        <v>4106</v>
      </c>
      <c r="G76" s="217" t="s">
        <v>2334</v>
      </c>
      <c r="H76" s="217" t="s">
        <v>6630</v>
      </c>
      <c r="I76" s="217" t="s">
        <v>4107</v>
      </c>
      <c r="J76" s="217" t="s">
        <v>4108</v>
      </c>
      <c r="K76" s="230" t="s">
        <v>3305</v>
      </c>
      <c r="L76" s="219" t="s">
        <v>3306</v>
      </c>
      <c r="N76" s="218"/>
      <c r="O76" s="217" t="s">
        <v>2940</v>
      </c>
      <c r="P76" s="217" t="s">
        <v>14</v>
      </c>
      <c r="Q76" s="224">
        <v>20009</v>
      </c>
      <c r="R76" s="230" t="s">
        <v>3304</v>
      </c>
      <c r="S76" s="219">
        <v>10</v>
      </c>
      <c r="T76" s="230" t="s">
        <v>3303</v>
      </c>
      <c r="U76" s="231">
        <v>1001</v>
      </c>
      <c r="V76" s="231">
        <v>11033</v>
      </c>
      <c r="W76" s="230" t="s">
        <v>3300</v>
      </c>
      <c r="X76" s="217" t="s">
        <v>3301</v>
      </c>
    </row>
    <row r="77" spans="1:24">
      <c r="A77" s="217" t="str">
        <f t="shared" si="3"/>
        <v>SCM201900010008000076</v>
      </c>
      <c r="B77" s="217">
        <v>76</v>
      </c>
      <c r="C77" s="217" t="s">
        <v>732</v>
      </c>
      <c r="D77" s="217" t="s">
        <v>4109</v>
      </c>
      <c r="E77" s="217" t="s">
        <v>4110</v>
      </c>
      <c r="F77" s="217" t="s">
        <v>4111</v>
      </c>
      <c r="G77" s="217" t="s">
        <v>715</v>
      </c>
      <c r="H77" s="217" t="s">
        <v>6631</v>
      </c>
      <c r="I77" s="217" t="s">
        <v>4112</v>
      </c>
      <c r="J77" s="217" t="s">
        <v>4113</v>
      </c>
      <c r="K77" s="230" t="s">
        <v>3305</v>
      </c>
      <c r="L77" s="219" t="s">
        <v>3306</v>
      </c>
      <c r="N77" s="218"/>
      <c r="O77" s="217" t="s">
        <v>2940</v>
      </c>
      <c r="P77" s="217" t="s">
        <v>14</v>
      </c>
      <c r="Q77" s="224">
        <v>20009</v>
      </c>
      <c r="R77" s="230" t="s">
        <v>3304</v>
      </c>
      <c r="S77" s="219">
        <v>10</v>
      </c>
      <c r="T77" s="230" t="s">
        <v>3303</v>
      </c>
      <c r="U77" s="231">
        <v>1001</v>
      </c>
      <c r="V77" s="231">
        <v>11033</v>
      </c>
      <c r="W77" s="230" t="s">
        <v>3300</v>
      </c>
      <c r="X77" s="217" t="s">
        <v>3301</v>
      </c>
    </row>
    <row r="78" spans="1:24">
      <c r="A78" s="217" t="str">
        <f t="shared" si="3"/>
        <v>SCM201900010008000077</v>
      </c>
      <c r="B78" s="217">
        <v>77</v>
      </c>
      <c r="C78" s="217" t="s">
        <v>2944</v>
      </c>
      <c r="D78" s="217" t="s">
        <v>2947</v>
      </c>
      <c r="E78" s="217" t="s">
        <v>4114</v>
      </c>
      <c r="F78" s="217" t="s">
        <v>4115</v>
      </c>
      <c r="G78" s="217" t="s">
        <v>4116</v>
      </c>
      <c r="H78" s="217" t="s">
        <v>6632</v>
      </c>
      <c r="I78" s="217" t="s">
        <v>4117</v>
      </c>
      <c r="J78" s="217" t="s">
        <v>4118</v>
      </c>
      <c r="K78" s="230" t="s">
        <v>3305</v>
      </c>
      <c r="L78" s="219" t="s">
        <v>3306</v>
      </c>
      <c r="N78" s="218"/>
      <c r="O78" s="217" t="s">
        <v>2940</v>
      </c>
      <c r="P78" s="217" t="s">
        <v>14</v>
      </c>
      <c r="Q78" s="224">
        <v>20009</v>
      </c>
      <c r="R78" s="230" t="s">
        <v>3304</v>
      </c>
      <c r="S78" s="219">
        <v>10</v>
      </c>
      <c r="T78" s="230" t="s">
        <v>3303</v>
      </c>
      <c r="U78" s="231">
        <v>1001</v>
      </c>
      <c r="V78" s="231">
        <v>11033</v>
      </c>
      <c r="W78" s="230" t="s">
        <v>3300</v>
      </c>
      <c r="X78" s="217" t="s">
        <v>3301</v>
      </c>
    </row>
    <row r="79" spans="1:24">
      <c r="A79" s="217" t="str">
        <f t="shared" si="3"/>
        <v>SCM201900010008000078</v>
      </c>
      <c r="B79" s="217">
        <v>78</v>
      </c>
      <c r="C79" s="217" t="s">
        <v>2944</v>
      </c>
      <c r="D79" s="217" t="s">
        <v>2947</v>
      </c>
      <c r="E79" s="217" t="s">
        <v>4119</v>
      </c>
      <c r="F79" s="217" t="s">
        <v>4120</v>
      </c>
      <c r="G79" s="217" t="s">
        <v>4116</v>
      </c>
      <c r="H79" s="217" t="s">
        <v>6633</v>
      </c>
      <c r="I79" s="217" t="s">
        <v>4121</v>
      </c>
      <c r="J79" s="217" t="s">
        <v>4122</v>
      </c>
      <c r="K79" s="230" t="s">
        <v>3305</v>
      </c>
      <c r="L79" s="219" t="s">
        <v>3306</v>
      </c>
      <c r="N79" s="218"/>
      <c r="O79" s="217" t="s">
        <v>2940</v>
      </c>
      <c r="P79" s="217" t="s">
        <v>14</v>
      </c>
      <c r="Q79" s="224">
        <v>20009</v>
      </c>
      <c r="R79" s="230" t="s">
        <v>3304</v>
      </c>
      <c r="S79" s="219">
        <v>10</v>
      </c>
      <c r="T79" s="230" t="s">
        <v>3303</v>
      </c>
      <c r="U79" s="231">
        <v>1001</v>
      </c>
      <c r="V79" s="231">
        <v>11033</v>
      </c>
      <c r="W79" s="230" t="s">
        <v>3300</v>
      </c>
      <c r="X79" s="217" t="s">
        <v>3301</v>
      </c>
    </row>
    <row r="80" spans="1:24">
      <c r="A80" s="217" t="str">
        <f t="shared" si="3"/>
        <v>SCM201900010008000079</v>
      </c>
      <c r="B80" s="217">
        <v>79</v>
      </c>
      <c r="C80" s="217" t="s">
        <v>3460</v>
      </c>
      <c r="D80" s="217" t="s">
        <v>4123</v>
      </c>
      <c r="E80" s="217" t="s">
        <v>4124</v>
      </c>
      <c r="F80" s="217" t="s">
        <v>4125</v>
      </c>
      <c r="G80" s="217" t="s">
        <v>1844</v>
      </c>
      <c r="H80" s="217" t="s">
        <v>6634</v>
      </c>
      <c r="I80" s="217" t="s">
        <v>4126</v>
      </c>
      <c r="J80" s="217" t="s">
        <v>4127</v>
      </c>
      <c r="K80" s="230" t="s">
        <v>3305</v>
      </c>
      <c r="L80" s="219" t="s">
        <v>3306</v>
      </c>
      <c r="N80" s="218"/>
      <c r="O80" s="217" t="s">
        <v>2940</v>
      </c>
      <c r="P80" s="217" t="s">
        <v>14</v>
      </c>
      <c r="Q80" s="224">
        <v>20009</v>
      </c>
      <c r="R80" s="230" t="s">
        <v>3304</v>
      </c>
      <c r="S80" s="219">
        <v>10</v>
      </c>
      <c r="T80" s="230" t="s">
        <v>3303</v>
      </c>
      <c r="U80" s="231">
        <v>1001</v>
      </c>
      <c r="V80" s="231">
        <v>11033</v>
      </c>
      <c r="W80" s="230" t="s">
        <v>3300</v>
      </c>
      <c r="X80" s="217" t="s">
        <v>3301</v>
      </c>
    </row>
    <row r="81" spans="1:24">
      <c r="A81" s="217" t="str">
        <f t="shared" si="3"/>
        <v>SCM201900010008000080</v>
      </c>
      <c r="B81" s="217">
        <v>80</v>
      </c>
      <c r="C81" s="217" t="s">
        <v>3492</v>
      </c>
      <c r="D81" s="217" t="s">
        <v>3842</v>
      </c>
      <c r="E81" s="217" t="s">
        <v>4128</v>
      </c>
      <c r="F81" s="217" t="s">
        <v>4129</v>
      </c>
      <c r="G81" s="217" t="s">
        <v>3843</v>
      </c>
      <c r="H81" s="217" t="s">
        <v>6635</v>
      </c>
      <c r="I81" s="217" t="s">
        <v>3646</v>
      </c>
      <c r="J81" s="217" t="s">
        <v>4130</v>
      </c>
      <c r="K81" s="230" t="s">
        <v>3305</v>
      </c>
      <c r="L81" s="219" t="s">
        <v>3306</v>
      </c>
      <c r="N81" s="218"/>
      <c r="O81" s="217" t="s">
        <v>2940</v>
      </c>
      <c r="P81" s="217" t="s">
        <v>14</v>
      </c>
      <c r="Q81" s="224">
        <v>20009</v>
      </c>
      <c r="R81" s="230" t="s">
        <v>3304</v>
      </c>
      <c r="S81" s="219">
        <v>10</v>
      </c>
      <c r="T81" s="230" t="s">
        <v>3303</v>
      </c>
      <c r="U81" s="231">
        <v>1001</v>
      </c>
      <c r="V81" s="231">
        <v>11033</v>
      </c>
      <c r="W81" s="230" t="s">
        <v>3300</v>
      </c>
      <c r="X81" s="217" t="s">
        <v>3301</v>
      </c>
    </row>
    <row r="82" spans="1:24">
      <c r="A82" s="217" t="str">
        <f t="shared" si="3"/>
        <v>SCM201900010008000081</v>
      </c>
      <c r="B82" s="217">
        <v>81</v>
      </c>
      <c r="C82" s="217" t="s">
        <v>3492</v>
      </c>
      <c r="D82" s="217" t="s">
        <v>3842</v>
      </c>
      <c r="E82" s="217" t="s">
        <v>4131</v>
      </c>
      <c r="F82" s="217" t="s">
        <v>4132</v>
      </c>
      <c r="G82" s="217" t="s">
        <v>3843</v>
      </c>
      <c r="H82" s="217" t="s">
        <v>6636</v>
      </c>
      <c r="I82" s="217" t="s">
        <v>4133</v>
      </c>
      <c r="J82" s="217" t="s">
        <v>4134</v>
      </c>
      <c r="K82" s="230" t="s">
        <v>3305</v>
      </c>
      <c r="L82" s="219" t="s">
        <v>3306</v>
      </c>
      <c r="N82" s="218"/>
      <c r="O82" s="217" t="s">
        <v>2940</v>
      </c>
      <c r="P82" s="217" t="s">
        <v>14</v>
      </c>
      <c r="Q82" s="224">
        <v>20009</v>
      </c>
      <c r="R82" s="230" t="s">
        <v>3304</v>
      </c>
      <c r="S82" s="219">
        <v>10</v>
      </c>
      <c r="T82" s="230" t="s">
        <v>3303</v>
      </c>
      <c r="U82" s="231">
        <v>1001</v>
      </c>
      <c r="V82" s="231">
        <v>11033</v>
      </c>
      <c r="W82" s="230" t="s">
        <v>3300</v>
      </c>
      <c r="X82" s="217" t="s">
        <v>3301</v>
      </c>
    </row>
    <row r="83" spans="1:24">
      <c r="A83" s="217" t="str">
        <f t="shared" si="3"/>
        <v>SCM201900010008000082</v>
      </c>
      <c r="B83" s="217">
        <v>82</v>
      </c>
      <c r="C83" s="217" t="s">
        <v>3334</v>
      </c>
      <c r="D83" s="217" t="s">
        <v>4135</v>
      </c>
      <c r="E83" s="217" t="s">
        <v>4136</v>
      </c>
      <c r="F83" s="217" t="s">
        <v>4137</v>
      </c>
      <c r="G83" s="217" t="s">
        <v>2589</v>
      </c>
      <c r="H83" s="217" t="s">
        <v>6490</v>
      </c>
      <c r="I83" s="217" t="s">
        <v>3346</v>
      </c>
      <c r="J83" s="217" t="s">
        <v>4138</v>
      </c>
      <c r="K83" s="230" t="s">
        <v>3305</v>
      </c>
      <c r="L83" s="219" t="s">
        <v>3306</v>
      </c>
      <c r="N83" s="218"/>
      <c r="O83" s="217" t="s">
        <v>2940</v>
      </c>
      <c r="P83" s="217" t="s">
        <v>14</v>
      </c>
      <c r="Q83" s="224">
        <v>20009</v>
      </c>
      <c r="R83" s="230" t="s">
        <v>3304</v>
      </c>
      <c r="S83" s="219">
        <v>10</v>
      </c>
      <c r="T83" s="230" t="s">
        <v>3303</v>
      </c>
      <c r="U83" s="231">
        <v>1001</v>
      </c>
      <c r="V83" s="231">
        <v>11033</v>
      </c>
      <c r="W83" s="230" t="s">
        <v>3300</v>
      </c>
      <c r="X83" s="217" t="s">
        <v>3301</v>
      </c>
    </row>
    <row r="84" spans="1:24">
      <c r="A84" s="217" t="str">
        <f t="shared" si="3"/>
        <v>SCM201900010008000083</v>
      </c>
      <c r="B84" s="217">
        <v>83</v>
      </c>
      <c r="C84" s="217" t="s">
        <v>2840</v>
      </c>
      <c r="D84" s="217" t="s">
        <v>4139</v>
      </c>
      <c r="E84" s="217" t="s">
        <v>4140</v>
      </c>
      <c r="F84" s="217" t="s">
        <v>4141</v>
      </c>
      <c r="G84" s="217" t="s">
        <v>3860</v>
      </c>
      <c r="H84" s="217" t="s">
        <v>6673</v>
      </c>
      <c r="I84" s="217" t="s">
        <v>4142</v>
      </c>
      <c r="J84" s="217" t="s">
        <v>4143</v>
      </c>
      <c r="K84" s="230" t="s">
        <v>3305</v>
      </c>
      <c r="L84" s="219" t="s">
        <v>3306</v>
      </c>
      <c r="N84" s="218"/>
      <c r="O84" s="217" t="s">
        <v>2940</v>
      </c>
      <c r="P84" s="217" t="s">
        <v>14</v>
      </c>
      <c r="Q84" s="224">
        <v>20009</v>
      </c>
      <c r="R84" s="230" t="s">
        <v>3304</v>
      </c>
      <c r="S84" s="219">
        <v>10</v>
      </c>
      <c r="T84" s="230" t="s">
        <v>3303</v>
      </c>
      <c r="U84" s="231">
        <v>1001</v>
      </c>
      <c r="V84" s="231">
        <v>11033</v>
      </c>
      <c r="W84" s="230" t="s">
        <v>3300</v>
      </c>
      <c r="X84" s="217" t="s">
        <v>3301</v>
      </c>
    </row>
    <row r="85" spans="1:24">
      <c r="A85" s="217" t="str">
        <f t="shared" si="3"/>
        <v>SCM201900010008000084</v>
      </c>
      <c r="B85" s="217">
        <v>84</v>
      </c>
      <c r="C85" s="217" t="s">
        <v>3652</v>
      </c>
      <c r="D85" s="217" t="s">
        <v>3652</v>
      </c>
      <c r="E85" s="217" t="s">
        <v>4144</v>
      </c>
      <c r="F85" s="217" t="s">
        <v>4145</v>
      </c>
      <c r="G85" s="217" t="s">
        <v>241</v>
      </c>
      <c r="H85" s="217" t="s">
        <v>6638</v>
      </c>
      <c r="I85" s="217" t="s">
        <v>3654</v>
      </c>
      <c r="J85" s="217" t="s">
        <v>4146</v>
      </c>
      <c r="K85" s="230" t="s">
        <v>3305</v>
      </c>
      <c r="L85" s="219" t="s">
        <v>3306</v>
      </c>
      <c r="N85" s="218"/>
      <c r="O85" s="217" t="s">
        <v>2940</v>
      </c>
      <c r="P85" s="217" t="s">
        <v>14</v>
      </c>
      <c r="Q85" s="224">
        <v>20009</v>
      </c>
      <c r="R85" s="230" t="s">
        <v>3304</v>
      </c>
      <c r="S85" s="219">
        <v>10</v>
      </c>
      <c r="T85" s="230" t="s">
        <v>3303</v>
      </c>
      <c r="U85" s="231">
        <v>1001</v>
      </c>
      <c r="V85" s="231">
        <v>11033</v>
      </c>
      <c r="W85" s="230" t="s">
        <v>3300</v>
      </c>
      <c r="X85" s="217" t="s">
        <v>3301</v>
      </c>
    </row>
    <row r="86" spans="1:24">
      <c r="A86" s="217" t="str">
        <f t="shared" si="3"/>
        <v>SCM201900010008000085</v>
      </c>
      <c r="B86" s="217">
        <v>85</v>
      </c>
      <c r="C86" s="217" t="s">
        <v>3541</v>
      </c>
      <c r="D86" s="217" t="s">
        <v>3929</v>
      </c>
      <c r="E86" s="217" t="s">
        <v>4147</v>
      </c>
      <c r="F86" s="217" t="s">
        <v>4148</v>
      </c>
      <c r="G86" s="217" t="s">
        <v>3914</v>
      </c>
      <c r="H86" s="217" t="s">
        <v>6639</v>
      </c>
      <c r="I86" s="217" t="s">
        <v>4149</v>
      </c>
      <c r="J86" s="217" t="s">
        <v>4150</v>
      </c>
      <c r="K86" s="230" t="s">
        <v>3305</v>
      </c>
      <c r="L86" s="219" t="s">
        <v>3306</v>
      </c>
      <c r="N86" s="218"/>
      <c r="O86" s="217" t="s">
        <v>2940</v>
      </c>
      <c r="P86" s="217" t="s">
        <v>14</v>
      </c>
      <c r="Q86" s="224">
        <v>20009</v>
      </c>
      <c r="R86" s="230" t="s">
        <v>3304</v>
      </c>
      <c r="S86" s="219">
        <v>10</v>
      </c>
      <c r="T86" s="230" t="s">
        <v>3303</v>
      </c>
      <c r="U86" s="231">
        <v>1001</v>
      </c>
      <c r="V86" s="231">
        <v>11033</v>
      </c>
      <c r="W86" s="230" t="s">
        <v>3300</v>
      </c>
      <c r="X86" s="217" t="s">
        <v>3301</v>
      </c>
    </row>
    <row r="87" spans="1:24">
      <c r="A87" s="217" t="str">
        <f t="shared" si="3"/>
        <v>SCM201900010008000086</v>
      </c>
      <c r="B87" s="217">
        <v>86</v>
      </c>
      <c r="C87" s="217" t="s">
        <v>3541</v>
      </c>
      <c r="D87" s="217" t="s">
        <v>3920</v>
      </c>
      <c r="E87" s="217" t="s">
        <v>4151</v>
      </c>
      <c r="F87" s="217" t="s">
        <v>4152</v>
      </c>
      <c r="G87" s="217" t="s">
        <v>3935</v>
      </c>
      <c r="H87" s="217" t="s">
        <v>6668</v>
      </c>
      <c r="I87" s="217" t="s">
        <v>4153</v>
      </c>
      <c r="J87" s="217" t="s">
        <v>4154</v>
      </c>
      <c r="K87" s="230" t="s">
        <v>3305</v>
      </c>
      <c r="L87" s="219" t="s">
        <v>3306</v>
      </c>
      <c r="N87" s="218"/>
      <c r="O87" s="217" t="s">
        <v>2940</v>
      </c>
      <c r="P87" s="217" t="s">
        <v>14</v>
      </c>
      <c r="Q87" s="224">
        <v>20009</v>
      </c>
      <c r="R87" s="230" t="s">
        <v>3304</v>
      </c>
      <c r="S87" s="219">
        <v>10</v>
      </c>
      <c r="T87" s="230" t="s">
        <v>3303</v>
      </c>
      <c r="U87" s="231">
        <v>1001</v>
      </c>
      <c r="V87" s="231">
        <v>11033</v>
      </c>
      <c r="W87" s="230" t="s">
        <v>3300</v>
      </c>
      <c r="X87" s="217" t="s">
        <v>3301</v>
      </c>
    </row>
    <row r="88" spans="1:24">
      <c r="A88" s="217" t="str">
        <f t="shared" si="3"/>
        <v>SCM201900010008000087</v>
      </c>
      <c r="B88" s="217">
        <v>87</v>
      </c>
      <c r="C88" s="217" t="s">
        <v>3570</v>
      </c>
      <c r="D88" s="217" t="s">
        <v>4081</v>
      </c>
      <c r="E88" s="217" t="s">
        <v>4155</v>
      </c>
      <c r="F88" s="217" t="s">
        <v>4156</v>
      </c>
      <c r="G88" s="217" t="s">
        <v>3935</v>
      </c>
      <c r="H88" s="217" t="s">
        <v>6669</v>
      </c>
      <c r="I88" s="217" t="s">
        <v>4157</v>
      </c>
      <c r="J88" s="217" t="s">
        <v>4158</v>
      </c>
      <c r="K88" s="230" t="s">
        <v>3305</v>
      </c>
      <c r="L88" s="219" t="s">
        <v>3306</v>
      </c>
      <c r="N88" s="218"/>
      <c r="O88" s="217" t="s">
        <v>2940</v>
      </c>
      <c r="P88" s="217" t="s">
        <v>14</v>
      </c>
      <c r="Q88" s="224">
        <v>20009</v>
      </c>
      <c r="R88" s="230" t="s">
        <v>3304</v>
      </c>
      <c r="S88" s="219">
        <v>10</v>
      </c>
      <c r="T88" s="230" t="s">
        <v>3303</v>
      </c>
      <c r="U88" s="231">
        <v>1001</v>
      </c>
      <c r="V88" s="231">
        <v>11033</v>
      </c>
      <c r="W88" s="230" t="s">
        <v>3300</v>
      </c>
      <c r="X88" s="217" t="s">
        <v>3301</v>
      </c>
    </row>
    <row r="89" spans="1:24">
      <c r="A89" s="217" t="str">
        <f t="shared" si="3"/>
        <v>SCM201900010008000088</v>
      </c>
      <c r="B89" s="217">
        <v>88</v>
      </c>
      <c r="C89" s="217" t="s">
        <v>3541</v>
      </c>
      <c r="D89" s="217" t="s">
        <v>3958</v>
      </c>
      <c r="E89" s="217" t="s">
        <v>4159</v>
      </c>
      <c r="F89" s="217" t="s">
        <v>4160</v>
      </c>
      <c r="G89" s="217" t="s">
        <v>3914</v>
      </c>
      <c r="H89" s="217" t="s">
        <v>6641</v>
      </c>
      <c r="I89" s="217" t="s">
        <v>4161</v>
      </c>
      <c r="J89" s="217" t="s">
        <v>4162</v>
      </c>
      <c r="K89" s="230" t="s">
        <v>3305</v>
      </c>
      <c r="L89" s="219" t="s">
        <v>3306</v>
      </c>
      <c r="N89" s="218"/>
      <c r="O89" s="217" t="s">
        <v>2940</v>
      </c>
      <c r="P89" s="217" t="s">
        <v>14</v>
      </c>
      <c r="Q89" s="224">
        <v>20009</v>
      </c>
      <c r="R89" s="230" t="s">
        <v>3304</v>
      </c>
      <c r="S89" s="219">
        <v>10</v>
      </c>
      <c r="T89" s="230" t="s">
        <v>3303</v>
      </c>
      <c r="U89" s="231">
        <v>1001</v>
      </c>
      <c r="V89" s="231">
        <v>11033</v>
      </c>
      <c r="W89" s="230" t="s">
        <v>3300</v>
      </c>
      <c r="X89" s="217" t="s">
        <v>3301</v>
      </c>
    </row>
    <row r="90" spans="1:24">
      <c r="A90" s="217" t="str">
        <f t="shared" si="3"/>
        <v>SCM201900010008000089</v>
      </c>
      <c r="B90" s="217">
        <v>89</v>
      </c>
      <c r="C90" s="217" t="s">
        <v>3570</v>
      </c>
      <c r="D90" s="217" t="s">
        <v>3972</v>
      </c>
      <c r="E90" s="217" t="s">
        <v>4163</v>
      </c>
      <c r="F90" s="217" t="s">
        <v>4164</v>
      </c>
      <c r="G90" s="217" t="s">
        <v>442</v>
      </c>
      <c r="H90" s="217" t="s">
        <v>6642</v>
      </c>
      <c r="I90" s="217" t="s">
        <v>4165</v>
      </c>
      <c r="J90" s="217" t="s">
        <v>4166</v>
      </c>
      <c r="K90" s="230" t="s">
        <v>3305</v>
      </c>
      <c r="L90" s="219" t="s">
        <v>3306</v>
      </c>
      <c r="N90" s="218"/>
      <c r="O90" s="217" t="s">
        <v>2940</v>
      </c>
      <c r="P90" s="217" t="s">
        <v>14</v>
      </c>
      <c r="Q90" s="224">
        <v>20009</v>
      </c>
      <c r="R90" s="230" t="s">
        <v>3304</v>
      </c>
      <c r="S90" s="219">
        <v>10</v>
      </c>
      <c r="T90" s="230" t="s">
        <v>3303</v>
      </c>
      <c r="U90" s="231">
        <v>1001</v>
      </c>
      <c r="V90" s="231">
        <v>11033</v>
      </c>
      <c r="W90" s="230" t="s">
        <v>3300</v>
      </c>
      <c r="X90" s="217" t="s">
        <v>3301</v>
      </c>
    </row>
    <row r="91" spans="1:24">
      <c r="A91" s="217" t="str">
        <f t="shared" si="3"/>
        <v>SCM201900010008000090</v>
      </c>
      <c r="B91" s="217">
        <v>90</v>
      </c>
      <c r="C91" s="217" t="s">
        <v>3570</v>
      </c>
      <c r="D91" s="217" t="s">
        <v>3972</v>
      </c>
      <c r="E91" s="217" t="s">
        <v>4167</v>
      </c>
      <c r="F91" s="217" t="s">
        <v>4168</v>
      </c>
      <c r="G91" s="217" t="s">
        <v>442</v>
      </c>
      <c r="H91" s="217" t="s">
        <v>6643</v>
      </c>
      <c r="I91" s="217" t="s">
        <v>4169</v>
      </c>
      <c r="J91" s="217" t="s">
        <v>4170</v>
      </c>
      <c r="K91" s="230" t="s">
        <v>3305</v>
      </c>
      <c r="L91" s="219" t="s">
        <v>3306</v>
      </c>
      <c r="N91" s="218"/>
      <c r="O91" s="217" t="s">
        <v>2940</v>
      </c>
      <c r="P91" s="217" t="s">
        <v>14</v>
      </c>
      <c r="Q91" s="224">
        <v>20009</v>
      </c>
      <c r="R91" s="230" t="s">
        <v>3304</v>
      </c>
      <c r="S91" s="219">
        <v>10</v>
      </c>
      <c r="T91" s="230" t="s">
        <v>3303</v>
      </c>
      <c r="U91" s="231">
        <v>1001</v>
      </c>
      <c r="V91" s="231">
        <v>11033</v>
      </c>
      <c r="W91" s="230" t="s">
        <v>3300</v>
      </c>
      <c r="X91" s="217" t="s">
        <v>3301</v>
      </c>
    </row>
    <row r="92" spans="1:24">
      <c r="A92" s="217" t="str">
        <f t="shared" si="3"/>
        <v>SCM201900010008000091</v>
      </c>
      <c r="B92" s="217">
        <v>91</v>
      </c>
      <c r="C92" s="217" t="s">
        <v>2941</v>
      </c>
      <c r="D92" s="217" t="s">
        <v>2949</v>
      </c>
      <c r="E92" s="217" t="s">
        <v>4171</v>
      </c>
      <c r="F92" s="217" t="s">
        <v>4172</v>
      </c>
      <c r="G92" s="217" t="s">
        <v>664</v>
      </c>
      <c r="H92" s="217" t="s">
        <v>6644</v>
      </c>
      <c r="I92" s="217" t="s">
        <v>4173</v>
      </c>
      <c r="J92" s="217" t="s">
        <v>4174</v>
      </c>
      <c r="K92" s="230" t="s">
        <v>3305</v>
      </c>
      <c r="L92" s="219" t="s">
        <v>3306</v>
      </c>
      <c r="N92" s="218"/>
      <c r="O92" s="217" t="s">
        <v>2940</v>
      </c>
      <c r="P92" s="217" t="s">
        <v>14</v>
      </c>
      <c r="Q92" s="224">
        <v>20009</v>
      </c>
      <c r="R92" s="230" t="s">
        <v>3304</v>
      </c>
      <c r="S92" s="219">
        <v>10</v>
      </c>
      <c r="T92" s="230" t="s">
        <v>3303</v>
      </c>
      <c r="U92" s="231">
        <v>1001</v>
      </c>
      <c r="V92" s="231">
        <v>11033</v>
      </c>
      <c r="W92" s="230" t="s">
        <v>3300</v>
      </c>
      <c r="X92" s="217" t="s">
        <v>3301</v>
      </c>
    </row>
    <row r="93" spans="1:24">
      <c r="A93" s="217" t="str">
        <f t="shared" si="3"/>
        <v>SCM201900010008000092</v>
      </c>
      <c r="B93" s="217">
        <v>92</v>
      </c>
      <c r="C93" s="217" t="s">
        <v>2941</v>
      </c>
      <c r="D93" s="217" t="s">
        <v>2949</v>
      </c>
      <c r="E93" s="217" t="s">
        <v>4175</v>
      </c>
      <c r="F93" s="217" t="s">
        <v>4176</v>
      </c>
      <c r="G93" s="217" t="s">
        <v>664</v>
      </c>
      <c r="H93" s="217" t="s">
        <v>6645</v>
      </c>
      <c r="I93" s="217" t="s">
        <v>4177</v>
      </c>
      <c r="J93" s="217" t="s">
        <v>4178</v>
      </c>
      <c r="K93" s="230" t="s">
        <v>3305</v>
      </c>
      <c r="L93" s="219" t="s">
        <v>3306</v>
      </c>
      <c r="N93" s="218"/>
      <c r="O93" s="217" t="s">
        <v>2940</v>
      </c>
      <c r="P93" s="217" t="s">
        <v>14</v>
      </c>
      <c r="Q93" s="224">
        <v>20009</v>
      </c>
      <c r="R93" s="230" t="s">
        <v>3304</v>
      </c>
      <c r="S93" s="219">
        <v>10</v>
      </c>
      <c r="T93" s="230" t="s">
        <v>3303</v>
      </c>
      <c r="U93" s="231">
        <v>1001</v>
      </c>
      <c r="V93" s="231">
        <v>11033</v>
      </c>
      <c r="W93" s="230" t="s">
        <v>3300</v>
      </c>
      <c r="X93" s="217" t="s">
        <v>3301</v>
      </c>
    </row>
    <row r="94" spans="1:24">
      <c r="A94" s="217" t="str">
        <f t="shared" si="3"/>
        <v>SCM201900010008000093</v>
      </c>
      <c r="B94" s="217">
        <v>93</v>
      </c>
      <c r="C94" s="217" t="s">
        <v>3334</v>
      </c>
      <c r="D94" s="217" t="s">
        <v>4179</v>
      </c>
      <c r="E94" s="217" t="s">
        <v>4180</v>
      </c>
      <c r="F94" s="217" t="s">
        <v>4181</v>
      </c>
      <c r="G94" s="217" t="s">
        <v>2168</v>
      </c>
      <c r="H94" s="217" t="s">
        <v>6491</v>
      </c>
      <c r="I94" s="217" t="s">
        <v>3348</v>
      </c>
      <c r="J94" s="217" t="s">
        <v>4182</v>
      </c>
      <c r="K94" s="230" t="s">
        <v>3305</v>
      </c>
      <c r="L94" s="219" t="s">
        <v>3306</v>
      </c>
      <c r="N94" s="218"/>
      <c r="O94" s="217" t="s">
        <v>2940</v>
      </c>
      <c r="P94" s="217" t="s">
        <v>14</v>
      </c>
      <c r="Q94" s="224">
        <v>20009</v>
      </c>
      <c r="R94" s="230" t="s">
        <v>3304</v>
      </c>
      <c r="S94" s="219">
        <v>10</v>
      </c>
      <c r="T94" s="230" t="s">
        <v>3303</v>
      </c>
      <c r="U94" s="231">
        <v>1001</v>
      </c>
      <c r="V94" s="231">
        <v>11033</v>
      </c>
      <c r="W94" s="230" t="s">
        <v>3300</v>
      </c>
      <c r="X94" s="217" t="s">
        <v>3301</v>
      </c>
    </row>
    <row r="95" spans="1:24">
      <c r="A95" s="217" t="str">
        <f t="shared" si="3"/>
        <v>SCM201900010008000094</v>
      </c>
      <c r="B95" s="217">
        <v>94</v>
      </c>
      <c r="C95" s="217" t="s">
        <v>2943</v>
      </c>
      <c r="D95" s="217" t="s">
        <v>2946</v>
      </c>
      <c r="E95" s="217" t="s">
        <v>4183</v>
      </c>
      <c r="F95" s="217" t="s">
        <v>4184</v>
      </c>
      <c r="G95" s="217" t="s">
        <v>1463</v>
      </c>
      <c r="H95" s="217" t="s">
        <v>6647</v>
      </c>
      <c r="I95" s="217" t="s">
        <v>3668</v>
      </c>
      <c r="J95" s="217" t="s">
        <v>4185</v>
      </c>
      <c r="K95" s="230" t="s">
        <v>3305</v>
      </c>
      <c r="L95" s="219" t="s">
        <v>3306</v>
      </c>
      <c r="N95" s="218"/>
      <c r="O95" s="217" t="s">
        <v>2940</v>
      </c>
      <c r="P95" s="217" t="s">
        <v>14</v>
      </c>
      <c r="Q95" s="224">
        <v>20009</v>
      </c>
      <c r="R95" s="230" t="s">
        <v>3304</v>
      </c>
      <c r="S95" s="219">
        <v>10</v>
      </c>
      <c r="T95" s="230" t="s">
        <v>3303</v>
      </c>
      <c r="U95" s="231">
        <v>1001</v>
      </c>
      <c r="V95" s="231">
        <v>11033</v>
      </c>
      <c r="W95" s="230" t="s">
        <v>3300</v>
      </c>
      <c r="X95" s="217" t="s">
        <v>3301</v>
      </c>
    </row>
    <row r="96" spans="1:24">
      <c r="A96" s="217" t="str">
        <f t="shared" si="3"/>
        <v>SCM201900010008000095</v>
      </c>
      <c r="B96" s="217">
        <v>95</v>
      </c>
      <c r="C96" s="217" t="s">
        <v>2943</v>
      </c>
      <c r="D96" s="217" t="s">
        <v>2946</v>
      </c>
      <c r="E96" s="217" t="s">
        <v>4186</v>
      </c>
      <c r="F96" s="217" t="s">
        <v>4187</v>
      </c>
      <c r="G96" s="217" t="s">
        <v>1463</v>
      </c>
      <c r="H96" s="217" t="s">
        <v>6648</v>
      </c>
      <c r="I96" s="217" t="s">
        <v>3669</v>
      </c>
      <c r="J96" s="217" t="s">
        <v>4188</v>
      </c>
      <c r="K96" s="230" t="s">
        <v>3305</v>
      </c>
      <c r="L96" s="219" t="s">
        <v>3306</v>
      </c>
      <c r="N96" s="218"/>
      <c r="O96" s="217" t="s">
        <v>2940</v>
      </c>
      <c r="P96" s="217" t="s">
        <v>14</v>
      </c>
      <c r="Q96" s="224">
        <v>20009</v>
      </c>
      <c r="R96" s="230" t="s">
        <v>3304</v>
      </c>
      <c r="S96" s="219">
        <v>10</v>
      </c>
      <c r="T96" s="230" t="s">
        <v>3303</v>
      </c>
      <c r="U96" s="231">
        <v>1001</v>
      </c>
      <c r="V96" s="231">
        <v>11033</v>
      </c>
      <c r="W96" s="230" t="s">
        <v>3300</v>
      </c>
      <c r="X96" s="217" t="s">
        <v>3301</v>
      </c>
    </row>
    <row r="97" spans="1:24">
      <c r="A97" s="217" t="str">
        <f t="shared" si="3"/>
        <v>SCM201900010008000096</v>
      </c>
      <c r="B97" s="217">
        <v>96</v>
      </c>
      <c r="C97" s="217" t="s">
        <v>1253</v>
      </c>
      <c r="D97" s="217" t="s">
        <v>2945</v>
      </c>
      <c r="E97" s="217" t="s">
        <v>4189</v>
      </c>
      <c r="F97" s="217" t="s">
        <v>4190</v>
      </c>
      <c r="G97" s="217" t="s">
        <v>1228</v>
      </c>
      <c r="H97" s="217" t="s">
        <v>6649</v>
      </c>
      <c r="I97" s="217" t="s">
        <v>3671</v>
      </c>
      <c r="J97" s="217" t="s">
        <v>4191</v>
      </c>
      <c r="K97" s="230" t="s">
        <v>3305</v>
      </c>
      <c r="L97" s="219" t="s">
        <v>3306</v>
      </c>
      <c r="N97" s="218"/>
      <c r="O97" s="217" t="s">
        <v>2940</v>
      </c>
      <c r="P97" s="217" t="s">
        <v>14</v>
      </c>
      <c r="Q97" s="224">
        <v>20009</v>
      </c>
      <c r="R97" s="230" t="s">
        <v>3304</v>
      </c>
      <c r="S97" s="219">
        <v>10</v>
      </c>
      <c r="T97" s="230" t="s">
        <v>3303</v>
      </c>
      <c r="U97" s="231">
        <v>1001</v>
      </c>
      <c r="V97" s="231">
        <v>11033</v>
      </c>
      <c r="W97" s="230" t="s">
        <v>3300</v>
      </c>
      <c r="X97" s="217" t="s">
        <v>3301</v>
      </c>
    </row>
    <row r="98" spans="1:24">
      <c r="A98" s="217" t="str">
        <f t="shared" si="3"/>
        <v>SCM201900010008000097</v>
      </c>
      <c r="B98" s="217">
        <v>97</v>
      </c>
      <c r="C98" s="217" t="s">
        <v>3427</v>
      </c>
      <c r="D98" s="217" t="s">
        <v>4192</v>
      </c>
      <c r="E98" s="217" t="s">
        <v>4193</v>
      </c>
      <c r="F98" s="217" t="s">
        <v>4194</v>
      </c>
      <c r="G98" s="217" t="s">
        <v>2866</v>
      </c>
      <c r="H98" s="217" t="s">
        <v>6650</v>
      </c>
      <c r="I98" s="217" t="s">
        <v>4195</v>
      </c>
      <c r="J98" s="217" t="s">
        <v>4196</v>
      </c>
      <c r="K98" s="230" t="s">
        <v>3305</v>
      </c>
      <c r="L98" s="219" t="s">
        <v>3306</v>
      </c>
      <c r="N98" s="218"/>
      <c r="O98" s="217" t="s">
        <v>2940</v>
      </c>
      <c r="P98" s="217" t="s">
        <v>14</v>
      </c>
      <c r="Q98" s="224">
        <v>20009</v>
      </c>
      <c r="R98" s="230" t="s">
        <v>3304</v>
      </c>
      <c r="S98" s="219">
        <v>10</v>
      </c>
      <c r="T98" s="230" t="s">
        <v>3303</v>
      </c>
      <c r="U98" s="231">
        <v>1001</v>
      </c>
      <c r="V98" s="231">
        <v>11033</v>
      </c>
      <c r="W98" s="230" t="s">
        <v>3300</v>
      </c>
      <c r="X98" s="217" t="s">
        <v>3301</v>
      </c>
    </row>
    <row r="99" spans="1:24">
      <c r="A99" s="217" t="str">
        <f t="shared" si="3"/>
        <v>SCM201900010008000098</v>
      </c>
      <c r="B99" s="217">
        <v>98</v>
      </c>
      <c r="C99" s="217" t="s">
        <v>3427</v>
      </c>
      <c r="D99" s="217" t="s">
        <v>4197</v>
      </c>
      <c r="E99" s="217" t="s">
        <v>4198</v>
      </c>
      <c r="F99" s="217" t="s">
        <v>4199</v>
      </c>
      <c r="G99" s="217" t="s">
        <v>2866</v>
      </c>
      <c r="H99" s="217" t="s">
        <v>6651</v>
      </c>
      <c r="I99" s="217" t="s">
        <v>3679</v>
      </c>
      <c r="J99" s="217" t="s">
        <v>4200</v>
      </c>
      <c r="K99" s="230" t="s">
        <v>3305</v>
      </c>
      <c r="L99" s="219" t="s">
        <v>3306</v>
      </c>
      <c r="N99" s="218"/>
      <c r="O99" s="217" t="s">
        <v>2940</v>
      </c>
      <c r="P99" s="217" t="s">
        <v>14</v>
      </c>
      <c r="Q99" s="224">
        <v>20009</v>
      </c>
      <c r="R99" s="230" t="s">
        <v>3304</v>
      </c>
      <c r="S99" s="219">
        <v>10</v>
      </c>
      <c r="T99" s="230" t="s">
        <v>3303</v>
      </c>
      <c r="U99" s="231">
        <v>1001</v>
      </c>
      <c r="V99" s="231">
        <v>11033</v>
      </c>
      <c r="W99" s="230" t="s">
        <v>3300</v>
      </c>
      <c r="X99" s="217" t="s">
        <v>3301</v>
      </c>
    </row>
    <row r="100" spans="1:24">
      <c r="A100" s="217" t="str">
        <f t="shared" si="3"/>
        <v>SCM201900010008000099</v>
      </c>
      <c r="B100" s="217">
        <v>99</v>
      </c>
      <c r="C100" s="217" t="s">
        <v>3427</v>
      </c>
      <c r="D100" s="217" t="s">
        <v>4201</v>
      </c>
      <c r="E100" s="217" t="s">
        <v>4202</v>
      </c>
      <c r="F100" s="217" t="s">
        <v>4203</v>
      </c>
      <c r="G100" s="217" t="s">
        <v>2866</v>
      </c>
      <c r="H100" s="217" t="s">
        <v>6652</v>
      </c>
      <c r="I100" s="217" t="s">
        <v>3681</v>
      </c>
      <c r="J100" s="217" t="s">
        <v>4204</v>
      </c>
      <c r="K100" s="230" t="s">
        <v>3305</v>
      </c>
      <c r="L100" s="219" t="s">
        <v>3306</v>
      </c>
      <c r="N100" s="218"/>
      <c r="O100" s="217" t="s">
        <v>2940</v>
      </c>
      <c r="P100" s="217" t="s">
        <v>14</v>
      </c>
      <c r="Q100" s="224">
        <v>20009</v>
      </c>
      <c r="R100" s="230" t="s">
        <v>3304</v>
      </c>
      <c r="S100" s="219">
        <v>10</v>
      </c>
      <c r="T100" s="230" t="s">
        <v>3303</v>
      </c>
      <c r="U100" s="231">
        <v>1001</v>
      </c>
      <c r="V100" s="231">
        <v>11033</v>
      </c>
      <c r="W100" s="230" t="s">
        <v>3300</v>
      </c>
      <c r="X100" s="217" t="s">
        <v>3301</v>
      </c>
    </row>
    <row r="101" spans="1:24">
      <c r="A101" s="217" t="str">
        <f t="shared" ref="A101:A132" si="4">T101&amp;"000"&amp;B101</f>
        <v>SCM201900010008000100</v>
      </c>
      <c r="B101" s="217">
        <v>100</v>
      </c>
      <c r="C101" s="217" t="s">
        <v>3427</v>
      </c>
      <c r="D101" s="217" t="s">
        <v>3683</v>
      </c>
      <c r="E101" s="217" t="s">
        <v>4205</v>
      </c>
      <c r="F101" s="217" t="s">
        <v>4206</v>
      </c>
      <c r="G101" s="217" t="s">
        <v>2866</v>
      </c>
      <c r="H101" s="217" t="s">
        <v>6653</v>
      </c>
      <c r="I101" s="217" t="s">
        <v>4207</v>
      </c>
      <c r="J101" s="217" t="s">
        <v>4208</v>
      </c>
      <c r="K101" s="230" t="s">
        <v>3305</v>
      </c>
      <c r="L101" s="219" t="s">
        <v>3306</v>
      </c>
      <c r="N101" s="218"/>
      <c r="O101" s="217" t="s">
        <v>2940</v>
      </c>
      <c r="P101" s="217" t="s">
        <v>14</v>
      </c>
      <c r="Q101" s="224">
        <v>20009</v>
      </c>
      <c r="R101" s="230" t="s">
        <v>3304</v>
      </c>
      <c r="S101" s="219">
        <v>10</v>
      </c>
      <c r="T101" s="230" t="s">
        <v>3303</v>
      </c>
      <c r="U101" s="231">
        <v>1001</v>
      </c>
      <c r="V101" s="231">
        <v>11033</v>
      </c>
      <c r="W101" s="230" t="s">
        <v>3300</v>
      </c>
      <c r="X101" s="217" t="s">
        <v>3301</v>
      </c>
    </row>
    <row r="102" spans="1:24">
      <c r="A102" s="217" t="str">
        <f t="shared" si="4"/>
        <v>SCM201900010008000101</v>
      </c>
      <c r="B102" s="217">
        <v>101</v>
      </c>
      <c r="C102" s="217" t="s">
        <v>3427</v>
      </c>
      <c r="D102" s="217" t="s">
        <v>4209</v>
      </c>
      <c r="E102" s="217" t="s">
        <v>4210</v>
      </c>
      <c r="F102" s="217" t="s">
        <v>4211</v>
      </c>
      <c r="G102" s="217" t="s">
        <v>2866</v>
      </c>
      <c r="H102" s="217" t="s">
        <v>6654</v>
      </c>
      <c r="I102" s="217" t="s">
        <v>3685</v>
      </c>
      <c r="J102" s="217" t="s">
        <v>4212</v>
      </c>
      <c r="K102" s="230" t="s">
        <v>3305</v>
      </c>
      <c r="L102" s="219" t="s">
        <v>3306</v>
      </c>
      <c r="N102" s="218"/>
      <c r="O102" s="217" t="s">
        <v>2940</v>
      </c>
      <c r="P102" s="217" t="s">
        <v>14</v>
      </c>
      <c r="Q102" s="224">
        <v>20009</v>
      </c>
      <c r="R102" s="230" t="s">
        <v>3304</v>
      </c>
      <c r="S102" s="219">
        <v>10</v>
      </c>
      <c r="T102" s="230" t="s">
        <v>3303</v>
      </c>
      <c r="U102" s="231">
        <v>1001</v>
      </c>
      <c r="V102" s="231">
        <v>11033</v>
      </c>
      <c r="W102" s="230" t="s">
        <v>3300</v>
      </c>
      <c r="X102" s="217" t="s">
        <v>3301</v>
      </c>
    </row>
    <row r="103" spans="1:24">
      <c r="A103" s="217" t="str">
        <f t="shared" si="4"/>
        <v>SCM201900010008000102</v>
      </c>
      <c r="B103" s="217">
        <v>102</v>
      </c>
      <c r="C103" s="217" t="s">
        <v>3427</v>
      </c>
      <c r="D103" s="217" t="s">
        <v>4213</v>
      </c>
      <c r="E103" s="217" t="s">
        <v>4214</v>
      </c>
      <c r="F103" s="217" t="s">
        <v>4215</v>
      </c>
      <c r="G103" s="217" t="s">
        <v>2866</v>
      </c>
      <c r="H103" s="217" t="s">
        <v>6655</v>
      </c>
      <c r="I103" s="217" t="s">
        <v>3687</v>
      </c>
      <c r="J103" s="217" t="s">
        <v>4216</v>
      </c>
      <c r="K103" s="230" t="s">
        <v>3305</v>
      </c>
      <c r="L103" s="219" t="s">
        <v>3306</v>
      </c>
      <c r="N103" s="218"/>
      <c r="O103" s="217" t="s">
        <v>2940</v>
      </c>
      <c r="P103" s="217" t="s">
        <v>14</v>
      </c>
      <c r="Q103" s="224">
        <v>20009</v>
      </c>
      <c r="R103" s="230" t="s">
        <v>3304</v>
      </c>
      <c r="S103" s="219">
        <v>10</v>
      </c>
      <c r="T103" s="230" t="s">
        <v>3303</v>
      </c>
      <c r="U103" s="231">
        <v>1001</v>
      </c>
      <c r="V103" s="231">
        <v>11033</v>
      </c>
      <c r="W103" s="230" t="s">
        <v>3300</v>
      </c>
      <c r="X103" s="217" t="s">
        <v>3301</v>
      </c>
    </row>
    <row r="104" spans="1:24">
      <c r="A104" s="217" t="str">
        <f t="shared" si="4"/>
        <v>SCM201900010008000103</v>
      </c>
      <c r="B104" s="217">
        <v>103</v>
      </c>
      <c r="C104" s="217" t="s">
        <v>3427</v>
      </c>
      <c r="D104" s="217" t="s">
        <v>4217</v>
      </c>
      <c r="E104" s="217" t="s">
        <v>4218</v>
      </c>
      <c r="F104" s="217" t="s">
        <v>4219</v>
      </c>
      <c r="G104" s="217" t="s">
        <v>2866</v>
      </c>
      <c r="H104" s="217" t="s">
        <v>6656</v>
      </c>
      <c r="I104" s="217" t="s">
        <v>3689</v>
      </c>
      <c r="J104" s="217" t="s">
        <v>4220</v>
      </c>
      <c r="K104" s="230" t="s">
        <v>3305</v>
      </c>
      <c r="L104" s="219" t="s">
        <v>3306</v>
      </c>
      <c r="N104" s="218"/>
      <c r="O104" s="217" t="s">
        <v>2940</v>
      </c>
      <c r="P104" s="217" t="s">
        <v>14</v>
      </c>
      <c r="Q104" s="224">
        <v>20009</v>
      </c>
      <c r="R104" s="230" t="s">
        <v>3304</v>
      </c>
      <c r="S104" s="219">
        <v>10</v>
      </c>
      <c r="T104" s="230" t="s">
        <v>3303</v>
      </c>
      <c r="U104" s="231">
        <v>1001</v>
      </c>
      <c r="V104" s="231">
        <v>11033</v>
      </c>
      <c r="W104" s="230" t="s">
        <v>3300</v>
      </c>
      <c r="X104" s="217" t="s">
        <v>3301</v>
      </c>
    </row>
    <row r="105" spans="1:24">
      <c r="A105" s="217" t="str">
        <f t="shared" si="4"/>
        <v>SCM201900010008000104</v>
      </c>
      <c r="B105" s="217">
        <v>104</v>
      </c>
      <c r="C105" s="217" t="s">
        <v>3334</v>
      </c>
      <c r="D105" s="217" t="s">
        <v>4221</v>
      </c>
      <c r="E105" s="217" t="s">
        <v>4222</v>
      </c>
      <c r="F105" s="217" t="s">
        <v>4223</v>
      </c>
      <c r="G105" s="217" t="s">
        <v>2589</v>
      </c>
      <c r="H105" s="217" t="s">
        <v>6492</v>
      </c>
      <c r="I105" s="217" t="s">
        <v>3350</v>
      </c>
      <c r="J105" s="217" t="s">
        <v>4224</v>
      </c>
      <c r="K105" s="230" t="s">
        <v>3305</v>
      </c>
      <c r="L105" s="219" t="s">
        <v>3306</v>
      </c>
      <c r="N105" s="218"/>
      <c r="O105" s="217" t="s">
        <v>2940</v>
      </c>
      <c r="P105" s="217" t="s">
        <v>14</v>
      </c>
      <c r="Q105" s="224">
        <v>20009</v>
      </c>
      <c r="R105" s="230" t="s">
        <v>3304</v>
      </c>
      <c r="S105" s="219">
        <v>10</v>
      </c>
      <c r="T105" s="230" t="s">
        <v>3303</v>
      </c>
      <c r="U105" s="231">
        <v>1001</v>
      </c>
      <c r="V105" s="231">
        <v>11033</v>
      </c>
      <c r="W105" s="230" t="s">
        <v>3300</v>
      </c>
      <c r="X105" s="217" t="s">
        <v>3301</v>
      </c>
    </row>
    <row r="106" spans="1:24">
      <c r="A106" s="217" t="str">
        <f t="shared" si="4"/>
        <v>SCM201900010008000105</v>
      </c>
      <c r="B106" s="217">
        <v>105</v>
      </c>
      <c r="C106" s="217" t="s">
        <v>3427</v>
      </c>
      <c r="D106" s="217" t="s">
        <v>4225</v>
      </c>
      <c r="E106" s="217" t="s">
        <v>4226</v>
      </c>
      <c r="F106" s="217" t="s">
        <v>4227</v>
      </c>
      <c r="G106" s="217" t="s">
        <v>2866</v>
      </c>
      <c r="H106" s="217" t="s">
        <v>6657</v>
      </c>
      <c r="I106" s="217" t="s">
        <v>3691</v>
      </c>
      <c r="J106" s="217" t="s">
        <v>4228</v>
      </c>
      <c r="K106" s="230" t="s">
        <v>3305</v>
      </c>
      <c r="L106" s="219" t="s">
        <v>3306</v>
      </c>
      <c r="N106" s="218"/>
      <c r="O106" s="217" t="s">
        <v>2940</v>
      </c>
      <c r="P106" s="217" t="s">
        <v>14</v>
      </c>
      <c r="Q106" s="224">
        <v>20009</v>
      </c>
      <c r="R106" s="230" t="s">
        <v>3304</v>
      </c>
      <c r="S106" s="219">
        <v>10</v>
      </c>
      <c r="T106" s="230" t="s">
        <v>3303</v>
      </c>
      <c r="U106" s="231">
        <v>1001</v>
      </c>
      <c r="V106" s="231">
        <v>11033</v>
      </c>
      <c r="W106" s="230" t="s">
        <v>3300</v>
      </c>
      <c r="X106" s="217" t="s">
        <v>3301</v>
      </c>
    </row>
    <row r="107" spans="1:24">
      <c r="A107" s="217" t="str">
        <f t="shared" si="4"/>
        <v>SCM201900010008000106</v>
      </c>
      <c r="B107" s="217">
        <v>106</v>
      </c>
      <c r="C107" s="217" t="s">
        <v>3427</v>
      </c>
      <c r="D107" s="217" t="s">
        <v>4229</v>
      </c>
      <c r="E107" s="217" t="s">
        <v>4230</v>
      </c>
      <c r="F107" s="217" t="s">
        <v>4231</v>
      </c>
      <c r="G107" s="217" t="s">
        <v>2866</v>
      </c>
      <c r="H107" s="217" t="s">
        <v>6658</v>
      </c>
      <c r="I107" s="217" t="s">
        <v>3693</v>
      </c>
      <c r="J107" s="217" t="s">
        <v>4232</v>
      </c>
      <c r="K107" s="230" t="s">
        <v>3305</v>
      </c>
      <c r="L107" s="219" t="s">
        <v>3306</v>
      </c>
      <c r="N107" s="218"/>
      <c r="O107" s="217" t="s">
        <v>2940</v>
      </c>
      <c r="P107" s="217" t="s">
        <v>14</v>
      </c>
      <c r="Q107" s="224">
        <v>20009</v>
      </c>
      <c r="R107" s="230" t="s">
        <v>3304</v>
      </c>
      <c r="S107" s="219">
        <v>10</v>
      </c>
      <c r="T107" s="230" t="s">
        <v>3303</v>
      </c>
      <c r="U107" s="231">
        <v>1001</v>
      </c>
      <c r="V107" s="231">
        <v>11033</v>
      </c>
      <c r="W107" s="230" t="s">
        <v>3300</v>
      </c>
      <c r="X107" s="217" t="s">
        <v>3301</v>
      </c>
    </row>
    <row r="108" spans="1:24">
      <c r="A108" s="217" t="str">
        <f t="shared" si="4"/>
        <v>SCM201900010008000107</v>
      </c>
      <c r="B108" s="217">
        <v>107</v>
      </c>
      <c r="C108" s="217" t="s">
        <v>3427</v>
      </c>
      <c r="D108" s="217" t="s">
        <v>4233</v>
      </c>
      <c r="E108" s="217" t="s">
        <v>4234</v>
      </c>
      <c r="F108" s="217" t="s">
        <v>4235</v>
      </c>
      <c r="G108" s="217" t="s">
        <v>2866</v>
      </c>
      <c r="H108" s="217" t="s">
        <v>6659</v>
      </c>
      <c r="I108" s="217" t="s">
        <v>3695</v>
      </c>
      <c r="J108" s="217" t="s">
        <v>4236</v>
      </c>
      <c r="K108" s="230" t="s">
        <v>3305</v>
      </c>
      <c r="L108" s="219" t="s">
        <v>3306</v>
      </c>
      <c r="N108" s="218"/>
      <c r="O108" s="217" t="s">
        <v>2940</v>
      </c>
      <c r="P108" s="217" t="s">
        <v>14</v>
      </c>
      <c r="Q108" s="224">
        <v>20009</v>
      </c>
      <c r="R108" s="230" t="s">
        <v>3304</v>
      </c>
      <c r="S108" s="219">
        <v>10</v>
      </c>
      <c r="T108" s="230" t="s">
        <v>3303</v>
      </c>
      <c r="U108" s="231">
        <v>1001</v>
      </c>
      <c r="V108" s="231">
        <v>11033</v>
      </c>
      <c r="W108" s="230" t="s">
        <v>3300</v>
      </c>
      <c r="X108" s="217" t="s">
        <v>3301</v>
      </c>
    </row>
    <row r="109" spans="1:24">
      <c r="A109" s="217" t="str">
        <f t="shared" si="4"/>
        <v>SCM201900010008000108</v>
      </c>
      <c r="B109" s="217">
        <v>108</v>
      </c>
      <c r="C109" s="217" t="s">
        <v>3427</v>
      </c>
      <c r="D109" s="217" t="s">
        <v>4237</v>
      </c>
      <c r="E109" s="217" t="s">
        <v>4238</v>
      </c>
      <c r="F109" s="217" t="s">
        <v>4239</v>
      </c>
      <c r="G109" s="217" t="s">
        <v>2866</v>
      </c>
      <c r="H109" s="217" t="s">
        <v>6660</v>
      </c>
      <c r="I109" s="217" t="s">
        <v>4240</v>
      </c>
      <c r="J109" s="217" t="s">
        <v>4241</v>
      </c>
      <c r="K109" s="230" t="s">
        <v>3305</v>
      </c>
      <c r="L109" s="219" t="s">
        <v>3306</v>
      </c>
      <c r="N109" s="218"/>
      <c r="O109" s="217" t="s">
        <v>2940</v>
      </c>
      <c r="P109" s="217" t="s">
        <v>14</v>
      </c>
      <c r="Q109" s="224">
        <v>20009</v>
      </c>
      <c r="R109" s="230" t="s">
        <v>3304</v>
      </c>
      <c r="S109" s="219">
        <v>10</v>
      </c>
      <c r="T109" s="230" t="s">
        <v>3303</v>
      </c>
      <c r="U109" s="231">
        <v>1001</v>
      </c>
      <c r="V109" s="231">
        <v>11033</v>
      </c>
      <c r="W109" s="230" t="s">
        <v>3300</v>
      </c>
      <c r="X109" s="217" t="s">
        <v>3301</v>
      </c>
    </row>
    <row r="110" spans="1:24">
      <c r="A110" s="217" t="str">
        <f t="shared" si="4"/>
        <v>SCM201900010008000109</v>
      </c>
      <c r="B110" s="217">
        <v>109</v>
      </c>
      <c r="C110" s="217" t="s">
        <v>3427</v>
      </c>
      <c r="D110" s="217" t="s">
        <v>3701</v>
      </c>
      <c r="E110" s="217" t="s">
        <v>4242</v>
      </c>
      <c r="F110" s="217" t="s">
        <v>4243</v>
      </c>
      <c r="G110" s="217" t="s">
        <v>2866</v>
      </c>
      <c r="H110" s="217" t="s">
        <v>6661</v>
      </c>
      <c r="I110" s="217" t="s">
        <v>4244</v>
      </c>
      <c r="J110" s="217" t="s">
        <v>4245</v>
      </c>
      <c r="K110" s="230" t="s">
        <v>3305</v>
      </c>
      <c r="L110" s="219" t="s">
        <v>3306</v>
      </c>
      <c r="N110" s="218"/>
      <c r="O110" s="217" t="s">
        <v>2940</v>
      </c>
      <c r="P110" s="217" t="s">
        <v>14</v>
      </c>
      <c r="Q110" s="224">
        <v>20009</v>
      </c>
      <c r="R110" s="230" t="s">
        <v>3304</v>
      </c>
      <c r="S110" s="219">
        <v>10</v>
      </c>
      <c r="T110" s="230" t="s">
        <v>3303</v>
      </c>
      <c r="U110" s="231">
        <v>1001</v>
      </c>
      <c r="V110" s="231">
        <v>11033</v>
      </c>
      <c r="W110" s="230" t="s">
        <v>3300</v>
      </c>
      <c r="X110" s="217" t="s">
        <v>3301</v>
      </c>
    </row>
    <row r="111" spans="1:24">
      <c r="A111" s="217" t="str">
        <f t="shared" si="4"/>
        <v>SCM201900010008000110</v>
      </c>
      <c r="B111" s="217">
        <v>110</v>
      </c>
      <c r="C111" s="217" t="s">
        <v>3427</v>
      </c>
      <c r="D111" s="217" t="s">
        <v>4246</v>
      </c>
      <c r="E111" s="217" t="s">
        <v>4247</v>
      </c>
      <c r="F111" s="217" t="s">
        <v>4248</v>
      </c>
      <c r="G111" s="217" t="s">
        <v>2866</v>
      </c>
      <c r="H111" s="217" t="s">
        <v>6662</v>
      </c>
      <c r="I111" s="217" t="s">
        <v>4249</v>
      </c>
      <c r="J111" s="217" t="s">
        <v>4250</v>
      </c>
      <c r="K111" s="230" t="s">
        <v>3305</v>
      </c>
      <c r="L111" s="219" t="s">
        <v>3306</v>
      </c>
      <c r="N111" s="218"/>
      <c r="O111" s="217" t="s">
        <v>2940</v>
      </c>
      <c r="P111" s="217" t="s">
        <v>14</v>
      </c>
      <c r="Q111" s="224">
        <v>20009</v>
      </c>
      <c r="R111" s="230" t="s">
        <v>3304</v>
      </c>
      <c r="S111" s="219">
        <v>10</v>
      </c>
      <c r="T111" s="230" t="s">
        <v>3303</v>
      </c>
      <c r="U111" s="231">
        <v>1001</v>
      </c>
      <c r="V111" s="231">
        <v>11033</v>
      </c>
      <c r="W111" s="230" t="s">
        <v>3300</v>
      </c>
      <c r="X111" s="217" t="s">
        <v>3301</v>
      </c>
    </row>
    <row r="112" spans="1:24">
      <c r="A112" s="217" t="str">
        <f t="shared" si="4"/>
        <v>SCM201900010008000111</v>
      </c>
      <c r="B112" s="217">
        <v>111</v>
      </c>
      <c r="C112" s="217" t="s">
        <v>3427</v>
      </c>
      <c r="D112" s="217" t="s">
        <v>3701</v>
      </c>
      <c r="E112" s="217" t="s">
        <v>4251</v>
      </c>
      <c r="F112" s="217" t="s">
        <v>4252</v>
      </c>
      <c r="G112" s="217" t="s">
        <v>2866</v>
      </c>
      <c r="H112" s="217" t="s">
        <v>6663</v>
      </c>
      <c r="I112" s="217" t="s">
        <v>3704</v>
      </c>
      <c r="J112" s="217" t="s">
        <v>4253</v>
      </c>
      <c r="K112" s="230" t="s">
        <v>3305</v>
      </c>
      <c r="L112" s="219" t="s">
        <v>3306</v>
      </c>
      <c r="N112" s="218"/>
      <c r="O112" s="217" t="s">
        <v>2940</v>
      </c>
      <c r="P112" s="217" t="s">
        <v>14</v>
      </c>
      <c r="Q112" s="224">
        <v>20009</v>
      </c>
      <c r="R112" s="230" t="s">
        <v>3304</v>
      </c>
      <c r="S112" s="219">
        <v>10</v>
      </c>
      <c r="T112" s="230" t="s">
        <v>3303</v>
      </c>
      <c r="U112" s="231">
        <v>1001</v>
      </c>
      <c r="V112" s="231">
        <v>11033</v>
      </c>
      <c r="W112" s="230" t="s">
        <v>3300</v>
      </c>
      <c r="X112" s="217" t="s">
        <v>3301</v>
      </c>
    </row>
    <row r="113" spans="1:24">
      <c r="A113" s="217" t="str">
        <f t="shared" si="4"/>
        <v>SCM201900010008000112</v>
      </c>
      <c r="B113" s="217">
        <v>112</v>
      </c>
      <c r="C113" s="217" t="s">
        <v>2942</v>
      </c>
      <c r="D113" s="217" t="s">
        <v>3293</v>
      </c>
      <c r="E113" s="217" t="s">
        <v>4254</v>
      </c>
      <c r="F113" s="217" t="s">
        <v>4255</v>
      </c>
      <c r="G113" s="217" t="s">
        <v>664</v>
      </c>
      <c r="H113" s="217" t="s">
        <v>6681</v>
      </c>
      <c r="I113" s="217" t="s">
        <v>4256</v>
      </c>
      <c r="J113" s="217" t="s">
        <v>3302</v>
      </c>
      <c r="K113" s="230" t="s">
        <v>3305</v>
      </c>
      <c r="L113" s="219" t="s">
        <v>3306</v>
      </c>
      <c r="N113" s="218"/>
      <c r="O113" s="217" t="s">
        <v>2940</v>
      </c>
      <c r="P113" s="217" t="s">
        <v>14</v>
      </c>
      <c r="Q113" s="224">
        <v>20009</v>
      </c>
      <c r="R113" s="230" t="s">
        <v>3304</v>
      </c>
      <c r="S113" s="219">
        <v>10</v>
      </c>
      <c r="T113" s="230" t="s">
        <v>3303</v>
      </c>
      <c r="U113" s="231">
        <v>1001</v>
      </c>
      <c r="V113" s="231">
        <v>11033</v>
      </c>
      <c r="W113" s="230" t="s">
        <v>3300</v>
      </c>
      <c r="X113" s="217" t="s">
        <v>3301</v>
      </c>
    </row>
    <row r="114" spans="1:24">
      <c r="A114" s="217" t="str">
        <f t="shared" si="4"/>
        <v>SCM201900010008000113</v>
      </c>
      <c r="B114" s="217">
        <v>113</v>
      </c>
      <c r="C114" s="217" t="s">
        <v>732</v>
      </c>
      <c r="D114" s="217" t="s">
        <v>4109</v>
      </c>
      <c r="E114" s="217" t="s">
        <v>4257</v>
      </c>
      <c r="F114" s="217" t="s">
        <v>4258</v>
      </c>
      <c r="G114" s="217" t="s">
        <v>715</v>
      </c>
      <c r="H114" s="217" t="s">
        <v>6682</v>
      </c>
      <c r="I114" s="217" t="s">
        <v>3731</v>
      </c>
      <c r="J114" s="217" t="s">
        <v>4259</v>
      </c>
      <c r="K114" s="230" t="s">
        <v>3305</v>
      </c>
      <c r="L114" s="219" t="s">
        <v>3306</v>
      </c>
      <c r="N114" s="218"/>
      <c r="O114" s="217" t="s">
        <v>2940</v>
      </c>
      <c r="P114" s="217" t="s">
        <v>14</v>
      </c>
      <c r="Q114" s="224">
        <v>20009</v>
      </c>
      <c r="R114" s="230" t="s">
        <v>3304</v>
      </c>
      <c r="S114" s="219">
        <v>10</v>
      </c>
      <c r="T114" s="230" t="s">
        <v>3303</v>
      </c>
      <c r="U114" s="231">
        <v>1001</v>
      </c>
      <c r="V114" s="231">
        <v>11033</v>
      </c>
      <c r="W114" s="230" t="s">
        <v>3300</v>
      </c>
      <c r="X114" s="217" t="s">
        <v>3301</v>
      </c>
    </row>
    <row r="115" spans="1:24">
      <c r="A115" s="217" t="str">
        <f t="shared" si="4"/>
        <v>SCM201900010008000114</v>
      </c>
      <c r="B115" s="217">
        <v>114</v>
      </c>
      <c r="C115" s="217" t="s">
        <v>3307</v>
      </c>
      <c r="D115" s="217" t="s">
        <v>3833</v>
      </c>
      <c r="E115" s="217" t="s">
        <v>4260</v>
      </c>
      <c r="F115" s="217" t="s">
        <v>4261</v>
      </c>
      <c r="G115" s="217" t="s">
        <v>3834</v>
      </c>
      <c r="H115" s="217" t="s">
        <v>6475</v>
      </c>
      <c r="I115" s="217" t="s">
        <v>3311</v>
      </c>
      <c r="J115" s="217" t="s">
        <v>4262</v>
      </c>
      <c r="K115" s="230" t="s">
        <v>3305</v>
      </c>
      <c r="L115" s="219" t="s">
        <v>3306</v>
      </c>
      <c r="N115" s="218"/>
      <c r="O115" s="217" t="s">
        <v>2940</v>
      </c>
      <c r="P115" s="217" t="s">
        <v>14</v>
      </c>
      <c r="Q115" s="224">
        <v>20009</v>
      </c>
      <c r="R115" s="230" t="s">
        <v>3304</v>
      </c>
      <c r="S115" s="219">
        <v>10</v>
      </c>
      <c r="T115" s="230" t="s">
        <v>3303</v>
      </c>
      <c r="U115" s="231">
        <v>1001</v>
      </c>
      <c r="V115" s="231">
        <v>11033</v>
      </c>
      <c r="W115" s="230" t="s">
        <v>3300</v>
      </c>
      <c r="X115" s="217" t="s">
        <v>3301</v>
      </c>
    </row>
    <row r="116" spans="1:24">
      <c r="A116" s="217" t="str">
        <f t="shared" si="4"/>
        <v>SCM201900010008000115</v>
      </c>
      <c r="B116" s="217">
        <v>115</v>
      </c>
      <c r="C116" s="217" t="s">
        <v>3334</v>
      </c>
      <c r="D116" s="217" t="s">
        <v>4010</v>
      </c>
      <c r="E116" s="217" t="s">
        <v>4263</v>
      </c>
      <c r="F116" s="217" t="s">
        <v>4264</v>
      </c>
      <c r="G116" s="217" t="s">
        <v>2168</v>
      </c>
      <c r="H116" s="217" t="s">
        <v>6493</v>
      </c>
      <c r="I116" s="217" t="s">
        <v>3351</v>
      </c>
      <c r="J116" s="217" t="s">
        <v>4265</v>
      </c>
      <c r="K116" s="230" t="s">
        <v>3305</v>
      </c>
      <c r="L116" s="219" t="s">
        <v>3306</v>
      </c>
      <c r="N116" s="218"/>
      <c r="O116" s="217" t="s">
        <v>2940</v>
      </c>
      <c r="P116" s="217" t="s">
        <v>14</v>
      </c>
      <c r="Q116" s="224">
        <v>20009</v>
      </c>
      <c r="R116" s="230" t="s">
        <v>3304</v>
      </c>
      <c r="S116" s="219">
        <v>10</v>
      </c>
      <c r="T116" s="230" t="s">
        <v>3303</v>
      </c>
      <c r="U116" s="231">
        <v>1001</v>
      </c>
      <c r="V116" s="231">
        <v>11033</v>
      </c>
      <c r="W116" s="230" t="s">
        <v>3300</v>
      </c>
      <c r="X116" s="217" t="s">
        <v>3301</v>
      </c>
    </row>
    <row r="117" spans="1:24">
      <c r="A117" s="217" t="str">
        <f t="shared" si="4"/>
        <v>SCM201900010008000116</v>
      </c>
      <c r="B117" s="217">
        <v>116</v>
      </c>
      <c r="C117" s="217" t="s">
        <v>732</v>
      </c>
      <c r="D117" s="217" t="s">
        <v>4109</v>
      </c>
      <c r="E117" s="217" t="s">
        <v>4266</v>
      </c>
      <c r="F117" s="217" t="s">
        <v>4267</v>
      </c>
      <c r="G117" s="217" t="s">
        <v>715</v>
      </c>
      <c r="H117" s="217" t="s">
        <v>6684</v>
      </c>
      <c r="I117" s="217" t="s">
        <v>3734</v>
      </c>
      <c r="J117" s="217" t="s">
        <v>4268</v>
      </c>
      <c r="K117" s="230" t="s">
        <v>3305</v>
      </c>
      <c r="L117" s="219" t="s">
        <v>3306</v>
      </c>
      <c r="N117" s="218"/>
      <c r="O117" s="217" t="s">
        <v>2940</v>
      </c>
      <c r="P117" s="217" t="s">
        <v>14</v>
      </c>
      <c r="Q117" s="224">
        <v>20009</v>
      </c>
      <c r="R117" s="230" t="s">
        <v>3304</v>
      </c>
      <c r="S117" s="219">
        <v>10</v>
      </c>
      <c r="T117" s="230" t="s">
        <v>3303</v>
      </c>
      <c r="U117" s="231">
        <v>1001</v>
      </c>
      <c r="V117" s="231">
        <v>11033</v>
      </c>
      <c r="W117" s="230" t="s">
        <v>3300</v>
      </c>
      <c r="X117" s="217" t="s">
        <v>3301</v>
      </c>
    </row>
    <row r="118" spans="1:24">
      <c r="A118" s="217" t="str">
        <f t="shared" si="4"/>
        <v>SCM201900010008000117</v>
      </c>
      <c r="B118" s="217">
        <v>117</v>
      </c>
      <c r="C118" s="217" t="s">
        <v>3541</v>
      </c>
      <c r="D118" s="217" t="s">
        <v>3929</v>
      </c>
      <c r="E118" s="217" t="s">
        <v>4269</v>
      </c>
      <c r="F118" s="217" t="s">
        <v>4270</v>
      </c>
      <c r="G118" s="217" t="s">
        <v>3914</v>
      </c>
      <c r="H118" s="217" t="s">
        <v>6685</v>
      </c>
      <c r="I118" s="217" t="s">
        <v>3736</v>
      </c>
      <c r="J118" s="217" t="s">
        <v>4271</v>
      </c>
      <c r="K118" s="230" t="s">
        <v>3305</v>
      </c>
      <c r="L118" s="219" t="s">
        <v>3306</v>
      </c>
      <c r="N118" s="218"/>
      <c r="O118" s="217" t="s">
        <v>2940</v>
      </c>
      <c r="P118" s="217" t="s">
        <v>14</v>
      </c>
      <c r="Q118" s="224">
        <v>20009</v>
      </c>
      <c r="R118" s="230" t="s">
        <v>3304</v>
      </c>
      <c r="S118" s="219">
        <v>10</v>
      </c>
      <c r="T118" s="230" t="s">
        <v>3303</v>
      </c>
      <c r="U118" s="231">
        <v>1001</v>
      </c>
      <c r="V118" s="231">
        <v>11033</v>
      </c>
      <c r="W118" s="230" t="s">
        <v>3300</v>
      </c>
      <c r="X118" s="217" t="s">
        <v>3301</v>
      </c>
    </row>
    <row r="119" spans="1:24">
      <c r="A119" s="217" t="str">
        <f t="shared" si="4"/>
        <v>SCM201900010008000118</v>
      </c>
      <c r="B119" s="217">
        <v>118</v>
      </c>
      <c r="C119" s="217" t="s">
        <v>3541</v>
      </c>
      <c r="D119" s="217" t="s">
        <v>3929</v>
      </c>
      <c r="E119" s="217" t="s">
        <v>4272</v>
      </c>
      <c r="F119" s="217" t="s">
        <v>4273</v>
      </c>
      <c r="G119" s="217" t="s">
        <v>3914</v>
      </c>
      <c r="H119" s="217" t="s">
        <v>6686</v>
      </c>
      <c r="I119" s="217" t="s">
        <v>3737</v>
      </c>
      <c r="J119" s="217" t="s">
        <v>4274</v>
      </c>
      <c r="K119" s="230" t="s">
        <v>3305</v>
      </c>
      <c r="L119" s="219" t="s">
        <v>3306</v>
      </c>
      <c r="N119" s="218"/>
      <c r="O119" s="217" t="s">
        <v>2940</v>
      </c>
      <c r="P119" s="217" t="s">
        <v>14</v>
      </c>
      <c r="Q119" s="224">
        <v>20009</v>
      </c>
      <c r="R119" s="230" t="s">
        <v>3304</v>
      </c>
      <c r="S119" s="219">
        <v>10</v>
      </c>
      <c r="T119" s="230" t="s">
        <v>3303</v>
      </c>
      <c r="U119" s="231">
        <v>1001</v>
      </c>
      <c r="V119" s="231">
        <v>11033</v>
      </c>
      <c r="W119" s="230" t="s">
        <v>3300</v>
      </c>
      <c r="X119" s="217" t="s">
        <v>3301</v>
      </c>
    </row>
    <row r="120" spans="1:24">
      <c r="A120" s="217" t="str">
        <f t="shared" si="4"/>
        <v>SCM201900010008000119</v>
      </c>
      <c r="B120" s="217">
        <v>119</v>
      </c>
      <c r="C120" s="217" t="s">
        <v>3541</v>
      </c>
      <c r="D120" s="217" t="s">
        <v>3929</v>
      </c>
      <c r="E120" s="217" t="s">
        <v>4275</v>
      </c>
      <c r="F120" s="217" t="s">
        <v>4276</v>
      </c>
      <c r="G120" s="217" t="s">
        <v>3914</v>
      </c>
      <c r="H120" s="217" t="s">
        <v>6687</v>
      </c>
      <c r="I120" s="217" t="s">
        <v>3738</v>
      </c>
      <c r="J120" s="217" t="s">
        <v>4277</v>
      </c>
      <c r="K120" s="230" t="s">
        <v>3305</v>
      </c>
      <c r="L120" s="219" t="s">
        <v>3306</v>
      </c>
      <c r="N120" s="218"/>
      <c r="O120" s="217" t="s">
        <v>2940</v>
      </c>
      <c r="P120" s="217" t="s">
        <v>14</v>
      </c>
      <c r="Q120" s="224">
        <v>20009</v>
      </c>
      <c r="R120" s="230" t="s">
        <v>3304</v>
      </c>
      <c r="S120" s="219">
        <v>10</v>
      </c>
      <c r="T120" s="230" t="s">
        <v>3303</v>
      </c>
      <c r="U120" s="231">
        <v>1001</v>
      </c>
      <c r="V120" s="231">
        <v>11033</v>
      </c>
      <c r="W120" s="230" t="s">
        <v>3300</v>
      </c>
      <c r="X120" s="217" t="s">
        <v>3301</v>
      </c>
    </row>
    <row r="121" spans="1:24">
      <c r="A121" s="217" t="str">
        <f t="shared" si="4"/>
        <v>SCM201900010008000120</v>
      </c>
      <c r="B121" s="217">
        <v>120</v>
      </c>
      <c r="C121" s="217" t="s">
        <v>3570</v>
      </c>
      <c r="D121" s="217" t="s">
        <v>3742</v>
      </c>
      <c r="E121" s="217" t="s">
        <v>4278</v>
      </c>
      <c r="F121" s="217" t="s">
        <v>4279</v>
      </c>
      <c r="G121" s="217" t="s">
        <v>3935</v>
      </c>
      <c r="H121" s="217" t="s">
        <v>6688</v>
      </c>
      <c r="I121" s="217" t="s">
        <v>4280</v>
      </c>
      <c r="J121" s="217" t="s">
        <v>4281</v>
      </c>
      <c r="K121" s="230" t="s">
        <v>3305</v>
      </c>
      <c r="L121" s="219" t="s">
        <v>3306</v>
      </c>
      <c r="N121" s="218"/>
      <c r="O121" s="217" t="s">
        <v>2940</v>
      </c>
      <c r="P121" s="217" t="s">
        <v>14</v>
      </c>
      <c r="Q121" s="224">
        <v>20009</v>
      </c>
      <c r="R121" s="230" t="s">
        <v>3304</v>
      </c>
      <c r="S121" s="219">
        <v>10</v>
      </c>
      <c r="T121" s="230" t="s">
        <v>3303</v>
      </c>
      <c r="U121" s="231">
        <v>1001</v>
      </c>
      <c r="V121" s="231">
        <v>11033</v>
      </c>
      <c r="W121" s="230" t="s">
        <v>3300</v>
      </c>
      <c r="X121" s="217" t="s">
        <v>3301</v>
      </c>
    </row>
    <row r="122" spans="1:24">
      <c r="A122" s="217" t="str">
        <f t="shared" si="4"/>
        <v>SCM201900010008000121</v>
      </c>
      <c r="B122" s="217">
        <v>121</v>
      </c>
      <c r="C122" s="217" t="s">
        <v>3745</v>
      </c>
      <c r="D122" s="217" t="s">
        <v>3747</v>
      </c>
      <c r="E122" s="217" t="s">
        <v>4282</v>
      </c>
      <c r="F122" s="217" t="s">
        <v>4283</v>
      </c>
      <c r="G122" s="217" t="s">
        <v>958</v>
      </c>
      <c r="H122" s="217" t="s">
        <v>6689</v>
      </c>
      <c r="I122" s="217" t="s">
        <v>3747</v>
      </c>
      <c r="J122" s="217" t="s">
        <v>4284</v>
      </c>
      <c r="K122" s="230" t="s">
        <v>3305</v>
      </c>
      <c r="L122" s="219" t="s">
        <v>3306</v>
      </c>
      <c r="N122" s="218"/>
      <c r="O122" s="217" t="s">
        <v>2940</v>
      </c>
      <c r="P122" s="217" t="s">
        <v>14</v>
      </c>
      <c r="Q122" s="224">
        <v>20009</v>
      </c>
      <c r="R122" s="230" t="s">
        <v>3304</v>
      </c>
      <c r="S122" s="219">
        <v>10</v>
      </c>
      <c r="T122" s="230" t="s">
        <v>3303</v>
      </c>
      <c r="U122" s="231">
        <v>1001</v>
      </c>
      <c r="V122" s="231">
        <v>11033</v>
      </c>
      <c r="W122" s="230" t="s">
        <v>3300</v>
      </c>
      <c r="X122" s="217" t="s">
        <v>3301</v>
      </c>
    </row>
    <row r="123" spans="1:24">
      <c r="A123" s="217" t="str">
        <f t="shared" si="4"/>
        <v>SCM201900010008000122</v>
      </c>
      <c r="B123" s="217">
        <v>122</v>
      </c>
      <c r="C123" s="217" t="s">
        <v>2943</v>
      </c>
      <c r="D123" s="217" t="s">
        <v>2946</v>
      </c>
      <c r="E123" s="217" t="s">
        <v>4285</v>
      </c>
      <c r="F123" s="217" t="s">
        <v>4286</v>
      </c>
      <c r="G123" s="217" t="s">
        <v>1463</v>
      </c>
      <c r="H123" s="217" t="s">
        <v>6690</v>
      </c>
      <c r="I123" s="217" t="s">
        <v>3751</v>
      </c>
      <c r="J123" s="217" t="s">
        <v>4287</v>
      </c>
      <c r="K123" s="230" t="s">
        <v>3305</v>
      </c>
      <c r="L123" s="219" t="s">
        <v>3306</v>
      </c>
      <c r="N123" s="218"/>
      <c r="O123" s="217" t="s">
        <v>2940</v>
      </c>
      <c r="P123" s="217" t="s">
        <v>14</v>
      </c>
      <c r="Q123" s="224">
        <v>20009</v>
      </c>
      <c r="R123" s="230" t="s">
        <v>3304</v>
      </c>
      <c r="S123" s="219">
        <v>10</v>
      </c>
      <c r="T123" s="230" t="s">
        <v>3303</v>
      </c>
      <c r="U123" s="231">
        <v>1001</v>
      </c>
      <c r="V123" s="231">
        <v>11033</v>
      </c>
      <c r="W123" s="230" t="s">
        <v>3300</v>
      </c>
      <c r="X123" s="217" t="s">
        <v>3301</v>
      </c>
    </row>
    <row r="124" spans="1:24">
      <c r="A124" s="217" t="str">
        <f t="shared" si="4"/>
        <v>SCM201900010008000123</v>
      </c>
      <c r="B124" s="217">
        <v>123</v>
      </c>
      <c r="C124" s="217" t="s">
        <v>3427</v>
      </c>
      <c r="D124" s="217" t="s">
        <v>4192</v>
      </c>
      <c r="E124" s="217" t="s">
        <v>4288</v>
      </c>
      <c r="F124" s="217" t="s">
        <v>4289</v>
      </c>
      <c r="G124" s="217" t="s">
        <v>2866</v>
      </c>
      <c r="H124" s="217" t="s">
        <v>6691</v>
      </c>
      <c r="I124" s="217" t="s">
        <v>3753</v>
      </c>
      <c r="J124" s="217" t="s">
        <v>4290</v>
      </c>
      <c r="K124" s="230" t="s">
        <v>3305</v>
      </c>
      <c r="L124" s="219" t="s">
        <v>3306</v>
      </c>
      <c r="N124" s="218"/>
      <c r="O124" s="217" t="s">
        <v>2940</v>
      </c>
      <c r="P124" s="217" t="s">
        <v>14</v>
      </c>
      <c r="Q124" s="224">
        <v>20009</v>
      </c>
      <c r="R124" s="230" t="s">
        <v>3304</v>
      </c>
      <c r="S124" s="219">
        <v>10</v>
      </c>
      <c r="T124" s="230" t="s">
        <v>3303</v>
      </c>
      <c r="U124" s="231">
        <v>1001</v>
      </c>
      <c r="V124" s="231">
        <v>11033</v>
      </c>
      <c r="W124" s="230" t="s">
        <v>3300</v>
      </c>
      <c r="X124" s="217" t="s">
        <v>3301</v>
      </c>
    </row>
    <row r="125" spans="1:24">
      <c r="A125" s="217" t="str">
        <f t="shared" si="4"/>
        <v>SCM201900010008000124</v>
      </c>
      <c r="B125" s="217">
        <v>124</v>
      </c>
      <c r="C125" s="217" t="s">
        <v>3427</v>
      </c>
      <c r="D125" s="217" t="s">
        <v>3755</v>
      </c>
      <c r="E125" s="217" t="s">
        <v>4291</v>
      </c>
      <c r="F125" s="217" t="s">
        <v>4292</v>
      </c>
      <c r="G125" s="217" t="s">
        <v>2866</v>
      </c>
      <c r="H125" s="217" t="s">
        <v>6692</v>
      </c>
      <c r="I125" s="217" t="s">
        <v>3755</v>
      </c>
      <c r="J125" s="217" t="s">
        <v>4293</v>
      </c>
      <c r="K125" s="230" t="s">
        <v>3305</v>
      </c>
      <c r="L125" s="219" t="s">
        <v>3306</v>
      </c>
      <c r="N125" s="218"/>
      <c r="O125" s="217" t="s">
        <v>2940</v>
      </c>
      <c r="P125" s="217" t="s">
        <v>14</v>
      </c>
      <c r="Q125" s="224">
        <v>20009</v>
      </c>
      <c r="R125" s="230" t="s">
        <v>3304</v>
      </c>
      <c r="S125" s="219">
        <v>10</v>
      </c>
      <c r="T125" s="230" t="s">
        <v>3303</v>
      </c>
      <c r="U125" s="231">
        <v>1001</v>
      </c>
      <c r="V125" s="231">
        <v>11033</v>
      </c>
      <c r="W125" s="230" t="s">
        <v>3300</v>
      </c>
      <c r="X125" s="217" t="s">
        <v>3301</v>
      </c>
    </row>
    <row r="126" spans="1:24">
      <c r="A126" s="217" t="str">
        <f t="shared" si="4"/>
        <v>SCM201900010008000125</v>
      </c>
      <c r="B126" s="217">
        <v>125</v>
      </c>
      <c r="C126" s="217" t="s">
        <v>3334</v>
      </c>
      <c r="D126" s="217" t="s">
        <v>3996</v>
      </c>
      <c r="E126" s="217" t="s">
        <v>4294</v>
      </c>
      <c r="F126" s="217" t="s">
        <v>4295</v>
      </c>
      <c r="G126" s="217" t="s">
        <v>2589</v>
      </c>
      <c r="H126" s="217" t="s">
        <v>6494</v>
      </c>
      <c r="I126" s="217" t="s">
        <v>3353</v>
      </c>
      <c r="J126" s="217" t="s">
        <v>4296</v>
      </c>
      <c r="K126" s="230" t="s">
        <v>3305</v>
      </c>
      <c r="L126" s="219" t="s">
        <v>3306</v>
      </c>
      <c r="N126" s="218"/>
      <c r="O126" s="217" t="s">
        <v>2940</v>
      </c>
      <c r="P126" s="217" t="s">
        <v>14</v>
      </c>
      <c r="Q126" s="224">
        <v>20009</v>
      </c>
      <c r="R126" s="230" t="s">
        <v>3304</v>
      </c>
      <c r="S126" s="219">
        <v>10</v>
      </c>
      <c r="T126" s="230" t="s">
        <v>3303</v>
      </c>
      <c r="U126" s="231">
        <v>1001</v>
      </c>
      <c r="V126" s="231">
        <v>11033</v>
      </c>
      <c r="W126" s="230" t="s">
        <v>3300</v>
      </c>
      <c r="X126" s="217" t="s">
        <v>3301</v>
      </c>
    </row>
    <row r="127" spans="1:24">
      <c r="A127" s="217" t="str">
        <f t="shared" si="4"/>
        <v>SCM201900010008000126</v>
      </c>
      <c r="B127" s="217">
        <v>126</v>
      </c>
      <c r="C127" s="217" t="s">
        <v>3307</v>
      </c>
      <c r="D127" s="217" t="s">
        <v>3833</v>
      </c>
      <c r="E127" s="217" t="s">
        <v>4297</v>
      </c>
      <c r="F127" s="217" t="s">
        <v>4298</v>
      </c>
      <c r="G127" s="217" t="s">
        <v>3834</v>
      </c>
      <c r="H127" s="217" t="s">
        <v>6626</v>
      </c>
      <c r="I127" s="217" t="s">
        <v>3624</v>
      </c>
      <c r="J127" s="217" t="s">
        <v>4299</v>
      </c>
      <c r="K127" s="230" t="s">
        <v>3305</v>
      </c>
      <c r="L127" s="219" t="s">
        <v>3306</v>
      </c>
      <c r="N127" s="218"/>
      <c r="O127" s="217" t="s">
        <v>2940</v>
      </c>
      <c r="P127" s="217" t="s">
        <v>14</v>
      </c>
      <c r="Q127" s="224">
        <v>20009</v>
      </c>
      <c r="R127" s="230" t="s">
        <v>3304</v>
      </c>
      <c r="S127" s="219">
        <v>10</v>
      </c>
      <c r="T127" s="230" t="s">
        <v>3303</v>
      </c>
      <c r="U127" s="231">
        <v>1001</v>
      </c>
      <c r="V127" s="231">
        <v>11033</v>
      </c>
      <c r="W127" s="230" t="s">
        <v>3300</v>
      </c>
      <c r="X127" s="217" t="s">
        <v>3301</v>
      </c>
    </row>
    <row r="128" spans="1:24">
      <c r="A128" s="217" t="str">
        <f t="shared" si="4"/>
        <v>SCM201900010008000127</v>
      </c>
      <c r="B128" s="217">
        <v>127</v>
      </c>
      <c r="C128" s="217" t="s">
        <v>3427</v>
      </c>
      <c r="D128" s="217" t="s">
        <v>3762</v>
      </c>
      <c r="E128" s="217" t="s">
        <v>4300</v>
      </c>
      <c r="F128" s="217" t="s">
        <v>4301</v>
      </c>
      <c r="G128" s="217" t="s">
        <v>2334</v>
      </c>
      <c r="H128" s="217" t="s">
        <v>6694</v>
      </c>
      <c r="I128" s="217" t="s">
        <v>3762</v>
      </c>
      <c r="J128" s="217" t="s">
        <v>4302</v>
      </c>
      <c r="K128" s="230" t="s">
        <v>3305</v>
      </c>
      <c r="L128" s="219" t="s">
        <v>3306</v>
      </c>
      <c r="N128" s="218"/>
      <c r="O128" s="217" t="s">
        <v>2940</v>
      </c>
      <c r="P128" s="217" t="s">
        <v>14</v>
      </c>
      <c r="Q128" s="224">
        <v>20009</v>
      </c>
      <c r="R128" s="230" t="s">
        <v>3304</v>
      </c>
      <c r="S128" s="219">
        <v>10</v>
      </c>
      <c r="T128" s="230" t="s">
        <v>3303</v>
      </c>
      <c r="U128" s="231">
        <v>1001</v>
      </c>
      <c r="V128" s="231">
        <v>11033</v>
      </c>
      <c r="W128" s="230" t="s">
        <v>3300</v>
      </c>
      <c r="X128" s="217" t="s">
        <v>3301</v>
      </c>
    </row>
    <row r="129" spans="1:24">
      <c r="A129" s="217" t="str">
        <f t="shared" si="4"/>
        <v>SCM201900010008000128</v>
      </c>
      <c r="B129" s="217">
        <v>128</v>
      </c>
      <c r="C129" s="217" t="s">
        <v>3427</v>
      </c>
      <c r="D129" s="217" t="s">
        <v>3766</v>
      </c>
      <c r="E129" s="217" t="s">
        <v>4303</v>
      </c>
      <c r="F129" s="217" t="s">
        <v>4304</v>
      </c>
      <c r="G129" s="217" t="s">
        <v>2334</v>
      </c>
      <c r="H129" s="217" t="s">
        <v>6695</v>
      </c>
      <c r="I129" s="217" t="s">
        <v>3766</v>
      </c>
      <c r="J129" s="217" t="s">
        <v>4305</v>
      </c>
      <c r="K129" s="230" t="s">
        <v>3305</v>
      </c>
      <c r="L129" s="219" t="s">
        <v>3306</v>
      </c>
      <c r="N129" s="218"/>
      <c r="O129" s="217" t="s">
        <v>2940</v>
      </c>
      <c r="P129" s="217" t="s">
        <v>14</v>
      </c>
      <c r="Q129" s="224">
        <v>20009</v>
      </c>
      <c r="R129" s="230" t="s">
        <v>3304</v>
      </c>
      <c r="S129" s="219">
        <v>10</v>
      </c>
      <c r="T129" s="230" t="s">
        <v>3303</v>
      </c>
      <c r="U129" s="231">
        <v>1001</v>
      </c>
      <c r="V129" s="231">
        <v>11033</v>
      </c>
      <c r="W129" s="230" t="s">
        <v>3300</v>
      </c>
      <c r="X129" s="217" t="s">
        <v>3301</v>
      </c>
    </row>
    <row r="130" spans="1:24">
      <c r="A130" s="217" t="str">
        <f t="shared" si="4"/>
        <v>SCM201900010008000129</v>
      </c>
      <c r="B130" s="217">
        <v>129</v>
      </c>
      <c r="C130" s="217" t="s">
        <v>3732</v>
      </c>
      <c r="D130" s="217" t="s">
        <v>3733</v>
      </c>
      <c r="E130" s="217" t="s">
        <v>4306</v>
      </c>
      <c r="F130" s="217" t="s">
        <v>4307</v>
      </c>
      <c r="G130" s="217" t="s">
        <v>715</v>
      </c>
      <c r="H130" s="217" t="s">
        <v>6683</v>
      </c>
      <c r="I130" s="217" t="s">
        <v>3733</v>
      </c>
      <c r="J130" s="217" t="s">
        <v>4308</v>
      </c>
      <c r="K130" s="230" t="s">
        <v>3305</v>
      </c>
      <c r="L130" s="219" t="s">
        <v>3306</v>
      </c>
      <c r="N130" s="218"/>
      <c r="O130" s="217" t="s">
        <v>2940</v>
      </c>
      <c r="P130" s="217" t="s">
        <v>14</v>
      </c>
      <c r="Q130" s="224">
        <v>20009</v>
      </c>
      <c r="R130" s="230" t="s">
        <v>3304</v>
      </c>
      <c r="S130" s="219">
        <v>10</v>
      </c>
      <c r="T130" s="230" t="s">
        <v>3303</v>
      </c>
      <c r="U130" s="231">
        <v>1001</v>
      </c>
      <c r="V130" s="231">
        <v>11033</v>
      </c>
      <c r="W130" s="230" t="s">
        <v>3300</v>
      </c>
      <c r="X130" s="217" t="s">
        <v>3301</v>
      </c>
    </row>
    <row r="131" spans="1:24">
      <c r="A131" s="217" t="str">
        <f t="shared" si="4"/>
        <v>SCM201900010008000130</v>
      </c>
      <c r="B131" s="217">
        <v>130</v>
      </c>
      <c r="C131" s="217" t="s">
        <v>2943</v>
      </c>
      <c r="D131" s="217" t="s">
        <v>2946</v>
      </c>
      <c r="E131" s="217" t="s">
        <v>4309</v>
      </c>
      <c r="F131" s="217" t="s">
        <v>4310</v>
      </c>
      <c r="G131" s="217" t="s">
        <v>1463</v>
      </c>
      <c r="H131" s="217" t="s">
        <v>6696</v>
      </c>
      <c r="I131" s="217" t="s">
        <v>3774</v>
      </c>
      <c r="J131" s="217" t="s">
        <v>4311</v>
      </c>
      <c r="K131" s="230" t="s">
        <v>3305</v>
      </c>
      <c r="L131" s="219" t="s">
        <v>3306</v>
      </c>
      <c r="N131" s="218"/>
      <c r="O131" s="217" t="s">
        <v>2940</v>
      </c>
      <c r="P131" s="217" t="s">
        <v>14</v>
      </c>
      <c r="Q131" s="224">
        <v>20009</v>
      </c>
      <c r="R131" s="230" t="s">
        <v>3304</v>
      </c>
      <c r="S131" s="219">
        <v>10</v>
      </c>
      <c r="T131" s="230" t="s">
        <v>3303</v>
      </c>
      <c r="U131" s="231">
        <v>1001</v>
      </c>
      <c r="V131" s="231">
        <v>11033</v>
      </c>
      <c r="W131" s="230" t="s">
        <v>3300</v>
      </c>
      <c r="X131" s="217" t="s">
        <v>3301</v>
      </c>
    </row>
    <row r="132" spans="1:24">
      <c r="A132" s="217" t="str">
        <f t="shared" si="4"/>
        <v>SCM201900010008000131</v>
      </c>
      <c r="B132" s="217">
        <v>131</v>
      </c>
      <c r="C132" s="217" t="s">
        <v>3541</v>
      </c>
      <c r="D132" s="217" t="s">
        <v>3929</v>
      </c>
      <c r="E132" s="217" t="s">
        <v>4312</v>
      </c>
      <c r="F132" s="217" t="s">
        <v>4313</v>
      </c>
      <c r="G132" s="217" t="s">
        <v>3914</v>
      </c>
      <c r="H132" s="217" t="s">
        <v>6697</v>
      </c>
      <c r="I132" s="217" t="s">
        <v>3780</v>
      </c>
      <c r="J132" s="217" t="s">
        <v>4150</v>
      </c>
      <c r="K132" s="230" t="s">
        <v>3305</v>
      </c>
      <c r="L132" s="219" t="s">
        <v>3306</v>
      </c>
      <c r="N132" s="218"/>
      <c r="O132" s="217" t="s">
        <v>2940</v>
      </c>
      <c r="P132" s="217" t="s">
        <v>14</v>
      </c>
      <c r="Q132" s="224">
        <v>20009</v>
      </c>
      <c r="R132" s="230" t="s">
        <v>3304</v>
      </c>
      <c r="S132" s="219">
        <v>10</v>
      </c>
      <c r="T132" s="230" t="s">
        <v>3303</v>
      </c>
      <c r="U132" s="231">
        <v>1001</v>
      </c>
      <c r="V132" s="231">
        <v>11033</v>
      </c>
      <c r="W132" s="230" t="s">
        <v>3300</v>
      </c>
      <c r="X132" s="217" t="s">
        <v>3301</v>
      </c>
    </row>
    <row r="133" spans="1:24">
      <c r="A133" s="217" t="str">
        <f t="shared" ref="A133:A164" si="5">T133&amp;"000"&amp;B133</f>
        <v>SCM201900010008000132</v>
      </c>
      <c r="B133" s="217">
        <v>132</v>
      </c>
      <c r="C133" s="217" t="s">
        <v>3307</v>
      </c>
      <c r="D133" s="217" t="s">
        <v>4314</v>
      </c>
      <c r="E133" s="217" t="s">
        <v>4315</v>
      </c>
      <c r="F133" s="217" t="s">
        <v>4316</v>
      </c>
      <c r="G133" s="217" t="s">
        <v>3834</v>
      </c>
      <c r="H133" s="217" t="s">
        <v>6698</v>
      </c>
      <c r="I133" s="217" t="s">
        <v>3792</v>
      </c>
      <c r="J133" s="217" t="s">
        <v>4317</v>
      </c>
      <c r="K133" s="230" t="s">
        <v>3305</v>
      </c>
      <c r="L133" s="219" t="s">
        <v>3306</v>
      </c>
      <c r="N133" s="218"/>
      <c r="O133" s="217" t="s">
        <v>2940</v>
      </c>
      <c r="P133" s="217" t="s">
        <v>14</v>
      </c>
      <c r="Q133" s="224">
        <v>20009</v>
      </c>
      <c r="R133" s="230" t="s">
        <v>3304</v>
      </c>
      <c r="S133" s="219">
        <v>10</v>
      </c>
      <c r="T133" s="230" t="s">
        <v>3303</v>
      </c>
      <c r="U133" s="231">
        <v>1001</v>
      </c>
      <c r="V133" s="231">
        <v>11033</v>
      </c>
      <c r="W133" s="230" t="s">
        <v>3300</v>
      </c>
      <c r="X133" s="217" t="s">
        <v>3301</v>
      </c>
    </row>
    <row r="134" spans="1:24">
      <c r="A134" s="217" t="str">
        <f t="shared" si="5"/>
        <v>SCM201900010008000133</v>
      </c>
      <c r="B134" s="217">
        <v>133</v>
      </c>
      <c r="C134" s="217" t="s">
        <v>3570</v>
      </c>
      <c r="D134" s="217" t="s">
        <v>3741</v>
      </c>
      <c r="E134" s="217" t="s">
        <v>4318</v>
      </c>
      <c r="F134" s="217" t="s">
        <v>4319</v>
      </c>
      <c r="G134" s="217" t="s">
        <v>3935</v>
      </c>
      <c r="H134" s="217" t="s">
        <v>6666</v>
      </c>
      <c r="I134" s="217" t="s">
        <v>3711</v>
      </c>
      <c r="J134" s="217" t="s">
        <v>4320</v>
      </c>
      <c r="K134" s="230" t="s">
        <v>3305</v>
      </c>
      <c r="L134" s="219" t="s">
        <v>3306</v>
      </c>
      <c r="N134" s="218"/>
      <c r="O134" s="217" t="s">
        <v>2940</v>
      </c>
      <c r="P134" s="217" t="s">
        <v>14</v>
      </c>
      <c r="Q134" s="224">
        <v>20009</v>
      </c>
      <c r="R134" s="230" t="s">
        <v>3304</v>
      </c>
      <c r="S134" s="219">
        <v>10</v>
      </c>
      <c r="T134" s="230" t="s">
        <v>3303</v>
      </c>
      <c r="U134" s="231">
        <v>1001</v>
      </c>
      <c r="V134" s="231">
        <v>11033</v>
      </c>
      <c r="W134" s="230" t="s">
        <v>3300</v>
      </c>
      <c r="X134" s="217" t="s">
        <v>3301</v>
      </c>
    </row>
    <row r="135" spans="1:24">
      <c r="A135" s="217" t="str">
        <f t="shared" si="5"/>
        <v>SCM201900010008000134</v>
      </c>
      <c r="B135" s="217">
        <v>134</v>
      </c>
      <c r="C135" s="217" t="s">
        <v>3570</v>
      </c>
      <c r="D135" s="217" t="s">
        <v>4321</v>
      </c>
      <c r="E135" s="217" t="s">
        <v>4322</v>
      </c>
      <c r="F135" s="217" t="s">
        <v>4323</v>
      </c>
      <c r="G135" s="217" t="s">
        <v>3935</v>
      </c>
      <c r="H135" s="217" t="s">
        <v>6699</v>
      </c>
      <c r="I135" s="217" t="s">
        <v>4324</v>
      </c>
      <c r="J135" s="217" t="s">
        <v>4325</v>
      </c>
      <c r="K135" s="230" t="s">
        <v>3305</v>
      </c>
      <c r="L135" s="219" t="s">
        <v>3306</v>
      </c>
      <c r="N135" s="218"/>
      <c r="O135" s="217" t="s">
        <v>2940</v>
      </c>
      <c r="P135" s="217" t="s">
        <v>14</v>
      </c>
      <c r="Q135" s="224">
        <v>20009</v>
      </c>
      <c r="R135" s="230" t="s">
        <v>3304</v>
      </c>
      <c r="S135" s="219">
        <v>10</v>
      </c>
      <c r="T135" s="230" t="s">
        <v>3303</v>
      </c>
      <c r="U135" s="231">
        <v>1001</v>
      </c>
      <c r="V135" s="231">
        <v>11033</v>
      </c>
      <c r="W135" s="230" t="s">
        <v>3300</v>
      </c>
      <c r="X135" s="217" t="s">
        <v>3301</v>
      </c>
    </row>
    <row r="136" spans="1:24">
      <c r="A136" s="217" t="str">
        <f t="shared" si="5"/>
        <v>SCM201900010008000135</v>
      </c>
      <c r="B136" s="217">
        <v>135</v>
      </c>
      <c r="C136" s="217" t="s">
        <v>3334</v>
      </c>
      <c r="D136" s="217" t="s">
        <v>4326</v>
      </c>
      <c r="E136" s="217" t="s">
        <v>4327</v>
      </c>
      <c r="F136" s="217" t="s">
        <v>4328</v>
      </c>
      <c r="G136" s="217" t="s">
        <v>2589</v>
      </c>
      <c r="H136" s="217" t="s">
        <v>6495</v>
      </c>
      <c r="I136" s="217" t="s">
        <v>3357</v>
      </c>
      <c r="J136" s="217" t="s">
        <v>4329</v>
      </c>
      <c r="K136" s="230" t="s">
        <v>3305</v>
      </c>
      <c r="L136" s="219" t="s">
        <v>3306</v>
      </c>
      <c r="N136" s="218"/>
      <c r="O136" s="217" t="s">
        <v>2940</v>
      </c>
      <c r="P136" s="217" t="s">
        <v>14</v>
      </c>
      <c r="Q136" s="224">
        <v>20009</v>
      </c>
      <c r="R136" s="230" t="s">
        <v>3304</v>
      </c>
      <c r="S136" s="219">
        <v>10</v>
      </c>
      <c r="T136" s="230" t="s">
        <v>3303</v>
      </c>
      <c r="U136" s="231">
        <v>1001</v>
      </c>
      <c r="V136" s="231">
        <v>11033</v>
      </c>
      <c r="W136" s="230" t="s">
        <v>3300</v>
      </c>
      <c r="X136" s="217" t="s">
        <v>3301</v>
      </c>
    </row>
    <row r="137" spans="1:24">
      <c r="A137" s="217" t="str">
        <f t="shared" si="5"/>
        <v>SCM201900010008000136</v>
      </c>
      <c r="B137" s="217">
        <v>136</v>
      </c>
      <c r="C137" s="217" t="s">
        <v>3334</v>
      </c>
      <c r="D137" s="217" t="s">
        <v>4330</v>
      </c>
      <c r="E137" s="217" t="s">
        <v>4331</v>
      </c>
      <c r="F137" s="217" t="s">
        <v>4332</v>
      </c>
      <c r="G137" s="217" t="s">
        <v>2589</v>
      </c>
      <c r="H137" s="217" t="s">
        <v>6496</v>
      </c>
      <c r="I137" s="217" t="s">
        <v>3359</v>
      </c>
      <c r="J137" s="217" t="s">
        <v>4333</v>
      </c>
      <c r="K137" s="230" t="s">
        <v>3305</v>
      </c>
      <c r="L137" s="219" t="s">
        <v>3306</v>
      </c>
      <c r="N137" s="218"/>
      <c r="O137" s="217" t="s">
        <v>2940</v>
      </c>
      <c r="P137" s="217" t="s">
        <v>14</v>
      </c>
      <c r="Q137" s="224">
        <v>20009</v>
      </c>
      <c r="R137" s="230" t="s">
        <v>3304</v>
      </c>
      <c r="S137" s="219">
        <v>10</v>
      </c>
      <c r="T137" s="230" t="s">
        <v>3303</v>
      </c>
      <c r="U137" s="231">
        <v>1001</v>
      </c>
      <c r="V137" s="231">
        <v>11033</v>
      </c>
      <c r="W137" s="230" t="s">
        <v>3300</v>
      </c>
      <c r="X137" s="217" t="s">
        <v>3301</v>
      </c>
    </row>
    <row r="138" spans="1:24">
      <c r="A138" s="217" t="str">
        <f t="shared" si="5"/>
        <v>SCM201900010008000137</v>
      </c>
      <c r="B138" s="217">
        <v>137</v>
      </c>
      <c r="C138" s="217" t="s">
        <v>3334</v>
      </c>
      <c r="D138" s="217" t="s">
        <v>4334</v>
      </c>
      <c r="E138" s="217" t="s">
        <v>4335</v>
      </c>
      <c r="F138" s="217" t="s">
        <v>4336</v>
      </c>
      <c r="G138" s="217" t="s">
        <v>2589</v>
      </c>
      <c r="H138" s="217" t="s">
        <v>6497</v>
      </c>
      <c r="I138" s="217" t="s">
        <v>3361</v>
      </c>
      <c r="J138" s="217" t="s">
        <v>4337</v>
      </c>
      <c r="K138" s="230" t="s">
        <v>3305</v>
      </c>
      <c r="L138" s="219" t="s">
        <v>3306</v>
      </c>
      <c r="N138" s="218"/>
      <c r="O138" s="217" t="s">
        <v>2940</v>
      </c>
      <c r="P138" s="217" t="s">
        <v>14</v>
      </c>
      <c r="Q138" s="224">
        <v>20009</v>
      </c>
      <c r="R138" s="230" t="s">
        <v>3304</v>
      </c>
      <c r="S138" s="219">
        <v>10</v>
      </c>
      <c r="T138" s="230" t="s">
        <v>3303</v>
      </c>
      <c r="U138" s="231">
        <v>1001</v>
      </c>
      <c r="V138" s="231">
        <v>11033</v>
      </c>
      <c r="W138" s="230" t="s">
        <v>3300</v>
      </c>
      <c r="X138" s="217" t="s">
        <v>3301</v>
      </c>
    </row>
    <row r="139" spans="1:24">
      <c r="A139" s="217" t="str">
        <f t="shared" si="5"/>
        <v>SCM201900010008000138</v>
      </c>
      <c r="B139" s="217">
        <v>138</v>
      </c>
      <c r="C139" s="217" t="s">
        <v>3334</v>
      </c>
      <c r="D139" s="217" t="s">
        <v>4338</v>
      </c>
      <c r="E139" s="217" t="s">
        <v>4339</v>
      </c>
      <c r="F139" s="217" t="s">
        <v>4340</v>
      </c>
      <c r="G139" s="217" t="s">
        <v>2589</v>
      </c>
      <c r="H139" s="217" t="s">
        <v>6498</v>
      </c>
      <c r="I139" s="217" t="s">
        <v>3363</v>
      </c>
      <c r="J139" s="217" t="s">
        <v>4341</v>
      </c>
      <c r="K139" s="230" t="s">
        <v>3305</v>
      </c>
      <c r="L139" s="219" t="s">
        <v>3306</v>
      </c>
      <c r="N139" s="218"/>
      <c r="O139" s="217" t="s">
        <v>2940</v>
      </c>
      <c r="P139" s="217" t="s">
        <v>14</v>
      </c>
      <c r="Q139" s="224">
        <v>20009</v>
      </c>
      <c r="R139" s="230" t="s">
        <v>3304</v>
      </c>
      <c r="S139" s="219">
        <v>10</v>
      </c>
      <c r="T139" s="230" t="s">
        <v>3303</v>
      </c>
      <c r="U139" s="231">
        <v>1001</v>
      </c>
      <c r="V139" s="231">
        <v>11033</v>
      </c>
      <c r="W139" s="230" t="s">
        <v>3300</v>
      </c>
      <c r="X139" s="217" t="s">
        <v>3301</v>
      </c>
    </row>
    <row r="140" spans="1:24">
      <c r="A140" s="217" t="str">
        <f t="shared" si="5"/>
        <v>SCM201900010008000139</v>
      </c>
      <c r="B140" s="217">
        <v>139</v>
      </c>
      <c r="C140" s="217" t="s">
        <v>4342</v>
      </c>
      <c r="D140" s="217" t="s">
        <v>2917</v>
      </c>
      <c r="E140" s="217" t="s">
        <v>4343</v>
      </c>
      <c r="F140" s="217" t="s">
        <v>4344</v>
      </c>
      <c r="G140" s="217" t="s">
        <v>2589</v>
      </c>
      <c r="H140" s="217" t="s">
        <v>6499</v>
      </c>
      <c r="I140" s="217" t="s">
        <v>3365</v>
      </c>
      <c r="J140" s="217" t="s">
        <v>4345</v>
      </c>
      <c r="K140" s="230" t="s">
        <v>3305</v>
      </c>
      <c r="L140" s="219" t="s">
        <v>3306</v>
      </c>
      <c r="N140" s="218"/>
      <c r="O140" s="217" t="s">
        <v>2940</v>
      </c>
      <c r="P140" s="217" t="s">
        <v>14</v>
      </c>
      <c r="Q140" s="224">
        <v>20009</v>
      </c>
      <c r="R140" s="230" t="s">
        <v>3304</v>
      </c>
      <c r="S140" s="219">
        <v>10</v>
      </c>
      <c r="T140" s="230" t="s">
        <v>3303</v>
      </c>
      <c r="U140" s="231">
        <v>1001</v>
      </c>
      <c r="V140" s="231">
        <v>11033</v>
      </c>
      <c r="W140" s="230" t="s">
        <v>3300</v>
      </c>
      <c r="X140" s="217" t="s">
        <v>3301</v>
      </c>
    </row>
    <row r="141" spans="1:24">
      <c r="A141" s="217" t="str">
        <f t="shared" si="5"/>
        <v>SCM201900010008000140</v>
      </c>
      <c r="B141" s="217">
        <v>140</v>
      </c>
      <c r="C141" s="217" t="s">
        <v>3334</v>
      </c>
      <c r="D141" s="217" t="s">
        <v>4346</v>
      </c>
      <c r="E141" s="217" t="s">
        <v>4347</v>
      </c>
      <c r="F141" s="217" t="s">
        <v>4348</v>
      </c>
      <c r="G141" s="217" t="s">
        <v>2168</v>
      </c>
      <c r="H141" s="217" t="s">
        <v>6500</v>
      </c>
      <c r="I141" s="217" t="s">
        <v>3367</v>
      </c>
      <c r="J141" s="217" t="s">
        <v>4349</v>
      </c>
      <c r="K141" s="230" t="s">
        <v>3305</v>
      </c>
      <c r="L141" s="219" t="s">
        <v>3306</v>
      </c>
      <c r="N141" s="218"/>
      <c r="O141" s="217" t="s">
        <v>2940</v>
      </c>
      <c r="P141" s="217" t="s">
        <v>14</v>
      </c>
      <c r="Q141" s="224">
        <v>20009</v>
      </c>
      <c r="R141" s="230" t="s">
        <v>3304</v>
      </c>
      <c r="S141" s="219">
        <v>10</v>
      </c>
      <c r="T141" s="230" t="s">
        <v>3303</v>
      </c>
      <c r="U141" s="231">
        <v>1001</v>
      </c>
      <c r="V141" s="231">
        <v>11033</v>
      </c>
      <c r="W141" s="230" t="s">
        <v>3300</v>
      </c>
      <c r="X141" s="217" t="s">
        <v>3301</v>
      </c>
    </row>
    <row r="142" spans="1:24">
      <c r="A142" s="217" t="str">
        <f t="shared" si="5"/>
        <v>SCM201900010008000141</v>
      </c>
      <c r="B142" s="217">
        <v>141</v>
      </c>
      <c r="C142" s="217" t="s">
        <v>3334</v>
      </c>
      <c r="D142" s="217" t="s">
        <v>4350</v>
      </c>
      <c r="E142" s="217" t="s">
        <v>4351</v>
      </c>
      <c r="F142" s="217" t="s">
        <v>4352</v>
      </c>
      <c r="G142" s="217" t="s">
        <v>2168</v>
      </c>
      <c r="H142" s="217" t="s">
        <v>6501</v>
      </c>
      <c r="I142" s="217" t="s">
        <v>3369</v>
      </c>
      <c r="J142" s="217" t="s">
        <v>4353</v>
      </c>
      <c r="K142" s="230" t="s">
        <v>3305</v>
      </c>
      <c r="L142" s="219" t="s">
        <v>3306</v>
      </c>
      <c r="N142" s="218"/>
      <c r="O142" s="217" t="s">
        <v>2940</v>
      </c>
      <c r="P142" s="217" t="s">
        <v>14</v>
      </c>
      <c r="Q142" s="224">
        <v>20009</v>
      </c>
      <c r="R142" s="230" t="s">
        <v>3304</v>
      </c>
      <c r="S142" s="219">
        <v>10</v>
      </c>
      <c r="T142" s="230" t="s">
        <v>3303</v>
      </c>
      <c r="U142" s="231">
        <v>1001</v>
      </c>
      <c r="V142" s="231">
        <v>11033</v>
      </c>
      <c r="W142" s="230" t="s">
        <v>3300</v>
      </c>
      <c r="X142" s="217" t="s">
        <v>3301</v>
      </c>
    </row>
    <row r="143" spans="1:24">
      <c r="A143" s="217" t="str">
        <f t="shared" si="5"/>
        <v>SCM201900010008000142</v>
      </c>
      <c r="B143" s="217">
        <v>142</v>
      </c>
      <c r="C143" s="217" t="s">
        <v>3334</v>
      </c>
      <c r="D143" s="217" t="s">
        <v>4354</v>
      </c>
      <c r="E143" s="217" t="s">
        <v>4355</v>
      </c>
      <c r="F143" s="217" t="s">
        <v>4356</v>
      </c>
      <c r="G143" s="217" t="s">
        <v>2589</v>
      </c>
      <c r="H143" s="217" t="s">
        <v>6502</v>
      </c>
      <c r="I143" s="217" t="s">
        <v>3371</v>
      </c>
      <c r="J143" s="217" t="s">
        <v>4357</v>
      </c>
      <c r="K143" s="230" t="s">
        <v>3305</v>
      </c>
      <c r="L143" s="219" t="s">
        <v>3306</v>
      </c>
      <c r="N143" s="218"/>
      <c r="O143" s="217" t="s">
        <v>2940</v>
      </c>
      <c r="P143" s="217" t="s">
        <v>14</v>
      </c>
      <c r="Q143" s="224">
        <v>20009</v>
      </c>
      <c r="R143" s="230" t="s">
        <v>3304</v>
      </c>
      <c r="S143" s="219">
        <v>10</v>
      </c>
      <c r="T143" s="230" t="s">
        <v>3303</v>
      </c>
      <c r="U143" s="231">
        <v>1001</v>
      </c>
      <c r="V143" s="231">
        <v>11033</v>
      </c>
      <c r="W143" s="230" t="s">
        <v>3300</v>
      </c>
      <c r="X143" s="217" t="s">
        <v>3301</v>
      </c>
    </row>
    <row r="144" spans="1:24">
      <c r="A144" s="217" t="str">
        <f t="shared" si="5"/>
        <v>SCM201900010008000143</v>
      </c>
      <c r="B144" s="217">
        <v>143</v>
      </c>
      <c r="C144" s="217" t="s">
        <v>3307</v>
      </c>
      <c r="D144" s="217" t="s">
        <v>4358</v>
      </c>
      <c r="E144" s="217" t="s">
        <v>4359</v>
      </c>
      <c r="F144" s="217" t="s">
        <v>4360</v>
      </c>
      <c r="G144" s="217" t="s">
        <v>3834</v>
      </c>
      <c r="H144" s="217" t="s">
        <v>6476</v>
      </c>
      <c r="I144" s="217" t="s">
        <v>3313</v>
      </c>
      <c r="J144" s="217" t="s">
        <v>4361</v>
      </c>
      <c r="K144" s="230" t="s">
        <v>3305</v>
      </c>
      <c r="L144" s="219" t="s">
        <v>3306</v>
      </c>
      <c r="N144" s="218"/>
      <c r="O144" s="217" t="s">
        <v>2940</v>
      </c>
      <c r="P144" s="217" t="s">
        <v>14</v>
      </c>
      <c r="Q144" s="224">
        <v>20009</v>
      </c>
      <c r="R144" s="230" t="s">
        <v>3304</v>
      </c>
      <c r="S144" s="219">
        <v>10</v>
      </c>
      <c r="T144" s="230" t="s">
        <v>3303</v>
      </c>
      <c r="U144" s="231">
        <v>1001</v>
      </c>
      <c r="V144" s="231">
        <v>11033</v>
      </c>
      <c r="W144" s="230" t="s">
        <v>3300</v>
      </c>
      <c r="X144" s="217" t="s">
        <v>3301</v>
      </c>
    </row>
    <row r="145" spans="1:24">
      <c r="A145" s="217" t="str">
        <f t="shared" si="5"/>
        <v>SCM201900010008000144</v>
      </c>
      <c r="B145" s="217">
        <v>144</v>
      </c>
      <c r="C145" s="217" t="s">
        <v>3334</v>
      </c>
      <c r="D145" s="217" t="s">
        <v>4010</v>
      </c>
      <c r="E145" s="217" t="s">
        <v>4362</v>
      </c>
      <c r="F145" s="217" t="s">
        <v>4363</v>
      </c>
      <c r="G145" s="217" t="s">
        <v>2168</v>
      </c>
      <c r="H145" s="217" t="s">
        <v>6503</v>
      </c>
      <c r="I145" s="217" t="s">
        <v>3373</v>
      </c>
      <c r="J145" s="217" t="s">
        <v>4364</v>
      </c>
      <c r="K145" s="230" t="s">
        <v>3305</v>
      </c>
      <c r="L145" s="219" t="s">
        <v>3306</v>
      </c>
      <c r="N145" s="218"/>
      <c r="O145" s="217" t="s">
        <v>2940</v>
      </c>
      <c r="P145" s="217" t="s">
        <v>14</v>
      </c>
      <c r="Q145" s="224">
        <v>20009</v>
      </c>
      <c r="R145" s="230" t="s">
        <v>3304</v>
      </c>
      <c r="S145" s="219">
        <v>10</v>
      </c>
      <c r="T145" s="230" t="s">
        <v>3303</v>
      </c>
      <c r="U145" s="231">
        <v>1001</v>
      </c>
      <c r="V145" s="231">
        <v>11033</v>
      </c>
      <c r="W145" s="230" t="s">
        <v>3300</v>
      </c>
      <c r="X145" s="217" t="s">
        <v>3301</v>
      </c>
    </row>
    <row r="146" spans="1:24">
      <c r="A146" s="217" t="str">
        <f t="shared" si="5"/>
        <v>SCM201900010008000145</v>
      </c>
      <c r="B146" s="217">
        <v>145</v>
      </c>
      <c r="C146" s="217" t="s">
        <v>3334</v>
      </c>
      <c r="D146" s="217" t="s">
        <v>4221</v>
      </c>
      <c r="E146" s="217" t="s">
        <v>4365</v>
      </c>
      <c r="F146" s="217" t="s">
        <v>4366</v>
      </c>
      <c r="G146" s="217" t="s">
        <v>2589</v>
      </c>
      <c r="H146" s="217" t="s">
        <v>6504</v>
      </c>
      <c r="I146" s="217" t="s">
        <v>3374</v>
      </c>
      <c r="J146" s="217" t="s">
        <v>4367</v>
      </c>
      <c r="K146" s="230" t="s">
        <v>3305</v>
      </c>
      <c r="L146" s="219" t="s">
        <v>3306</v>
      </c>
      <c r="N146" s="218"/>
      <c r="O146" s="217" t="s">
        <v>2940</v>
      </c>
      <c r="P146" s="217" t="s">
        <v>14</v>
      </c>
      <c r="Q146" s="224">
        <v>20009</v>
      </c>
      <c r="R146" s="230" t="s">
        <v>3304</v>
      </c>
      <c r="S146" s="219">
        <v>10</v>
      </c>
      <c r="T146" s="230" t="s">
        <v>3303</v>
      </c>
      <c r="U146" s="231">
        <v>1001</v>
      </c>
      <c r="V146" s="231">
        <v>11033</v>
      </c>
      <c r="W146" s="230" t="s">
        <v>3300</v>
      </c>
      <c r="X146" s="217" t="s">
        <v>3301</v>
      </c>
    </row>
    <row r="147" spans="1:24">
      <c r="A147" s="217" t="str">
        <f t="shared" si="5"/>
        <v>SCM201900010008000146</v>
      </c>
      <c r="B147" s="217">
        <v>146</v>
      </c>
      <c r="C147" s="217" t="s">
        <v>3334</v>
      </c>
      <c r="D147" s="217" t="s">
        <v>4368</v>
      </c>
      <c r="E147" s="217" t="s">
        <v>4369</v>
      </c>
      <c r="F147" s="217" t="s">
        <v>4370</v>
      </c>
      <c r="G147" s="217" t="s">
        <v>2168</v>
      </c>
      <c r="H147" s="217" t="s">
        <v>6505</v>
      </c>
      <c r="I147" s="217" t="s">
        <v>3376</v>
      </c>
      <c r="J147" s="217" t="s">
        <v>4371</v>
      </c>
      <c r="K147" s="230" t="s">
        <v>3305</v>
      </c>
      <c r="L147" s="219" t="s">
        <v>3306</v>
      </c>
      <c r="N147" s="218"/>
      <c r="O147" s="217" t="s">
        <v>2940</v>
      </c>
      <c r="P147" s="217" t="s">
        <v>14</v>
      </c>
      <c r="Q147" s="224">
        <v>20009</v>
      </c>
      <c r="R147" s="230" t="s">
        <v>3304</v>
      </c>
      <c r="S147" s="219">
        <v>10</v>
      </c>
      <c r="T147" s="230" t="s">
        <v>3303</v>
      </c>
      <c r="U147" s="231">
        <v>1001</v>
      </c>
      <c r="V147" s="231">
        <v>11033</v>
      </c>
      <c r="W147" s="230" t="s">
        <v>3300</v>
      </c>
      <c r="X147" s="217" t="s">
        <v>3301</v>
      </c>
    </row>
    <row r="148" spans="1:24">
      <c r="A148" s="217" t="str">
        <f t="shared" si="5"/>
        <v>SCM201900010008000147</v>
      </c>
      <c r="B148" s="217">
        <v>147</v>
      </c>
      <c r="C148" s="217" t="s">
        <v>3334</v>
      </c>
      <c r="D148" s="217" t="s">
        <v>4372</v>
      </c>
      <c r="E148" s="217" t="s">
        <v>4373</v>
      </c>
      <c r="F148" s="217" t="s">
        <v>4374</v>
      </c>
      <c r="G148" s="217" t="s">
        <v>2589</v>
      </c>
      <c r="H148" s="217" t="s">
        <v>6506</v>
      </c>
      <c r="I148" s="217" t="s">
        <v>3378</v>
      </c>
      <c r="J148" s="217" t="s">
        <v>4375</v>
      </c>
      <c r="K148" s="230" t="s">
        <v>3305</v>
      </c>
      <c r="L148" s="219" t="s">
        <v>3306</v>
      </c>
      <c r="N148" s="218"/>
      <c r="O148" s="217" t="s">
        <v>2940</v>
      </c>
      <c r="P148" s="217" t="s">
        <v>14</v>
      </c>
      <c r="Q148" s="224">
        <v>20009</v>
      </c>
      <c r="R148" s="230" t="s">
        <v>3304</v>
      </c>
      <c r="S148" s="219">
        <v>10</v>
      </c>
      <c r="T148" s="230" t="s">
        <v>3303</v>
      </c>
      <c r="U148" s="231">
        <v>1001</v>
      </c>
      <c r="V148" s="231">
        <v>11033</v>
      </c>
      <c r="W148" s="230" t="s">
        <v>3300</v>
      </c>
      <c r="X148" s="217" t="s">
        <v>3301</v>
      </c>
    </row>
    <row r="149" spans="1:24">
      <c r="A149" s="217" t="str">
        <f t="shared" si="5"/>
        <v>SCM201900010008000148</v>
      </c>
      <c r="B149" s="217">
        <v>148</v>
      </c>
      <c r="C149" s="217" t="s">
        <v>3334</v>
      </c>
      <c r="D149" s="217" t="s">
        <v>4376</v>
      </c>
      <c r="E149" s="217" t="s">
        <v>4377</v>
      </c>
      <c r="F149" s="217" t="s">
        <v>4378</v>
      </c>
      <c r="G149" s="217" t="s">
        <v>2168</v>
      </c>
      <c r="H149" s="217" t="s">
        <v>6507</v>
      </c>
      <c r="I149" s="217" t="s">
        <v>3380</v>
      </c>
      <c r="J149" s="217" t="s">
        <v>4379</v>
      </c>
      <c r="K149" s="230" t="s">
        <v>3305</v>
      </c>
      <c r="L149" s="219" t="s">
        <v>3306</v>
      </c>
      <c r="N149" s="218"/>
      <c r="O149" s="217" t="s">
        <v>2940</v>
      </c>
      <c r="P149" s="217" t="s">
        <v>14</v>
      </c>
      <c r="Q149" s="224">
        <v>20009</v>
      </c>
      <c r="R149" s="230" t="s">
        <v>3304</v>
      </c>
      <c r="S149" s="219">
        <v>10</v>
      </c>
      <c r="T149" s="230" t="s">
        <v>3303</v>
      </c>
      <c r="U149" s="231">
        <v>1001</v>
      </c>
      <c r="V149" s="231">
        <v>11033</v>
      </c>
      <c r="W149" s="230" t="s">
        <v>3300</v>
      </c>
      <c r="X149" s="217" t="s">
        <v>3301</v>
      </c>
    </row>
    <row r="150" spans="1:24">
      <c r="A150" s="217" t="str">
        <f t="shared" si="5"/>
        <v>SCM201900010008000149</v>
      </c>
      <c r="B150" s="217">
        <v>149</v>
      </c>
      <c r="C150" s="217" t="s">
        <v>3334</v>
      </c>
      <c r="D150" s="217" t="s">
        <v>4380</v>
      </c>
      <c r="E150" s="217" t="s">
        <v>4381</v>
      </c>
      <c r="F150" s="217" t="s">
        <v>4382</v>
      </c>
      <c r="G150" s="217" t="s">
        <v>2589</v>
      </c>
      <c r="H150" s="217" t="s">
        <v>6508</v>
      </c>
      <c r="I150" s="217" t="s">
        <v>3382</v>
      </c>
      <c r="J150" s="217" t="s">
        <v>4383</v>
      </c>
      <c r="K150" s="230" t="s">
        <v>3305</v>
      </c>
      <c r="L150" s="219" t="s">
        <v>3306</v>
      </c>
      <c r="N150" s="218"/>
      <c r="O150" s="217" t="s">
        <v>2940</v>
      </c>
      <c r="P150" s="217" t="s">
        <v>14</v>
      </c>
      <c r="Q150" s="224">
        <v>20009</v>
      </c>
      <c r="R150" s="230" t="s">
        <v>3304</v>
      </c>
      <c r="S150" s="219">
        <v>10</v>
      </c>
      <c r="T150" s="230" t="s">
        <v>3303</v>
      </c>
      <c r="U150" s="231">
        <v>1001</v>
      </c>
      <c r="V150" s="231">
        <v>11033</v>
      </c>
      <c r="W150" s="230" t="s">
        <v>3300</v>
      </c>
      <c r="X150" s="217" t="s">
        <v>3301</v>
      </c>
    </row>
    <row r="151" spans="1:24">
      <c r="A151" s="217" t="str">
        <f t="shared" si="5"/>
        <v>SCM201900010008000150</v>
      </c>
      <c r="B151" s="217">
        <v>150</v>
      </c>
      <c r="C151" s="217" t="s">
        <v>3334</v>
      </c>
      <c r="D151" s="217" t="s">
        <v>4384</v>
      </c>
      <c r="E151" s="217" t="s">
        <v>4385</v>
      </c>
      <c r="F151" s="217" t="s">
        <v>4386</v>
      </c>
      <c r="G151" s="217" t="s">
        <v>2589</v>
      </c>
      <c r="H151" s="217" t="s">
        <v>6509</v>
      </c>
      <c r="I151" s="217" t="s">
        <v>3384</v>
      </c>
      <c r="J151" s="217" t="s">
        <v>4387</v>
      </c>
      <c r="K151" s="230" t="s">
        <v>3305</v>
      </c>
      <c r="L151" s="219" t="s">
        <v>3306</v>
      </c>
      <c r="N151" s="218"/>
      <c r="O151" s="217" t="s">
        <v>2940</v>
      </c>
      <c r="P151" s="217" t="s">
        <v>14</v>
      </c>
      <c r="Q151" s="224">
        <v>20009</v>
      </c>
      <c r="R151" s="230" t="s">
        <v>3304</v>
      </c>
      <c r="S151" s="219">
        <v>10</v>
      </c>
      <c r="T151" s="230" t="s">
        <v>3303</v>
      </c>
      <c r="U151" s="231">
        <v>1001</v>
      </c>
      <c r="V151" s="231">
        <v>11033</v>
      </c>
      <c r="W151" s="230" t="s">
        <v>3300</v>
      </c>
      <c r="X151" s="217" t="s">
        <v>3301</v>
      </c>
    </row>
    <row r="152" spans="1:24">
      <c r="A152" s="217" t="str">
        <f t="shared" si="5"/>
        <v>SCM201900010008000151</v>
      </c>
      <c r="B152" s="217">
        <v>151</v>
      </c>
      <c r="C152" s="217" t="s">
        <v>4342</v>
      </c>
      <c r="D152" s="217" t="s">
        <v>2917</v>
      </c>
      <c r="E152" s="217">
        <v>3621828</v>
      </c>
      <c r="F152" s="217" t="s">
        <v>4388</v>
      </c>
      <c r="G152" s="217" t="s">
        <v>2589</v>
      </c>
      <c r="H152" s="217" t="s">
        <v>6510</v>
      </c>
      <c r="I152" s="217" t="s">
        <v>3385</v>
      </c>
      <c r="J152" s="217" t="s">
        <v>4389</v>
      </c>
      <c r="K152" s="230" t="s">
        <v>3305</v>
      </c>
      <c r="L152" s="219" t="s">
        <v>3306</v>
      </c>
      <c r="N152" s="218"/>
      <c r="O152" s="217" t="s">
        <v>2940</v>
      </c>
      <c r="P152" s="217" t="s">
        <v>14</v>
      </c>
      <c r="Q152" s="224">
        <v>20009</v>
      </c>
      <c r="R152" s="230" t="s">
        <v>3304</v>
      </c>
      <c r="S152" s="219">
        <v>10</v>
      </c>
      <c r="T152" s="230" t="s">
        <v>3303</v>
      </c>
      <c r="U152" s="231">
        <v>1001</v>
      </c>
      <c r="V152" s="231">
        <v>11033</v>
      </c>
      <c r="W152" s="230" t="s">
        <v>3300</v>
      </c>
      <c r="X152" s="217" t="s">
        <v>3301</v>
      </c>
    </row>
    <row r="153" spans="1:24">
      <c r="A153" s="217" t="str">
        <f t="shared" si="5"/>
        <v>SCM201900010008000152</v>
      </c>
      <c r="B153" s="217">
        <v>152</v>
      </c>
      <c r="C153" s="217" t="s">
        <v>3334</v>
      </c>
      <c r="D153" s="217" t="s">
        <v>4390</v>
      </c>
      <c r="E153" s="217" t="s">
        <v>4391</v>
      </c>
      <c r="F153" s="217" t="s">
        <v>4392</v>
      </c>
      <c r="G153" s="217" t="s">
        <v>2589</v>
      </c>
      <c r="H153" s="217" t="s">
        <v>6511</v>
      </c>
      <c r="I153" s="217" t="s">
        <v>3387</v>
      </c>
      <c r="J153" s="217" t="s">
        <v>4393</v>
      </c>
      <c r="K153" s="230" t="s">
        <v>3305</v>
      </c>
      <c r="L153" s="219" t="s">
        <v>3306</v>
      </c>
      <c r="N153" s="218"/>
      <c r="O153" s="217" t="s">
        <v>2940</v>
      </c>
      <c r="P153" s="217" t="s">
        <v>14</v>
      </c>
      <c r="Q153" s="224">
        <v>20009</v>
      </c>
      <c r="R153" s="230" t="s">
        <v>3304</v>
      </c>
      <c r="S153" s="219">
        <v>10</v>
      </c>
      <c r="T153" s="230" t="s">
        <v>3303</v>
      </c>
      <c r="U153" s="231">
        <v>1001</v>
      </c>
      <c r="V153" s="231">
        <v>11033</v>
      </c>
      <c r="W153" s="230" t="s">
        <v>3300</v>
      </c>
      <c r="X153" s="217" t="s">
        <v>3301</v>
      </c>
    </row>
    <row r="154" spans="1:24">
      <c r="A154" s="217" t="str">
        <f t="shared" si="5"/>
        <v>SCM201900010008000153</v>
      </c>
      <c r="B154" s="217">
        <v>153</v>
      </c>
      <c r="C154" s="217" t="s">
        <v>3334</v>
      </c>
      <c r="D154" s="217" t="s">
        <v>4338</v>
      </c>
      <c r="E154" s="217" t="s">
        <v>4394</v>
      </c>
      <c r="F154" s="217" t="s">
        <v>4395</v>
      </c>
      <c r="G154" s="217" t="s">
        <v>2589</v>
      </c>
      <c r="H154" s="217" t="s">
        <v>6512</v>
      </c>
      <c r="I154" s="217" t="s">
        <v>3388</v>
      </c>
      <c r="J154" s="217" t="s">
        <v>4396</v>
      </c>
      <c r="K154" s="230" t="s">
        <v>3305</v>
      </c>
      <c r="L154" s="219" t="s">
        <v>3306</v>
      </c>
      <c r="N154" s="218"/>
      <c r="O154" s="217" t="s">
        <v>2940</v>
      </c>
      <c r="P154" s="217" t="s">
        <v>14</v>
      </c>
      <c r="Q154" s="224">
        <v>20009</v>
      </c>
      <c r="R154" s="230" t="s">
        <v>3304</v>
      </c>
      <c r="S154" s="219">
        <v>10</v>
      </c>
      <c r="T154" s="230" t="s">
        <v>3303</v>
      </c>
      <c r="U154" s="231">
        <v>1001</v>
      </c>
      <c r="V154" s="231">
        <v>11033</v>
      </c>
      <c r="W154" s="230" t="s">
        <v>3300</v>
      </c>
      <c r="X154" s="217" t="s">
        <v>3301</v>
      </c>
    </row>
    <row r="155" spans="1:24">
      <c r="A155" s="217" t="str">
        <f t="shared" si="5"/>
        <v>SCM201900010008000154</v>
      </c>
      <c r="B155" s="217">
        <v>154</v>
      </c>
      <c r="C155" s="217" t="s">
        <v>3307</v>
      </c>
      <c r="D155" s="217" t="s">
        <v>4397</v>
      </c>
      <c r="E155" s="217" t="s">
        <v>4398</v>
      </c>
      <c r="F155" s="217" t="s">
        <v>4399</v>
      </c>
      <c r="G155" s="217" t="s">
        <v>3834</v>
      </c>
      <c r="H155" s="217" t="s">
        <v>6477</v>
      </c>
      <c r="I155" s="217" t="s">
        <v>3315</v>
      </c>
      <c r="J155" s="217" t="s">
        <v>4400</v>
      </c>
      <c r="K155" s="230" t="s">
        <v>3305</v>
      </c>
      <c r="L155" s="219" t="s">
        <v>3306</v>
      </c>
      <c r="N155" s="218"/>
      <c r="O155" s="217" t="s">
        <v>2940</v>
      </c>
      <c r="P155" s="217" t="s">
        <v>14</v>
      </c>
      <c r="Q155" s="224">
        <v>20009</v>
      </c>
      <c r="R155" s="230" t="s">
        <v>3304</v>
      </c>
      <c r="S155" s="219">
        <v>10</v>
      </c>
      <c r="T155" s="230" t="s">
        <v>3303</v>
      </c>
      <c r="U155" s="231">
        <v>1001</v>
      </c>
      <c r="V155" s="231">
        <v>11033</v>
      </c>
      <c r="W155" s="230" t="s">
        <v>3300</v>
      </c>
      <c r="X155" s="217" t="s">
        <v>3301</v>
      </c>
    </row>
    <row r="156" spans="1:24">
      <c r="A156" s="217" t="str">
        <f t="shared" si="5"/>
        <v>SCM201900010008000155</v>
      </c>
      <c r="B156" s="217">
        <v>155</v>
      </c>
      <c r="C156" s="217" t="s">
        <v>3334</v>
      </c>
      <c r="D156" s="217" t="s">
        <v>4401</v>
      </c>
      <c r="E156" s="217" t="s">
        <v>4402</v>
      </c>
      <c r="F156" s="217" t="s">
        <v>4403</v>
      </c>
      <c r="G156" s="217" t="s">
        <v>2168</v>
      </c>
      <c r="H156" s="217" t="s">
        <v>6513</v>
      </c>
      <c r="I156" s="217" t="s">
        <v>3390</v>
      </c>
      <c r="J156" s="217" t="s">
        <v>4404</v>
      </c>
      <c r="K156" s="230" t="s">
        <v>3305</v>
      </c>
      <c r="L156" s="219" t="s">
        <v>3306</v>
      </c>
      <c r="N156" s="218"/>
      <c r="O156" s="217" t="s">
        <v>2940</v>
      </c>
      <c r="P156" s="217" t="s">
        <v>14</v>
      </c>
      <c r="Q156" s="224">
        <v>20009</v>
      </c>
      <c r="R156" s="230" t="s">
        <v>3304</v>
      </c>
      <c r="S156" s="219">
        <v>10</v>
      </c>
      <c r="T156" s="230" t="s">
        <v>3303</v>
      </c>
      <c r="U156" s="231">
        <v>1001</v>
      </c>
      <c r="V156" s="231">
        <v>11033</v>
      </c>
      <c r="W156" s="230" t="s">
        <v>3300</v>
      </c>
      <c r="X156" s="217" t="s">
        <v>3301</v>
      </c>
    </row>
    <row r="157" spans="1:24">
      <c r="A157" s="217" t="str">
        <f t="shared" si="5"/>
        <v>SCM201900010008000156</v>
      </c>
      <c r="B157" s="217">
        <v>156</v>
      </c>
      <c r="C157" s="217" t="s">
        <v>3334</v>
      </c>
      <c r="D157" s="217" t="s">
        <v>4010</v>
      </c>
      <c r="E157" s="217" t="s">
        <v>4405</v>
      </c>
      <c r="F157" s="217" t="s">
        <v>4406</v>
      </c>
      <c r="G157" s="217" t="s">
        <v>2168</v>
      </c>
      <c r="H157" s="217" t="s">
        <v>6514</v>
      </c>
      <c r="I157" s="217" t="s">
        <v>3392</v>
      </c>
      <c r="J157" s="217" t="s">
        <v>4407</v>
      </c>
      <c r="K157" s="230" t="s">
        <v>3305</v>
      </c>
      <c r="L157" s="219" t="s">
        <v>3306</v>
      </c>
      <c r="N157" s="218"/>
      <c r="O157" s="217" t="s">
        <v>2940</v>
      </c>
      <c r="P157" s="217" t="s">
        <v>14</v>
      </c>
      <c r="Q157" s="224">
        <v>20009</v>
      </c>
      <c r="R157" s="230" t="s">
        <v>3304</v>
      </c>
      <c r="S157" s="219">
        <v>10</v>
      </c>
      <c r="T157" s="230" t="s">
        <v>3303</v>
      </c>
      <c r="U157" s="231">
        <v>1001</v>
      </c>
      <c r="V157" s="231">
        <v>11033</v>
      </c>
      <c r="W157" s="230" t="s">
        <v>3300</v>
      </c>
      <c r="X157" s="217" t="s">
        <v>3301</v>
      </c>
    </row>
    <row r="158" spans="1:24">
      <c r="A158" s="217" t="str">
        <f t="shared" si="5"/>
        <v>SCM201900010008000157</v>
      </c>
      <c r="B158" s="217">
        <v>157</v>
      </c>
      <c r="C158" s="217" t="s">
        <v>3334</v>
      </c>
      <c r="D158" s="217" t="s">
        <v>4408</v>
      </c>
      <c r="E158" s="217" t="s">
        <v>4409</v>
      </c>
      <c r="F158" s="217" t="s">
        <v>4410</v>
      </c>
      <c r="G158" s="217" t="s">
        <v>2168</v>
      </c>
      <c r="H158" s="217" t="s">
        <v>6515</v>
      </c>
      <c r="I158" s="217" t="s">
        <v>3394</v>
      </c>
      <c r="J158" s="217" t="s">
        <v>4411</v>
      </c>
      <c r="K158" s="230" t="s">
        <v>3305</v>
      </c>
      <c r="L158" s="219" t="s">
        <v>3306</v>
      </c>
      <c r="N158" s="218"/>
      <c r="O158" s="217" t="s">
        <v>2940</v>
      </c>
      <c r="P158" s="217" t="s">
        <v>14</v>
      </c>
      <c r="Q158" s="224">
        <v>20009</v>
      </c>
      <c r="R158" s="230" t="s">
        <v>3304</v>
      </c>
      <c r="S158" s="219">
        <v>10</v>
      </c>
      <c r="T158" s="230" t="s">
        <v>3303</v>
      </c>
      <c r="U158" s="231">
        <v>1001</v>
      </c>
      <c r="V158" s="231">
        <v>11033</v>
      </c>
      <c r="W158" s="230" t="s">
        <v>3300</v>
      </c>
      <c r="X158" s="217" t="s">
        <v>3301</v>
      </c>
    </row>
    <row r="159" spans="1:24">
      <c r="A159" s="217" t="str">
        <f t="shared" si="5"/>
        <v>SCM201900010008000158</v>
      </c>
      <c r="B159" s="217">
        <v>158</v>
      </c>
      <c r="C159" s="217" t="s">
        <v>3334</v>
      </c>
      <c r="D159" s="217" t="s">
        <v>4412</v>
      </c>
      <c r="E159" s="217" t="s">
        <v>4413</v>
      </c>
      <c r="F159" s="217" t="s">
        <v>4414</v>
      </c>
      <c r="G159" s="217" t="s">
        <v>2589</v>
      </c>
      <c r="H159" s="217" t="s">
        <v>6516</v>
      </c>
      <c r="I159" s="217" t="s">
        <v>3396</v>
      </c>
      <c r="J159" s="217" t="s">
        <v>4415</v>
      </c>
      <c r="K159" s="230" t="s">
        <v>3305</v>
      </c>
      <c r="L159" s="219" t="s">
        <v>3306</v>
      </c>
      <c r="N159" s="218"/>
      <c r="O159" s="217" t="s">
        <v>2940</v>
      </c>
      <c r="P159" s="217" t="s">
        <v>14</v>
      </c>
      <c r="Q159" s="224">
        <v>20009</v>
      </c>
      <c r="R159" s="230" t="s">
        <v>3304</v>
      </c>
      <c r="S159" s="219">
        <v>10</v>
      </c>
      <c r="T159" s="230" t="s">
        <v>3303</v>
      </c>
      <c r="U159" s="231">
        <v>1001</v>
      </c>
      <c r="V159" s="231">
        <v>11033</v>
      </c>
      <c r="W159" s="230" t="s">
        <v>3300</v>
      </c>
      <c r="X159" s="217" t="s">
        <v>3301</v>
      </c>
    </row>
    <row r="160" spans="1:24">
      <c r="A160" s="217" t="str">
        <f t="shared" si="5"/>
        <v>SCM201900010008000159</v>
      </c>
      <c r="B160" s="217">
        <v>159</v>
      </c>
      <c r="C160" s="217" t="s">
        <v>3334</v>
      </c>
      <c r="D160" s="217" t="s">
        <v>4346</v>
      </c>
      <c r="E160" s="217" t="s">
        <v>4416</v>
      </c>
      <c r="F160" s="217" t="s">
        <v>4417</v>
      </c>
      <c r="G160" s="217" t="s">
        <v>2168</v>
      </c>
      <c r="H160" s="217" t="s">
        <v>6517</v>
      </c>
      <c r="I160" s="217" t="s">
        <v>3398</v>
      </c>
      <c r="J160" s="217" t="s">
        <v>4418</v>
      </c>
      <c r="K160" s="230" t="s">
        <v>3305</v>
      </c>
      <c r="L160" s="219" t="s">
        <v>3306</v>
      </c>
      <c r="N160" s="218"/>
      <c r="O160" s="217" t="s">
        <v>2940</v>
      </c>
      <c r="P160" s="217" t="s">
        <v>14</v>
      </c>
      <c r="Q160" s="224">
        <v>20009</v>
      </c>
      <c r="R160" s="230" t="s">
        <v>3304</v>
      </c>
      <c r="S160" s="219">
        <v>10</v>
      </c>
      <c r="T160" s="230" t="s">
        <v>3303</v>
      </c>
      <c r="U160" s="231">
        <v>1001</v>
      </c>
      <c r="V160" s="231">
        <v>11033</v>
      </c>
      <c r="W160" s="230" t="s">
        <v>3300</v>
      </c>
      <c r="X160" s="217" t="s">
        <v>3301</v>
      </c>
    </row>
    <row r="161" spans="1:24">
      <c r="A161" s="217" t="str">
        <f t="shared" si="5"/>
        <v>SCM201900010008000160</v>
      </c>
      <c r="B161" s="217">
        <v>160</v>
      </c>
      <c r="C161" s="217" t="s">
        <v>3334</v>
      </c>
      <c r="D161" s="217" t="s">
        <v>4419</v>
      </c>
      <c r="E161" s="217" t="s">
        <v>4420</v>
      </c>
      <c r="F161" s="217" t="s">
        <v>4421</v>
      </c>
      <c r="G161" s="217" t="s">
        <v>2589</v>
      </c>
      <c r="H161" s="217" t="s">
        <v>6518</v>
      </c>
      <c r="I161" s="217" t="s">
        <v>3400</v>
      </c>
      <c r="J161" s="217" t="s">
        <v>4422</v>
      </c>
      <c r="K161" s="230" t="s">
        <v>3305</v>
      </c>
      <c r="L161" s="219" t="s">
        <v>3306</v>
      </c>
      <c r="N161" s="218"/>
      <c r="O161" s="217" t="s">
        <v>2940</v>
      </c>
      <c r="P161" s="217" t="s">
        <v>14</v>
      </c>
      <c r="Q161" s="224">
        <v>20009</v>
      </c>
      <c r="R161" s="230" t="s">
        <v>3304</v>
      </c>
      <c r="S161" s="219">
        <v>10</v>
      </c>
      <c r="T161" s="230" t="s">
        <v>3303</v>
      </c>
      <c r="U161" s="231">
        <v>1001</v>
      </c>
      <c r="V161" s="231">
        <v>11033</v>
      </c>
      <c r="W161" s="230" t="s">
        <v>3300</v>
      </c>
      <c r="X161" s="217" t="s">
        <v>3301</v>
      </c>
    </row>
    <row r="162" spans="1:24">
      <c r="A162" s="217" t="str">
        <f t="shared" si="5"/>
        <v>SCM201900010008000161</v>
      </c>
      <c r="B162" s="217">
        <v>161</v>
      </c>
      <c r="C162" s="217" t="s">
        <v>3334</v>
      </c>
      <c r="D162" s="217" t="s">
        <v>4010</v>
      </c>
      <c r="E162" s="217" t="s">
        <v>4423</v>
      </c>
      <c r="F162" s="217" t="s">
        <v>4424</v>
      </c>
      <c r="G162" s="217" t="s">
        <v>2168</v>
      </c>
      <c r="H162" s="217" t="s">
        <v>6519</v>
      </c>
      <c r="I162" s="217" t="s">
        <v>3401</v>
      </c>
      <c r="J162" s="217" t="s">
        <v>4425</v>
      </c>
      <c r="K162" s="230" t="s">
        <v>3305</v>
      </c>
      <c r="L162" s="219" t="s">
        <v>3306</v>
      </c>
      <c r="N162" s="218"/>
      <c r="O162" s="217" t="s">
        <v>2940</v>
      </c>
      <c r="P162" s="217" t="s">
        <v>14</v>
      </c>
      <c r="Q162" s="224">
        <v>20009</v>
      </c>
      <c r="R162" s="230" t="s">
        <v>3304</v>
      </c>
      <c r="S162" s="219">
        <v>10</v>
      </c>
      <c r="T162" s="230" t="s">
        <v>3303</v>
      </c>
      <c r="U162" s="231">
        <v>1001</v>
      </c>
      <c r="V162" s="231">
        <v>11033</v>
      </c>
      <c r="W162" s="230" t="s">
        <v>3300</v>
      </c>
      <c r="X162" s="217" t="s">
        <v>3301</v>
      </c>
    </row>
    <row r="163" spans="1:24">
      <c r="A163" s="217" t="str">
        <f t="shared" si="5"/>
        <v>SCM201900010008000162</v>
      </c>
      <c r="B163" s="217">
        <v>162</v>
      </c>
      <c r="C163" s="217" t="s">
        <v>3334</v>
      </c>
      <c r="D163" s="217" t="s">
        <v>4354</v>
      </c>
      <c r="E163" s="217" t="s">
        <v>4426</v>
      </c>
      <c r="F163" s="217" t="s">
        <v>4427</v>
      </c>
      <c r="G163" s="217" t="s">
        <v>2589</v>
      </c>
      <c r="H163" s="217" t="s">
        <v>6520</v>
      </c>
      <c r="I163" s="217" t="s">
        <v>3403</v>
      </c>
      <c r="J163" s="217" t="s">
        <v>4428</v>
      </c>
      <c r="K163" s="230" t="s">
        <v>3305</v>
      </c>
      <c r="L163" s="219" t="s">
        <v>3306</v>
      </c>
      <c r="N163" s="218"/>
      <c r="O163" s="217" t="s">
        <v>2940</v>
      </c>
      <c r="P163" s="217" t="s">
        <v>14</v>
      </c>
      <c r="Q163" s="224">
        <v>20009</v>
      </c>
      <c r="R163" s="230" t="s">
        <v>3304</v>
      </c>
      <c r="S163" s="219">
        <v>10</v>
      </c>
      <c r="T163" s="230" t="s">
        <v>3303</v>
      </c>
      <c r="U163" s="231">
        <v>1001</v>
      </c>
      <c r="V163" s="231">
        <v>11033</v>
      </c>
      <c r="W163" s="230" t="s">
        <v>3300</v>
      </c>
      <c r="X163" s="217" t="s">
        <v>3301</v>
      </c>
    </row>
    <row r="164" spans="1:24">
      <c r="A164" s="217" t="str">
        <f t="shared" si="5"/>
        <v>SCM201900010008000163</v>
      </c>
      <c r="B164" s="217">
        <v>163</v>
      </c>
      <c r="C164" s="217" t="s">
        <v>3334</v>
      </c>
      <c r="D164" s="217" t="s">
        <v>4429</v>
      </c>
      <c r="E164" s="217" t="s">
        <v>4430</v>
      </c>
      <c r="F164" s="217" t="s">
        <v>4431</v>
      </c>
      <c r="G164" s="217" t="s">
        <v>2589</v>
      </c>
      <c r="H164" s="217" t="s">
        <v>6521</v>
      </c>
      <c r="I164" s="217" t="s">
        <v>3405</v>
      </c>
      <c r="J164" s="217" t="s">
        <v>4432</v>
      </c>
      <c r="K164" s="230" t="s">
        <v>3305</v>
      </c>
      <c r="L164" s="219" t="s">
        <v>3306</v>
      </c>
      <c r="N164" s="218"/>
      <c r="O164" s="217" t="s">
        <v>2940</v>
      </c>
      <c r="P164" s="217" t="s">
        <v>14</v>
      </c>
      <c r="Q164" s="224">
        <v>20009</v>
      </c>
      <c r="R164" s="230" t="s">
        <v>3304</v>
      </c>
      <c r="S164" s="219">
        <v>10</v>
      </c>
      <c r="T164" s="230" t="s">
        <v>3303</v>
      </c>
      <c r="U164" s="231">
        <v>1001</v>
      </c>
      <c r="V164" s="231">
        <v>11033</v>
      </c>
      <c r="W164" s="230" t="s">
        <v>3300</v>
      </c>
      <c r="X164" s="217" t="s">
        <v>3301</v>
      </c>
    </row>
    <row r="165" spans="1:24">
      <c r="A165" s="217" t="str">
        <f t="shared" ref="A165:A196" si="6">T165&amp;"000"&amp;B165</f>
        <v>SCM201900010008000164</v>
      </c>
      <c r="B165" s="217">
        <v>164</v>
      </c>
      <c r="C165" s="217" t="s">
        <v>3334</v>
      </c>
      <c r="D165" s="217" t="s">
        <v>4350</v>
      </c>
      <c r="E165" s="217" t="s">
        <v>4433</v>
      </c>
      <c r="F165" s="217" t="s">
        <v>4434</v>
      </c>
      <c r="G165" s="217" t="s">
        <v>2168</v>
      </c>
      <c r="H165" s="217" t="s">
        <v>6522</v>
      </c>
      <c r="I165" s="217" t="s">
        <v>3406</v>
      </c>
      <c r="J165" s="217" t="s">
        <v>4435</v>
      </c>
      <c r="K165" s="230" t="s">
        <v>3305</v>
      </c>
      <c r="L165" s="219" t="s">
        <v>3306</v>
      </c>
      <c r="N165" s="218"/>
      <c r="O165" s="217" t="s">
        <v>2940</v>
      </c>
      <c r="P165" s="217" t="s">
        <v>14</v>
      </c>
      <c r="Q165" s="224">
        <v>20009</v>
      </c>
      <c r="R165" s="230" t="s">
        <v>3304</v>
      </c>
      <c r="S165" s="219">
        <v>10</v>
      </c>
      <c r="T165" s="230" t="s">
        <v>3303</v>
      </c>
      <c r="U165" s="231">
        <v>1001</v>
      </c>
      <c r="V165" s="231">
        <v>11033</v>
      </c>
      <c r="W165" s="230" t="s">
        <v>3300</v>
      </c>
      <c r="X165" s="217" t="s">
        <v>3301</v>
      </c>
    </row>
    <row r="166" spans="1:24">
      <c r="A166" s="217" t="str">
        <f t="shared" si="6"/>
        <v>SCM201900010008000165</v>
      </c>
      <c r="B166" s="217">
        <v>165</v>
      </c>
      <c r="C166" s="217" t="s">
        <v>3307</v>
      </c>
      <c r="D166" s="217" t="s">
        <v>4436</v>
      </c>
      <c r="E166" s="217" t="s">
        <v>4437</v>
      </c>
      <c r="F166" s="217" t="s">
        <v>4438</v>
      </c>
      <c r="G166" s="217" t="s">
        <v>3834</v>
      </c>
      <c r="H166" s="217" t="s">
        <v>6478</v>
      </c>
      <c r="I166" s="217" t="s">
        <v>3317</v>
      </c>
      <c r="J166" s="217" t="s">
        <v>4439</v>
      </c>
      <c r="K166" s="230" t="s">
        <v>3305</v>
      </c>
      <c r="L166" s="219" t="s">
        <v>3306</v>
      </c>
      <c r="N166" s="218"/>
      <c r="O166" s="217" t="s">
        <v>2940</v>
      </c>
      <c r="P166" s="217" t="s">
        <v>14</v>
      </c>
      <c r="Q166" s="224">
        <v>20009</v>
      </c>
      <c r="R166" s="230" t="s">
        <v>3304</v>
      </c>
      <c r="S166" s="219">
        <v>10</v>
      </c>
      <c r="T166" s="230" t="s">
        <v>3303</v>
      </c>
      <c r="U166" s="231">
        <v>1001</v>
      </c>
      <c r="V166" s="231">
        <v>11033</v>
      </c>
      <c r="W166" s="230" t="s">
        <v>3300</v>
      </c>
      <c r="X166" s="217" t="s">
        <v>3301</v>
      </c>
    </row>
    <row r="167" spans="1:24">
      <c r="A167" s="217" t="str">
        <f t="shared" si="6"/>
        <v>SCM201900010008000166</v>
      </c>
      <c r="B167" s="217">
        <v>166</v>
      </c>
      <c r="C167" s="217" t="s">
        <v>3334</v>
      </c>
      <c r="D167" s="217" t="s">
        <v>4440</v>
      </c>
      <c r="E167" s="217" t="s">
        <v>4441</v>
      </c>
      <c r="F167" s="217" t="s">
        <v>4442</v>
      </c>
      <c r="G167" s="217" t="s">
        <v>2589</v>
      </c>
      <c r="H167" s="217" t="s">
        <v>6523</v>
      </c>
      <c r="I167" s="217" t="s">
        <v>3408</v>
      </c>
      <c r="J167" s="217" t="s">
        <v>4443</v>
      </c>
      <c r="K167" s="230" t="s">
        <v>3305</v>
      </c>
      <c r="L167" s="219" t="s">
        <v>3306</v>
      </c>
      <c r="N167" s="218"/>
      <c r="O167" s="217" t="s">
        <v>2940</v>
      </c>
      <c r="P167" s="217" t="s">
        <v>14</v>
      </c>
      <c r="Q167" s="224">
        <v>20009</v>
      </c>
      <c r="R167" s="230" t="s">
        <v>3304</v>
      </c>
      <c r="S167" s="219">
        <v>10</v>
      </c>
      <c r="T167" s="230" t="s">
        <v>3303</v>
      </c>
      <c r="U167" s="231">
        <v>1001</v>
      </c>
      <c r="V167" s="231">
        <v>11033</v>
      </c>
      <c r="W167" s="230" t="s">
        <v>3300</v>
      </c>
      <c r="X167" s="217" t="s">
        <v>3301</v>
      </c>
    </row>
    <row r="168" spans="1:24">
      <c r="A168" s="217" t="str">
        <f t="shared" si="6"/>
        <v>SCM201900010008000167</v>
      </c>
      <c r="B168" s="217">
        <v>167</v>
      </c>
      <c r="C168" s="217" t="s">
        <v>3334</v>
      </c>
      <c r="D168" s="217" t="s">
        <v>4380</v>
      </c>
      <c r="E168" s="217" t="s">
        <v>4444</v>
      </c>
      <c r="F168" s="217" t="s">
        <v>4445</v>
      </c>
      <c r="G168" s="217" t="s">
        <v>2589</v>
      </c>
      <c r="H168" s="217" t="s">
        <v>6524</v>
      </c>
      <c r="I168" s="217" t="s">
        <v>3409</v>
      </c>
      <c r="J168" s="217" t="s">
        <v>4446</v>
      </c>
      <c r="K168" s="230" t="s">
        <v>3305</v>
      </c>
      <c r="L168" s="219" t="s">
        <v>3306</v>
      </c>
      <c r="N168" s="218"/>
      <c r="O168" s="217" t="s">
        <v>2940</v>
      </c>
      <c r="P168" s="217" t="s">
        <v>14</v>
      </c>
      <c r="Q168" s="224">
        <v>20009</v>
      </c>
      <c r="R168" s="230" t="s">
        <v>3304</v>
      </c>
      <c r="S168" s="219">
        <v>10</v>
      </c>
      <c r="T168" s="230" t="s">
        <v>3303</v>
      </c>
      <c r="U168" s="231">
        <v>1001</v>
      </c>
      <c r="V168" s="231">
        <v>11033</v>
      </c>
      <c r="W168" s="230" t="s">
        <v>3300</v>
      </c>
      <c r="X168" s="217" t="s">
        <v>3301</v>
      </c>
    </row>
    <row r="169" spans="1:24">
      <c r="A169" s="217" t="str">
        <f t="shared" si="6"/>
        <v>SCM201900010008000168</v>
      </c>
      <c r="B169" s="217">
        <v>168</v>
      </c>
      <c r="C169" s="217" t="s">
        <v>3334</v>
      </c>
      <c r="D169" s="217" t="s">
        <v>4447</v>
      </c>
      <c r="E169" s="217" t="s">
        <v>4448</v>
      </c>
      <c r="F169" s="217" t="s">
        <v>4449</v>
      </c>
      <c r="G169" s="217" t="s">
        <v>2168</v>
      </c>
      <c r="H169" s="217" t="s">
        <v>6525</v>
      </c>
      <c r="I169" s="217" t="s">
        <v>3411</v>
      </c>
      <c r="J169" s="217" t="s">
        <v>4450</v>
      </c>
      <c r="K169" s="230" t="s">
        <v>3305</v>
      </c>
      <c r="L169" s="219" t="s">
        <v>3306</v>
      </c>
      <c r="N169" s="218"/>
      <c r="O169" s="217" t="s">
        <v>2940</v>
      </c>
      <c r="P169" s="217" t="s">
        <v>14</v>
      </c>
      <c r="Q169" s="224">
        <v>20009</v>
      </c>
      <c r="R169" s="230" t="s">
        <v>3304</v>
      </c>
      <c r="S169" s="219">
        <v>10</v>
      </c>
      <c r="T169" s="230" t="s">
        <v>3303</v>
      </c>
      <c r="U169" s="231">
        <v>1001</v>
      </c>
      <c r="V169" s="231">
        <v>11033</v>
      </c>
      <c r="W169" s="230" t="s">
        <v>3300</v>
      </c>
      <c r="X169" s="217" t="s">
        <v>3301</v>
      </c>
    </row>
    <row r="170" spans="1:24">
      <c r="A170" s="217" t="str">
        <f t="shared" si="6"/>
        <v>SCM201900010008000169</v>
      </c>
      <c r="B170" s="217">
        <v>169</v>
      </c>
      <c r="C170" s="217" t="s">
        <v>3334</v>
      </c>
      <c r="D170" s="217" t="s">
        <v>4451</v>
      </c>
      <c r="E170" s="217" t="s">
        <v>4452</v>
      </c>
      <c r="F170" s="217" t="s">
        <v>4453</v>
      </c>
      <c r="G170" s="217" t="s">
        <v>2168</v>
      </c>
      <c r="H170" s="217" t="s">
        <v>6526</v>
      </c>
      <c r="I170" s="217" t="s">
        <v>3413</v>
      </c>
      <c r="J170" s="217" t="s">
        <v>4454</v>
      </c>
      <c r="K170" s="230" t="s">
        <v>3305</v>
      </c>
      <c r="L170" s="219" t="s">
        <v>3306</v>
      </c>
      <c r="N170" s="218"/>
      <c r="O170" s="217" t="s">
        <v>2940</v>
      </c>
      <c r="P170" s="217" t="s">
        <v>14</v>
      </c>
      <c r="Q170" s="224">
        <v>20009</v>
      </c>
      <c r="R170" s="230" t="s">
        <v>3304</v>
      </c>
      <c r="S170" s="219">
        <v>10</v>
      </c>
      <c r="T170" s="230" t="s">
        <v>3303</v>
      </c>
      <c r="U170" s="231">
        <v>1001</v>
      </c>
      <c r="V170" s="231">
        <v>11033</v>
      </c>
      <c r="W170" s="230" t="s">
        <v>3300</v>
      </c>
      <c r="X170" s="217" t="s">
        <v>3301</v>
      </c>
    </row>
    <row r="171" spans="1:24">
      <c r="A171" s="217" t="str">
        <f t="shared" si="6"/>
        <v>SCM201900010008000170</v>
      </c>
      <c r="B171" s="217">
        <v>170</v>
      </c>
      <c r="C171" s="217" t="s">
        <v>3334</v>
      </c>
      <c r="D171" s="217" t="s">
        <v>4455</v>
      </c>
      <c r="E171" s="217" t="s">
        <v>4456</v>
      </c>
      <c r="F171" s="217" t="s">
        <v>4457</v>
      </c>
      <c r="G171" s="217" t="s">
        <v>2168</v>
      </c>
      <c r="H171" s="217" t="s">
        <v>6527</v>
      </c>
      <c r="I171" s="217" t="s">
        <v>3415</v>
      </c>
      <c r="J171" s="217" t="s">
        <v>4458</v>
      </c>
      <c r="K171" s="230" t="s">
        <v>3305</v>
      </c>
      <c r="L171" s="219" t="s">
        <v>3306</v>
      </c>
      <c r="N171" s="218"/>
      <c r="O171" s="217" t="s">
        <v>2940</v>
      </c>
      <c r="P171" s="217" t="s">
        <v>14</v>
      </c>
      <c r="Q171" s="224">
        <v>20009</v>
      </c>
      <c r="R171" s="230" t="s">
        <v>3304</v>
      </c>
      <c r="S171" s="219">
        <v>10</v>
      </c>
      <c r="T171" s="230" t="s">
        <v>3303</v>
      </c>
      <c r="U171" s="231">
        <v>1001</v>
      </c>
      <c r="V171" s="231">
        <v>11033</v>
      </c>
      <c r="W171" s="230" t="s">
        <v>3300</v>
      </c>
      <c r="X171" s="217" t="s">
        <v>3301</v>
      </c>
    </row>
    <row r="172" spans="1:24">
      <c r="A172" s="217" t="str">
        <f t="shared" si="6"/>
        <v>SCM201900010008000171</v>
      </c>
      <c r="B172" s="217">
        <v>171</v>
      </c>
      <c r="C172" s="217" t="s">
        <v>3334</v>
      </c>
      <c r="D172" s="217" t="s">
        <v>4412</v>
      </c>
      <c r="E172" s="217" t="s">
        <v>4459</v>
      </c>
      <c r="F172" s="217" t="s">
        <v>4460</v>
      </c>
      <c r="G172" s="217" t="s">
        <v>2589</v>
      </c>
      <c r="H172" s="217" t="s">
        <v>6528</v>
      </c>
      <c r="I172" s="217" t="s">
        <v>3416</v>
      </c>
      <c r="J172" s="217" t="s">
        <v>4461</v>
      </c>
      <c r="K172" s="230" t="s">
        <v>3305</v>
      </c>
      <c r="L172" s="219" t="s">
        <v>3306</v>
      </c>
      <c r="N172" s="218"/>
      <c r="O172" s="217" t="s">
        <v>2940</v>
      </c>
      <c r="P172" s="217" t="s">
        <v>14</v>
      </c>
      <c r="Q172" s="224">
        <v>20009</v>
      </c>
      <c r="R172" s="230" t="s">
        <v>3304</v>
      </c>
      <c r="S172" s="219">
        <v>10</v>
      </c>
      <c r="T172" s="230" t="s">
        <v>3303</v>
      </c>
      <c r="U172" s="231">
        <v>1001</v>
      </c>
      <c r="V172" s="231">
        <v>11033</v>
      </c>
      <c r="W172" s="230" t="s">
        <v>3300</v>
      </c>
      <c r="X172" s="217" t="s">
        <v>3301</v>
      </c>
    </row>
    <row r="173" spans="1:24">
      <c r="A173" s="217" t="str">
        <f t="shared" si="6"/>
        <v>SCM201900010008000172</v>
      </c>
      <c r="B173" s="217">
        <v>172</v>
      </c>
      <c r="C173" s="217" t="s">
        <v>3334</v>
      </c>
      <c r="D173" s="217" t="s">
        <v>4326</v>
      </c>
      <c r="E173" s="217" t="s">
        <v>4462</v>
      </c>
      <c r="F173" s="217" t="s">
        <v>4463</v>
      </c>
      <c r="G173" s="217" t="s">
        <v>2589</v>
      </c>
      <c r="H173" s="217" t="s">
        <v>6529</v>
      </c>
      <c r="I173" s="217" t="s">
        <v>3417</v>
      </c>
      <c r="J173" s="217" t="s">
        <v>4464</v>
      </c>
      <c r="K173" s="230" t="s">
        <v>3305</v>
      </c>
      <c r="L173" s="219" t="s">
        <v>3306</v>
      </c>
      <c r="N173" s="218"/>
      <c r="O173" s="217" t="s">
        <v>2940</v>
      </c>
      <c r="P173" s="217" t="s">
        <v>14</v>
      </c>
      <c r="Q173" s="224">
        <v>20009</v>
      </c>
      <c r="R173" s="230" t="s">
        <v>3304</v>
      </c>
      <c r="S173" s="219">
        <v>10</v>
      </c>
      <c r="T173" s="230" t="s">
        <v>3303</v>
      </c>
      <c r="U173" s="231">
        <v>1001</v>
      </c>
      <c r="V173" s="231">
        <v>11033</v>
      </c>
      <c r="W173" s="230" t="s">
        <v>3300</v>
      </c>
      <c r="X173" s="217" t="s">
        <v>3301</v>
      </c>
    </row>
    <row r="174" spans="1:24">
      <c r="A174" s="217" t="str">
        <f t="shared" si="6"/>
        <v>SCM201900010008000173</v>
      </c>
      <c r="B174" s="217">
        <v>173</v>
      </c>
      <c r="C174" s="217" t="s">
        <v>3334</v>
      </c>
      <c r="D174" s="217" t="s">
        <v>4372</v>
      </c>
      <c r="E174" s="217" t="s">
        <v>4465</v>
      </c>
      <c r="F174" s="217" t="s">
        <v>4466</v>
      </c>
      <c r="G174" s="217" t="s">
        <v>2589</v>
      </c>
      <c r="H174" s="217" t="s">
        <v>6530</v>
      </c>
      <c r="I174" s="217" t="s">
        <v>3418</v>
      </c>
      <c r="J174" s="217" t="s">
        <v>4467</v>
      </c>
      <c r="K174" s="230" t="s">
        <v>3305</v>
      </c>
      <c r="L174" s="219" t="s">
        <v>3306</v>
      </c>
      <c r="N174" s="218"/>
      <c r="O174" s="217" t="s">
        <v>2940</v>
      </c>
      <c r="P174" s="217" t="s">
        <v>14</v>
      </c>
      <c r="Q174" s="224">
        <v>20009</v>
      </c>
      <c r="R174" s="230" t="s">
        <v>3304</v>
      </c>
      <c r="S174" s="219">
        <v>10</v>
      </c>
      <c r="T174" s="230" t="s">
        <v>3303</v>
      </c>
      <c r="U174" s="231">
        <v>1001</v>
      </c>
      <c r="V174" s="231">
        <v>11033</v>
      </c>
      <c r="W174" s="230" t="s">
        <v>3300</v>
      </c>
      <c r="X174" s="217" t="s">
        <v>3301</v>
      </c>
    </row>
    <row r="175" spans="1:24">
      <c r="A175" s="217" t="str">
        <f t="shared" si="6"/>
        <v>SCM201900010008000174</v>
      </c>
      <c r="B175" s="217">
        <v>174</v>
      </c>
      <c r="C175" s="217" t="s">
        <v>4342</v>
      </c>
      <c r="D175" s="217" t="s">
        <v>4468</v>
      </c>
      <c r="E175" s="217" t="s">
        <v>4469</v>
      </c>
      <c r="F175" s="217" t="s">
        <v>4470</v>
      </c>
      <c r="G175" s="217" t="s">
        <v>2589</v>
      </c>
      <c r="H175" s="217" t="s">
        <v>6531</v>
      </c>
      <c r="I175" s="217" t="s">
        <v>3422</v>
      </c>
      <c r="J175" s="217" t="s">
        <v>4471</v>
      </c>
      <c r="K175" s="230" t="s">
        <v>3305</v>
      </c>
      <c r="L175" s="219" t="s">
        <v>3306</v>
      </c>
      <c r="N175" s="218"/>
      <c r="O175" s="217" t="s">
        <v>2940</v>
      </c>
      <c r="P175" s="217" t="s">
        <v>14</v>
      </c>
      <c r="Q175" s="224">
        <v>20009</v>
      </c>
      <c r="R175" s="230" t="s">
        <v>3304</v>
      </c>
      <c r="S175" s="219">
        <v>10</v>
      </c>
      <c r="T175" s="230" t="s">
        <v>3303</v>
      </c>
      <c r="U175" s="231">
        <v>1001</v>
      </c>
      <c r="V175" s="231">
        <v>11033</v>
      </c>
      <c r="W175" s="230" t="s">
        <v>3300</v>
      </c>
      <c r="X175" s="217" t="s">
        <v>3301</v>
      </c>
    </row>
    <row r="176" spans="1:24">
      <c r="A176" s="217" t="str">
        <f t="shared" si="6"/>
        <v>SCM201900010008000175</v>
      </c>
      <c r="B176" s="217">
        <v>175</v>
      </c>
      <c r="C176" s="217" t="s">
        <v>3334</v>
      </c>
      <c r="D176" s="217" t="s">
        <v>4372</v>
      </c>
      <c r="E176" s="217" t="s">
        <v>4472</v>
      </c>
      <c r="F176" s="217" t="s">
        <v>4473</v>
      </c>
      <c r="G176" s="217" t="s">
        <v>2589</v>
      </c>
      <c r="H176" s="217" t="s">
        <v>6532</v>
      </c>
      <c r="I176" s="217" t="s">
        <v>3423</v>
      </c>
      <c r="J176" s="217" t="s">
        <v>4474</v>
      </c>
      <c r="K176" s="230" t="s">
        <v>3305</v>
      </c>
      <c r="L176" s="219" t="s">
        <v>3306</v>
      </c>
      <c r="N176" s="218"/>
      <c r="O176" s="217" t="s">
        <v>2940</v>
      </c>
      <c r="P176" s="217" t="s">
        <v>14</v>
      </c>
      <c r="Q176" s="224">
        <v>20009</v>
      </c>
      <c r="R176" s="230" t="s">
        <v>3304</v>
      </c>
      <c r="S176" s="219">
        <v>10</v>
      </c>
      <c r="T176" s="230" t="s">
        <v>3303</v>
      </c>
      <c r="U176" s="231">
        <v>1001</v>
      </c>
      <c r="V176" s="231">
        <v>11033</v>
      </c>
      <c r="W176" s="230" t="s">
        <v>3300</v>
      </c>
      <c r="X176" s="217" t="s">
        <v>3301</v>
      </c>
    </row>
    <row r="177" spans="1:24">
      <c r="A177" s="217" t="str">
        <f t="shared" si="6"/>
        <v>SCM201900010008000176</v>
      </c>
      <c r="B177" s="217">
        <v>176</v>
      </c>
      <c r="C177" s="217" t="s">
        <v>3307</v>
      </c>
      <c r="D177" s="217" t="s">
        <v>3833</v>
      </c>
      <c r="E177" s="217" t="s">
        <v>4475</v>
      </c>
      <c r="F177" s="217" t="s">
        <v>4476</v>
      </c>
      <c r="G177" s="217" t="s">
        <v>3834</v>
      </c>
      <c r="H177" s="217" t="s">
        <v>6479</v>
      </c>
      <c r="I177" s="217" t="s">
        <v>3318</v>
      </c>
      <c r="J177" s="217" t="s">
        <v>4299</v>
      </c>
      <c r="K177" s="230" t="s">
        <v>3305</v>
      </c>
      <c r="L177" s="219" t="s">
        <v>3306</v>
      </c>
      <c r="N177" s="218"/>
      <c r="O177" s="217" t="s">
        <v>2940</v>
      </c>
      <c r="P177" s="217" t="s">
        <v>14</v>
      </c>
      <c r="Q177" s="224">
        <v>20009</v>
      </c>
      <c r="R177" s="230" t="s">
        <v>3304</v>
      </c>
      <c r="S177" s="219">
        <v>10</v>
      </c>
      <c r="T177" s="230" t="s">
        <v>3303</v>
      </c>
      <c r="U177" s="231">
        <v>1001</v>
      </c>
      <c r="V177" s="231">
        <v>11033</v>
      </c>
      <c r="W177" s="230" t="s">
        <v>3300</v>
      </c>
      <c r="X177" s="217" t="s">
        <v>3301</v>
      </c>
    </row>
    <row r="178" spans="1:24">
      <c r="A178" s="217" t="str">
        <f t="shared" si="6"/>
        <v>SCM201900010008000177</v>
      </c>
      <c r="B178" s="217">
        <v>177</v>
      </c>
      <c r="C178" s="217" t="s">
        <v>3334</v>
      </c>
      <c r="D178" s="217" t="s">
        <v>4334</v>
      </c>
      <c r="E178" s="217" t="s">
        <v>4477</v>
      </c>
      <c r="F178" s="217" t="s">
        <v>4478</v>
      </c>
      <c r="G178" s="217" t="s">
        <v>2589</v>
      </c>
      <c r="H178" s="217" t="s">
        <v>6533</v>
      </c>
      <c r="I178" s="217" t="s">
        <v>3424</v>
      </c>
      <c r="J178" s="217" t="s">
        <v>4479</v>
      </c>
      <c r="K178" s="230" t="s">
        <v>3305</v>
      </c>
      <c r="L178" s="219" t="s">
        <v>3306</v>
      </c>
      <c r="N178" s="218"/>
      <c r="O178" s="217" t="s">
        <v>2940</v>
      </c>
      <c r="P178" s="217" t="s">
        <v>14</v>
      </c>
      <c r="Q178" s="224">
        <v>20009</v>
      </c>
      <c r="R178" s="230" t="s">
        <v>3304</v>
      </c>
      <c r="S178" s="219">
        <v>10</v>
      </c>
      <c r="T178" s="230" t="s">
        <v>3303</v>
      </c>
      <c r="U178" s="231">
        <v>1001</v>
      </c>
      <c r="V178" s="231">
        <v>11033</v>
      </c>
      <c r="W178" s="230" t="s">
        <v>3300</v>
      </c>
      <c r="X178" s="217" t="s">
        <v>3301</v>
      </c>
    </row>
    <row r="179" spans="1:24">
      <c r="A179" s="217" t="str">
        <f t="shared" si="6"/>
        <v>SCM201900010008000178</v>
      </c>
      <c r="B179" s="217">
        <v>178</v>
      </c>
      <c r="C179" s="217" t="s">
        <v>4342</v>
      </c>
      <c r="D179" s="217" t="s">
        <v>2917</v>
      </c>
      <c r="E179" s="217" t="s">
        <v>4480</v>
      </c>
      <c r="F179" s="217" t="s">
        <v>4481</v>
      </c>
      <c r="G179" s="217" t="s">
        <v>2589</v>
      </c>
      <c r="H179" s="217" t="s">
        <v>6534</v>
      </c>
      <c r="I179" s="217" t="s">
        <v>3426</v>
      </c>
      <c r="J179" s="217" t="s">
        <v>4482</v>
      </c>
      <c r="K179" s="230" t="s">
        <v>3305</v>
      </c>
      <c r="L179" s="219" t="s">
        <v>3306</v>
      </c>
      <c r="N179" s="218"/>
      <c r="O179" s="217" t="s">
        <v>2940</v>
      </c>
      <c r="P179" s="217" t="s">
        <v>14</v>
      </c>
      <c r="Q179" s="224">
        <v>20009</v>
      </c>
      <c r="R179" s="230" t="s">
        <v>3304</v>
      </c>
      <c r="S179" s="219">
        <v>10</v>
      </c>
      <c r="T179" s="230" t="s">
        <v>3303</v>
      </c>
      <c r="U179" s="231">
        <v>1001</v>
      </c>
      <c r="V179" s="231">
        <v>11033</v>
      </c>
      <c r="W179" s="230" t="s">
        <v>3300</v>
      </c>
      <c r="X179" s="217" t="s">
        <v>3301</v>
      </c>
    </row>
    <row r="180" spans="1:24">
      <c r="A180" s="217" t="str">
        <f t="shared" si="6"/>
        <v>SCM201900010008000179</v>
      </c>
      <c r="B180" s="217">
        <v>179</v>
      </c>
      <c r="C180" s="217" t="s">
        <v>3427</v>
      </c>
      <c r="D180" s="217" t="s">
        <v>3815</v>
      </c>
      <c r="E180" s="217" t="s">
        <v>4483</v>
      </c>
      <c r="F180" s="217" t="s">
        <v>4484</v>
      </c>
      <c r="G180" s="217" t="s">
        <v>2334</v>
      </c>
      <c r="H180" s="217" t="s">
        <v>6674</v>
      </c>
      <c r="I180" s="217" t="s">
        <v>4485</v>
      </c>
      <c r="J180" s="217" t="s">
        <v>4486</v>
      </c>
      <c r="K180" s="230" t="s">
        <v>3305</v>
      </c>
      <c r="L180" s="219" t="s">
        <v>3306</v>
      </c>
      <c r="N180" s="218"/>
      <c r="O180" s="217" t="s">
        <v>2940</v>
      </c>
      <c r="P180" s="217" t="s">
        <v>14</v>
      </c>
      <c r="Q180" s="224">
        <v>20009</v>
      </c>
      <c r="R180" s="230" t="s">
        <v>3304</v>
      </c>
      <c r="S180" s="219">
        <v>10</v>
      </c>
      <c r="T180" s="230" t="s">
        <v>3303</v>
      </c>
      <c r="U180" s="231">
        <v>1001</v>
      </c>
      <c r="V180" s="231">
        <v>11033</v>
      </c>
      <c r="W180" s="230" t="s">
        <v>3300</v>
      </c>
      <c r="X180" s="217" t="s">
        <v>3301</v>
      </c>
    </row>
    <row r="181" spans="1:24">
      <c r="A181" s="217" t="str">
        <f t="shared" si="6"/>
        <v>SCM201900010008000180</v>
      </c>
      <c r="B181" s="217">
        <v>180</v>
      </c>
      <c r="C181" s="217" t="s">
        <v>3427</v>
      </c>
      <c r="D181" s="217" t="s">
        <v>3815</v>
      </c>
      <c r="E181" s="217" t="s">
        <v>4487</v>
      </c>
      <c r="F181" s="217" t="s">
        <v>4488</v>
      </c>
      <c r="G181" s="217" t="s">
        <v>2334</v>
      </c>
      <c r="H181" s="217" t="s">
        <v>6675</v>
      </c>
      <c r="I181" s="217" t="s">
        <v>4489</v>
      </c>
      <c r="J181" s="217" t="s">
        <v>4490</v>
      </c>
      <c r="K181" s="230" t="s">
        <v>3305</v>
      </c>
      <c r="L181" s="219" t="s">
        <v>3306</v>
      </c>
      <c r="N181" s="218"/>
      <c r="O181" s="217" t="s">
        <v>2940</v>
      </c>
      <c r="P181" s="217" t="s">
        <v>14</v>
      </c>
      <c r="Q181" s="224">
        <v>20009</v>
      </c>
      <c r="R181" s="230" t="s">
        <v>3304</v>
      </c>
      <c r="S181" s="219">
        <v>10</v>
      </c>
      <c r="T181" s="230" t="s">
        <v>3303</v>
      </c>
      <c r="U181" s="231">
        <v>1001</v>
      </c>
      <c r="V181" s="231">
        <v>11033</v>
      </c>
      <c r="W181" s="230" t="s">
        <v>3300</v>
      </c>
      <c r="X181" s="217" t="s">
        <v>3301</v>
      </c>
    </row>
    <row r="182" spans="1:24">
      <c r="A182" s="217" t="str">
        <f t="shared" si="6"/>
        <v>SCM201900010008000181</v>
      </c>
      <c r="B182" s="217">
        <v>181</v>
      </c>
      <c r="C182" s="217" t="s">
        <v>3427</v>
      </c>
      <c r="D182" s="217" t="s">
        <v>3815</v>
      </c>
      <c r="E182" s="217" t="s">
        <v>4491</v>
      </c>
      <c r="F182" s="217" t="s">
        <v>4492</v>
      </c>
      <c r="G182" s="217" t="s">
        <v>2334</v>
      </c>
      <c r="H182" s="217" t="s">
        <v>6676</v>
      </c>
      <c r="I182" s="217" t="s">
        <v>4493</v>
      </c>
      <c r="J182" s="217" t="s">
        <v>4494</v>
      </c>
      <c r="K182" s="230" t="s">
        <v>3305</v>
      </c>
      <c r="L182" s="219" t="s">
        <v>3306</v>
      </c>
      <c r="N182" s="218"/>
      <c r="O182" s="217" t="s">
        <v>2940</v>
      </c>
      <c r="P182" s="217" t="s">
        <v>14</v>
      </c>
      <c r="Q182" s="224">
        <v>20009</v>
      </c>
      <c r="R182" s="230" t="s">
        <v>3304</v>
      </c>
      <c r="S182" s="219">
        <v>10</v>
      </c>
      <c r="T182" s="230" t="s">
        <v>3303</v>
      </c>
      <c r="U182" s="231">
        <v>1001</v>
      </c>
      <c r="V182" s="231">
        <v>11033</v>
      </c>
      <c r="W182" s="230" t="s">
        <v>3300</v>
      </c>
      <c r="X182" s="217" t="s">
        <v>3301</v>
      </c>
    </row>
    <row r="183" spans="1:24">
      <c r="A183" s="217" t="str">
        <f t="shared" si="6"/>
        <v>SCM201900010008000182</v>
      </c>
      <c r="B183" s="217">
        <v>182</v>
      </c>
      <c r="C183" s="217" t="s">
        <v>3427</v>
      </c>
      <c r="D183" s="217" t="s">
        <v>3815</v>
      </c>
      <c r="E183" s="217" t="s">
        <v>4495</v>
      </c>
      <c r="F183" s="217" t="s">
        <v>4496</v>
      </c>
      <c r="G183" s="217" t="s">
        <v>2334</v>
      </c>
      <c r="H183" s="217" t="s">
        <v>6535</v>
      </c>
      <c r="I183" s="217" t="s">
        <v>3432</v>
      </c>
      <c r="J183" s="217" t="s">
        <v>4497</v>
      </c>
      <c r="K183" s="230" t="s">
        <v>3305</v>
      </c>
      <c r="L183" s="219" t="s">
        <v>3306</v>
      </c>
      <c r="N183" s="218"/>
      <c r="O183" s="217" t="s">
        <v>2940</v>
      </c>
      <c r="P183" s="217" t="s">
        <v>14</v>
      </c>
      <c r="Q183" s="224">
        <v>20009</v>
      </c>
      <c r="R183" s="230" t="s">
        <v>3304</v>
      </c>
      <c r="S183" s="219">
        <v>10</v>
      </c>
      <c r="T183" s="230" t="s">
        <v>3303</v>
      </c>
      <c r="U183" s="231">
        <v>1001</v>
      </c>
      <c r="V183" s="231">
        <v>11033</v>
      </c>
      <c r="W183" s="230" t="s">
        <v>3300</v>
      </c>
      <c r="X183" s="217" t="s">
        <v>3301</v>
      </c>
    </row>
    <row r="184" spans="1:24">
      <c r="A184" s="217" t="str">
        <f t="shared" si="6"/>
        <v>SCM201900010008000183</v>
      </c>
      <c r="B184" s="217">
        <v>183</v>
      </c>
      <c r="C184" s="217" t="s">
        <v>3427</v>
      </c>
      <c r="D184" s="217" t="s">
        <v>4498</v>
      </c>
      <c r="E184" s="217" t="s">
        <v>4499</v>
      </c>
      <c r="F184" s="217" t="s">
        <v>4500</v>
      </c>
      <c r="G184" s="217" t="s">
        <v>2334</v>
      </c>
      <c r="H184" s="217" t="s">
        <v>6536</v>
      </c>
      <c r="I184" s="217" t="s">
        <v>3434</v>
      </c>
      <c r="J184" s="217" t="s">
        <v>4501</v>
      </c>
      <c r="K184" s="230" t="s">
        <v>3305</v>
      </c>
      <c r="L184" s="219" t="s">
        <v>3306</v>
      </c>
      <c r="N184" s="218"/>
      <c r="O184" s="217" t="s">
        <v>2940</v>
      </c>
      <c r="P184" s="217" t="s">
        <v>14</v>
      </c>
      <c r="Q184" s="224">
        <v>20009</v>
      </c>
      <c r="R184" s="230" t="s">
        <v>3304</v>
      </c>
      <c r="S184" s="219">
        <v>10</v>
      </c>
      <c r="T184" s="230" t="s">
        <v>3303</v>
      </c>
      <c r="U184" s="231">
        <v>1001</v>
      </c>
      <c r="V184" s="231">
        <v>11033</v>
      </c>
      <c r="W184" s="230" t="s">
        <v>3300</v>
      </c>
      <c r="X184" s="217" t="s">
        <v>3301</v>
      </c>
    </row>
    <row r="185" spans="1:24">
      <c r="A185" s="217" t="str">
        <f t="shared" si="6"/>
        <v>SCM201900010008000184</v>
      </c>
      <c r="B185" s="217">
        <v>184</v>
      </c>
      <c r="C185" s="217" t="s">
        <v>3427</v>
      </c>
      <c r="D185" s="217" t="s">
        <v>3815</v>
      </c>
      <c r="E185" s="217" t="s">
        <v>4502</v>
      </c>
      <c r="F185" s="217" t="s">
        <v>4503</v>
      </c>
      <c r="G185" s="217" t="s">
        <v>2334</v>
      </c>
      <c r="H185" s="217" t="s">
        <v>6537</v>
      </c>
      <c r="I185" s="217" t="s">
        <v>3435</v>
      </c>
      <c r="J185" s="217" t="s">
        <v>4504</v>
      </c>
      <c r="K185" s="230" t="s">
        <v>3305</v>
      </c>
      <c r="L185" s="219" t="s">
        <v>3306</v>
      </c>
      <c r="N185" s="218"/>
      <c r="O185" s="217" t="s">
        <v>2940</v>
      </c>
      <c r="P185" s="217" t="s">
        <v>14</v>
      </c>
      <c r="Q185" s="224">
        <v>20009</v>
      </c>
      <c r="R185" s="230" t="s">
        <v>3304</v>
      </c>
      <c r="S185" s="219">
        <v>10</v>
      </c>
      <c r="T185" s="230" t="s">
        <v>3303</v>
      </c>
      <c r="U185" s="231">
        <v>1001</v>
      </c>
      <c r="V185" s="231">
        <v>11033</v>
      </c>
      <c r="W185" s="230" t="s">
        <v>3300</v>
      </c>
      <c r="X185" s="217" t="s">
        <v>3301</v>
      </c>
    </row>
    <row r="186" spans="1:24">
      <c r="A186" s="217" t="str">
        <f t="shared" si="6"/>
        <v>SCM201900010008000185</v>
      </c>
      <c r="B186" s="217">
        <v>185</v>
      </c>
      <c r="C186" s="217" t="s">
        <v>3427</v>
      </c>
      <c r="D186" s="217" t="s">
        <v>3770</v>
      </c>
      <c r="E186" s="217" t="s">
        <v>4505</v>
      </c>
      <c r="F186" s="217" t="s">
        <v>4506</v>
      </c>
      <c r="G186" s="217" t="s">
        <v>2334</v>
      </c>
      <c r="H186" s="217" t="s">
        <v>6538</v>
      </c>
      <c r="I186" s="217" t="s">
        <v>3439</v>
      </c>
      <c r="J186" s="217" t="s">
        <v>4507</v>
      </c>
      <c r="K186" s="230" t="s">
        <v>3305</v>
      </c>
      <c r="L186" s="219" t="s">
        <v>3306</v>
      </c>
      <c r="N186" s="218"/>
      <c r="O186" s="217" t="s">
        <v>2940</v>
      </c>
      <c r="P186" s="217" t="s">
        <v>14</v>
      </c>
      <c r="Q186" s="224">
        <v>20009</v>
      </c>
      <c r="R186" s="230" t="s">
        <v>3304</v>
      </c>
      <c r="S186" s="219">
        <v>10</v>
      </c>
      <c r="T186" s="230" t="s">
        <v>3303</v>
      </c>
      <c r="U186" s="231">
        <v>1001</v>
      </c>
      <c r="V186" s="231">
        <v>11033</v>
      </c>
      <c r="W186" s="230" t="s">
        <v>3300</v>
      </c>
      <c r="X186" s="217" t="s">
        <v>3301</v>
      </c>
    </row>
    <row r="187" spans="1:24">
      <c r="A187" s="217" t="str">
        <f t="shared" si="6"/>
        <v>SCM201900010008000186</v>
      </c>
      <c r="B187" s="217">
        <v>186</v>
      </c>
      <c r="C187" s="217" t="s">
        <v>3307</v>
      </c>
      <c r="D187" s="217" t="s">
        <v>4508</v>
      </c>
      <c r="E187" s="217" t="s">
        <v>4509</v>
      </c>
      <c r="F187" s="217" t="s">
        <v>4510</v>
      </c>
      <c r="G187" s="217" t="s">
        <v>3834</v>
      </c>
      <c r="H187" s="217" t="s">
        <v>6480</v>
      </c>
      <c r="I187" s="217" t="s">
        <v>3320</v>
      </c>
      <c r="J187" s="217" t="s">
        <v>4511</v>
      </c>
      <c r="K187" s="230" t="s">
        <v>3305</v>
      </c>
      <c r="L187" s="219" t="s">
        <v>3306</v>
      </c>
      <c r="N187" s="218"/>
      <c r="O187" s="217" t="s">
        <v>2940</v>
      </c>
      <c r="P187" s="217" t="s">
        <v>14</v>
      </c>
      <c r="Q187" s="224">
        <v>20009</v>
      </c>
      <c r="R187" s="230" t="s">
        <v>3304</v>
      </c>
      <c r="S187" s="219">
        <v>10</v>
      </c>
      <c r="T187" s="230" t="s">
        <v>3303</v>
      </c>
      <c r="U187" s="231">
        <v>1001</v>
      </c>
      <c r="V187" s="231">
        <v>11033</v>
      </c>
      <c r="W187" s="230" t="s">
        <v>3300</v>
      </c>
      <c r="X187" s="217" t="s">
        <v>3301</v>
      </c>
    </row>
    <row r="188" spans="1:24">
      <c r="A188" s="217" t="str">
        <f t="shared" si="6"/>
        <v>SCM201900010008000187</v>
      </c>
      <c r="B188" s="217">
        <v>187</v>
      </c>
      <c r="C188" s="217" t="s">
        <v>3427</v>
      </c>
      <c r="D188" s="217" t="s">
        <v>3815</v>
      </c>
      <c r="E188" s="217" t="s">
        <v>4512</v>
      </c>
      <c r="F188" s="217" t="s">
        <v>4513</v>
      </c>
      <c r="G188" s="217" t="s">
        <v>2334</v>
      </c>
      <c r="H188" s="217" t="s">
        <v>6539</v>
      </c>
      <c r="I188" s="217" t="s">
        <v>3440</v>
      </c>
      <c r="J188" s="217" t="s">
        <v>4514</v>
      </c>
      <c r="K188" s="230" t="s">
        <v>3305</v>
      </c>
      <c r="L188" s="219" t="s">
        <v>3306</v>
      </c>
      <c r="N188" s="218"/>
      <c r="O188" s="217" t="s">
        <v>2940</v>
      </c>
      <c r="P188" s="217" t="s">
        <v>14</v>
      </c>
      <c r="Q188" s="224">
        <v>20009</v>
      </c>
      <c r="R188" s="230" t="s">
        <v>3304</v>
      </c>
      <c r="S188" s="219">
        <v>10</v>
      </c>
      <c r="T188" s="230" t="s">
        <v>3303</v>
      </c>
      <c r="U188" s="231">
        <v>1001</v>
      </c>
      <c r="V188" s="231">
        <v>11033</v>
      </c>
      <c r="W188" s="230" t="s">
        <v>3300</v>
      </c>
      <c r="X188" s="217" t="s">
        <v>3301</v>
      </c>
    </row>
    <row r="189" spans="1:24">
      <c r="A189" s="217" t="str">
        <f t="shared" si="6"/>
        <v>SCM201900010008000188</v>
      </c>
      <c r="B189" s="217">
        <v>188</v>
      </c>
      <c r="C189" s="217" t="s">
        <v>732</v>
      </c>
      <c r="D189" s="217" t="s">
        <v>4515</v>
      </c>
      <c r="E189" s="217" t="s">
        <v>4516</v>
      </c>
      <c r="F189" s="217" t="s">
        <v>4517</v>
      </c>
      <c r="G189" s="217" t="s">
        <v>715</v>
      </c>
      <c r="H189" s="217" t="s">
        <v>6540</v>
      </c>
      <c r="I189" s="217" t="s">
        <v>3442</v>
      </c>
      <c r="J189" s="217" t="s">
        <v>4518</v>
      </c>
      <c r="K189" s="230" t="s">
        <v>3305</v>
      </c>
      <c r="L189" s="219" t="s">
        <v>3306</v>
      </c>
      <c r="N189" s="218"/>
      <c r="O189" s="217" t="s">
        <v>2940</v>
      </c>
      <c r="P189" s="217" t="s">
        <v>14</v>
      </c>
      <c r="Q189" s="224">
        <v>20009</v>
      </c>
      <c r="R189" s="230" t="s">
        <v>3304</v>
      </c>
      <c r="S189" s="219">
        <v>10</v>
      </c>
      <c r="T189" s="230" t="s">
        <v>3303</v>
      </c>
      <c r="U189" s="231">
        <v>1001</v>
      </c>
      <c r="V189" s="231">
        <v>11033</v>
      </c>
      <c r="W189" s="230" t="s">
        <v>3300</v>
      </c>
      <c r="X189" s="217" t="s">
        <v>3301</v>
      </c>
    </row>
    <row r="190" spans="1:24">
      <c r="A190" s="217" t="str">
        <f t="shared" si="6"/>
        <v>SCM201900010008000189</v>
      </c>
      <c r="B190" s="217">
        <v>189</v>
      </c>
      <c r="C190" s="217" t="s">
        <v>732</v>
      </c>
      <c r="D190" s="217" t="s">
        <v>4519</v>
      </c>
      <c r="E190" s="217" t="s">
        <v>4520</v>
      </c>
      <c r="F190" s="217" t="s">
        <v>4521</v>
      </c>
      <c r="G190" s="217" t="s">
        <v>715</v>
      </c>
      <c r="H190" s="217" t="s">
        <v>6541</v>
      </c>
      <c r="I190" s="217" t="s">
        <v>3444</v>
      </c>
      <c r="J190" s="217" t="s">
        <v>4522</v>
      </c>
      <c r="K190" s="230" t="s">
        <v>3305</v>
      </c>
      <c r="L190" s="219" t="s">
        <v>3306</v>
      </c>
      <c r="N190" s="218"/>
      <c r="O190" s="217" t="s">
        <v>2940</v>
      </c>
      <c r="P190" s="217" t="s">
        <v>14</v>
      </c>
      <c r="Q190" s="224">
        <v>20009</v>
      </c>
      <c r="R190" s="230" t="s">
        <v>3304</v>
      </c>
      <c r="S190" s="219">
        <v>10</v>
      </c>
      <c r="T190" s="230" t="s">
        <v>3303</v>
      </c>
      <c r="U190" s="231">
        <v>1001</v>
      </c>
      <c r="V190" s="231">
        <v>11033</v>
      </c>
      <c r="W190" s="230" t="s">
        <v>3300</v>
      </c>
      <c r="X190" s="217" t="s">
        <v>3301</v>
      </c>
    </row>
    <row r="191" spans="1:24">
      <c r="A191" s="217" t="str">
        <f t="shared" si="6"/>
        <v>SCM201900010008000190</v>
      </c>
      <c r="B191" s="217">
        <v>190</v>
      </c>
      <c r="C191" s="217" t="s">
        <v>732</v>
      </c>
      <c r="D191" s="217" t="s">
        <v>4523</v>
      </c>
      <c r="E191" s="217" t="s">
        <v>4524</v>
      </c>
      <c r="F191" s="217" t="s">
        <v>4525</v>
      </c>
      <c r="G191" s="217" t="s">
        <v>715</v>
      </c>
      <c r="H191" s="217" t="s">
        <v>6542</v>
      </c>
      <c r="I191" s="217" t="s">
        <v>3446</v>
      </c>
      <c r="J191" s="217" t="s">
        <v>4526</v>
      </c>
      <c r="K191" s="230" t="s">
        <v>3305</v>
      </c>
      <c r="L191" s="219" t="s">
        <v>3306</v>
      </c>
      <c r="N191" s="218"/>
      <c r="O191" s="217" t="s">
        <v>2940</v>
      </c>
      <c r="P191" s="217" t="s">
        <v>14</v>
      </c>
      <c r="Q191" s="224">
        <v>20009</v>
      </c>
      <c r="R191" s="230" t="s">
        <v>3304</v>
      </c>
      <c r="S191" s="219">
        <v>10</v>
      </c>
      <c r="T191" s="230" t="s">
        <v>3303</v>
      </c>
      <c r="U191" s="231">
        <v>1001</v>
      </c>
      <c r="V191" s="231">
        <v>11033</v>
      </c>
      <c r="W191" s="230" t="s">
        <v>3300</v>
      </c>
      <c r="X191" s="217" t="s">
        <v>3301</v>
      </c>
    </row>
    <row r="192" spans="1:24">
      <c r="A192" s="217" t="str">
        <f t="shared" si="6"/>
        <v>SCM201900010008000191</v>
      </c>
      <c r="B192" s="217">
        <v>191</v>
      </c>
      <c r="C192" s="217" t="s">
        <v>732</v>
      </c>
      <c r="D192" s="217" t="s">
        <v>4527</v>
      </c>
      <c r="E192" s="217" t="s">
        <v>4528</v>
      </c>
      <c r="F192" s="217" t="s">
        <v>4529</v>
      </c>
      <c r="G192" s="217" t="s">
        <v>715</v>
      </c>
      <c r="H192" s="217" t="s">
        <v>6543</v>
      </c>
      <c r="I192" s="217" t="s">
        <v>3448</v>
      </c>
      <c r="J192" s="217" t="s">
        <v>4530</v>
      </c>
      <c r="K192" s="230" t="s">
        <v>3305</v>
      </c>
      <c r="L192" s="219" t="s">
        <v>3306</v>
      </c>
      <c r="N192" s="218"/>
      <c r="O192" s="217" t="s">
        <v>2940</v>
      </c>
      <c r="P192" s="217" t="s">
        <v>14</v>
      </c>
      <c r="Q192" s="224">
        <v>20009</v>
      </c>
      <c r="R192" s="230" t="s">
        <v>3304</v>
      </c>
      <c r="S192" s="219">
        <v>10</v>
      </c>
      <c r="T192" s="230" t="s">
        <v>3303</v>
      </c>
      <c r="U192" s="231">
        <v>1001</v>
      </c>
      <c r="V192" s="231">
        <v>11033</v>
      </c>
      <c r="W192" s="230" t="s">
        <v>3300</v>
      </c>
      <c r="X192" s="217" t="s">
        <v>3301</v>
      </c>
    </row>
    <row r="193" spans="1:24">
      <c r="A193" s="217" t="str">
        <f t="shared" si="6"/>
        <v>SCM201900010008000192</v>
      </c>
      <c r="B193" s="217">
        <v>192</v>
      </c>
      <c r="C193" s="217" t="s">
        <v>732</v>
      </c>
      <c r="D193" s="217" t="s">
        <v>4531</v>
      </c>
      <c r="E193" s="217" t="s">
        <v>4532</v>
      </c>
      <c r="F193" s="217" t="s">
        <v>4533</v>
      </c>
      <c r="G193" s="217" t="s">
        <v>715</v>
      </c>
      <c r="H193" s="217" t="s">
        <v>6544</v>
      </c>
      <c r="I193" s="217" t="s">
        <v>3450</v>
      </c>
      <c r="J193" s="217" t="s">
        <v>4534</v>
      </c>
      <c r="K193" s="230" t="s">
        <v>3305</v>
      </c>
      <c r="L193" s="219" t="s">
        <v>3306</v>
      </c>
      <c r="N193" s="218"/>
      <c r="O193" s="217" t="s">
        <v>2940</v>
      </c>
      <c r="P193" s="217" t="s">
        <v>14</v>
      </c>
      <c r="Q193" s="224">
        <v>20009</v>
      </c>
      <c r="R193" s="230" t="s">
        <v>3304</v>
      </c>
      <c r="S193" s="219">
        <v>10</v>
      </c>
      <c r="T193" s="230" t="s">
        <v>3303</v>
      </c>
      <c r="U193" s="231">
        <v>1001</v>
      </c>
      <c r="V193" s="231">
        <v>11033</v>
      </c>
      <c r="W193" s="230" t="s">
        <v>3300</v>
      </c>
      <c r="X193" s="217" t="s">
        <v>3301</v>
      </c>
    </row>
    <row r="194" spans="1:24">
      <c r="A194" s="217" t="str">
        <f t="shared" si="6"/>
        <v>SCM201900010008000193</v>
      </c>
      <c r="B194" s="217">
        <v>193</v>
      </c>
      <c r="C194" s="217" t="s">
        <v>732</v>
      </c>
      <c r="D194" s="217" t="s">
        <v>4535</v>
      </c>
      <c r="E194" s="217" t="s">
        <v>4536</v>
      </c>
      <c r="F194" s="217" t="s">
        <v>4537</v>
      </c>
      <c r="G194" s="217" t="s">
        <v>715</v>
      </c>
      <c r="H194" s="217" t="s">
        <v>6545</v>
      </c>
      <c r="I194" s="217" t="s">
        <v>3452</v>
      </c>
      <c r="J194" s="217" t="s">
        <v>4538</v>
      </c>
      <c r="K194" s="230" t="s">
        <v>3305</v>
      </c>
      <c r="L194" s="219" t="s">
        <v>3306</v>
      </c>
      <c r="N194" s="218"/>
      <c r="O194" s="217" t="s">
        <v>2940</v>
      </c>
      <c r="P194" s="217" t="s">
        <v>14</v>
      </c>
      <c r="Q194" s="224">
        <v>20009</v>
      </c>
      <c r="R194" s="230" t="s">
        <v>3304</v>
      </c>
      <c r="S194" s="219">
        <v>10</v>
      </c>
      <c r="T194" s="230" t="s">
        <v>3303</v>
      </c>
      <c r="U194" s="231">
        <v>1001</v>
      </c>
      <c r="V194" s="231">
        <v>11033</v>
      </c>
      <c r="W194" s="230" t="s">
        <v>3300</v>
      </c>
      <c r="X194" s="217" t="s">
        <v>3301</v>
      </c>
    </row>
    <row r="195" spans="1:24">
      <c r="A195" s="217" t="str">
        <f t="shared" si="6"/>
        <v>SCM201900010008000194</v>
      </c>
      <c r="B195" s="217">
        <v>194</v>
      </c>
      <c r="C195" s="217" t="s">
        <v>732</v>
      </c>
      <c r="D195" s="217" t="s">
        <v>4539</v>
      </c>
      <c r="E195" s="217" t="s">
        <v>4540</v>
      </c>
      <c r="F195" s="217" t="s">
        <v>4541</v>
      </c>
      <c r="G195" s="217" t="s">
        <v>715</v>
      </c>
      <c r="H195" s="217" t="s">
        <v>6546</v>
      </c>
      <c r="I195" s="217" t="s">
        <v>3454</v>
      </c>
      <c r="J195" s="217" t="s">
        <v>4542</v>
      </c>
      <c r="K195" s="230" t="s">
        <v>3305</v>
      </c>
      <c r="L195" s="219" t="s">
        <v>3306</v>
      </c>
      <c r="N195" s="218"/>
      <c r="O195" s="217" t="s">
        <v>2940</v>
      </c>
      <c r="P195" s="217" t="s">
        <v>14</v>
      </c>
      <c r="Q195" s="224">
        <v>20009</v>
      </c>
      <c r="R195" s="230" t="s">
        <v>3304</v>
      </c>
      <c r="S195" s="219">
        <v>10</v>
      </c>
      <c r="T195" s="230" t="s">
        <v>3303</v>
      </c>
      <c r="U195" s="231">
        <v>1001</v>
      </c>
      <c r="V195" s="231">
        <v>11033</v>
      </c>
      <c r="W195" s="230" t="s">
        <v>3300</v>
      </c>
      <c r="X195" s="217" t="s">
        <v>3301</v>
      </c>
    </row>
    <row r="196" spans="1:24">
      <c r="A196" s="217" t="str">
        <f t="shared" si="6"/>
        <v>SCM201900010008000195</v>
      </c>
      <c r="B196" s="217">
        <v>195</v>
      </c>
      <c r="C196" s="217" t="s">
        <v>3455</v>
      </c>
      <c r="D196" s="217" t="s">
        <v>4543</v>
      </c>
      <c r="E196" s="217" t="s">
        <v>4544</v>
      </c>
      <c r="F196" s="217" t="s">
        <v>4545</v>
      </c>
      <c r="G196" s="217" t="s">
        <v>4546</v>
      </c>
      <c r="H196" s="217" t="s">
        <v>6547</v>
      </c>
      <c r="I196" s="217" t="s">
        <v>3457</v>
      </c>
      <c r="J196" s="217" t="s">
        <v>4547</v>
      </c>
      <c r="K196" s="230" t="s">
        <v>3305</v>
      </c>
      <c r="L196" s="219" t="s">
        <v>3306</v>
      </c>
      <c r="N196" s="218"/>
      <c r="O196" s="217" t="s">
        <v>2940</v>
      </c>
      <c r="P196" s="217" t="s">
        <v>14</v>
      </c>
      <c r="Q196" s="224">
        <v>20009</v>
      </c>
      <c r="R196" s="230" t="s">
        <v>3304</v>
      </c>
      <c r="S196" s="219">
        <v>10</v>
      </c>
      <c r="T196" s="230" t="s">
        <v>3303</v>
      </c>
      <c r="U196" s="231">
        <v>1001</v>
      </c>
      <c r="V196" s="231">
        <v>11033</v>
      </c>
      <c r="W196" s="230" t="s">
        <v>3300</v>
      </c>
      <c r="X196" s="217" t="s">
        <v>3301</v>
      </c>
    </row>
    <row r="197" spans="1:24">
      <c r="A197" s="217" t="str">
        <f t="shared" ref="A197:A228" si="7">T197&amp;"000"&amp;B197</f>
        <v>SCM201900010008000196</v>
      </c>
      <c r="B197" s="217">
        <v>196</v>
      </c>
      <c r="C197" s="217" t="s">
        <v>3455</v>
      </c>
      <c r="D197" s="217" t="s">
        <v>4548</v>
      </c>
      <c r="E197" s="217" t="s">
        <v>4549</v>
      </c>
      <c r="F197" s="217" t="s">
        <v>4550</v>
      </c>
      <c r="G197" s="217" t="s">
        <v>4546</v>
      </c>
      <c r="H197" s="217" t="s">
        <v>6548</v>
      </c>
      <c r="I197" s="217" t="s">
        <v>3459</v>
      </c>
      <c r="J197" s="217" t="s">
        <v>4551</v>
      </c>
      <c r="K197" s="230" t="s">
        <v>3305</v>
      </c>
      <c r="L197" s="219" t="s">
        <v>3306</v>
      </c>
      <c r="N197" s="218"/>
      <c r="O197" s="217" t="s">
        <v>2940</v>
      </c>
      <c r="P197" s="217" t="s">
        <v>14</v>
      </c>
      <c r="Q197" s="224">
        <v>20009</v>
      </c>
      <c r="R197" s="230" t="s">
        <v>3304</v>
      </c>
      <c r="S197" s="219">
        <v>10</v>
      </c>
      <c r="T197" s="230" t="s">
        <v>3303</v>
      </c>
      <c r="U197" s="231">
        <v>1001</v>
      </c>
      <c r="V197" s="231">
        <v>11033</v>
      </c>
      <c r="W197" s="230" t="s">
        <v>3300</v>
      </c>
      <c r="X197" s="217" t="s">
        <v>3301</v>
      </c>
    </row>
    <row r="198" spans="1:24">
      <c r="A198" s="217" t="str">
        <f t="shared" si="7"/>
        <v>SCM201900010008000197</v>
      </c>
      <c r="B198" s="217">
        <v>197</v>
      </c>
      <c r="C198" s="217" t="s">
        <v>1005</v>
      </c>
      <c r="D198" s="217" t="s">
        <v>970</v>
      </c>
      <c r="E198" s="217" t="s">
        <v>4552</v>
      </c>
      <c r="F198" s="217" t="s">
        <v>4553</v>
      </c>
      <c r="G198" s="217" t="s">
        <v>958</v>
      </c>
      <c r="H198" s="217" t="s">
        <v>6481</v>
      </c>
      <c r="I198" s="217" t="s">
        <v>3322</v>
      </c>
      <c r="J198" s="217" t="s">
        <v>4554</v>
      </c>
      <c r="K198" s="230" t="s">
        <v>3305</v>
      </c>
      <c r="L198" s="219" t="s">
        <v>3306</v>
      </c>
      <c r="N198" s="218"/>
      <c r="O198" s="217" t="s">
        <v>2940</v>
      </c>
      <c r="P198" s="217" t="s">
        <v>14</v>
      </c>
      <c r="Q198" s="224">
        <v>20009</v>
      </c>
      <c r="R198" s="230" t="s">
        <v>3304</v>
      </c>
      <c r="S198" s="219">
        <v>10</v>
      </c>
      <c r="T198" s="230" t="s">
        <v>3303</v>
      </c>
      <c r="U198" s="231">
        <v>1001</v>
      </c>
      <c r="V198" s="231">
        <v>11033</v>
      </c>
      <c r="W198" s="230" t="s">
        <v>3300</v>
      </c>
      <c r="X198" s="217" t="s">
        <v>3301</v>
      </c>
    </row>
    <row r="199" spans="1:24">
      <c r="A199" s="217" t="str">
        <f t="shared" si="7"/>
        <v>SCM201900010008000198</v>
      </c>
      <c r="B199" s="217">
        <v>198</v>
      </c>
      <c r="C199" s="217" t="s">
        <v>3460</v>
      </c>
      <c r="D199" s="217" t="s">
        <v>4555</v>
      </c>
      <c r="E199" s="217" t="s">
        <v>4556</v>
      </c>
      <c r="F199" s="217" t="s">
        <v>4557</v>
      </c>
      <c r="G199" s="217" t="s">
        <v>1844</v>
      </c>
      <c r="H199" s="217" t="s">
        <v>6549</v>
      </c>
      <c r="I199" s="217" t="s">
        <v>3462</v>
      </c>
      <c r="J199" s="217" t="s">
        <v>4558</v>
      </c>
      <c r="K199" s="230" t="s">
        <v>3305</v>
      </c>
      <c r="L199" s="219" t="s">
        <v>3306</v>
      </c>
      <c r="N199" s="218"/>
      <c r="O199" s="217" t="s">
        <v>2940</v>
      </c>
      <c r="P199" s="217" t="s">
        <v>14</v>
      </c>
      <c r="Q199" s="224">
        <v>20009</v>
      </c>
      <c r="R199" s="230" t="s">
        <v>3304</v>
      </c>
      <c r="S199" s="219">
        <v>10</v>
      </c>
      <c r="T199" s="230" t="s">
        <v>3303</v>
      </c>
      <c r="U199" s="231">
        <v>1001</v>
      </c>
      <c r="V199" s="231">
        <v>11033</v>
      </c>
      <c r="W199" s="230" t="s">
        <v>3300</v>
      </c>
      <c r="X199" s="217" t="s">
        <v>3301</v>
      </c>
    </row>
    <row r="200" spans="1:24">
      <c r="A200" s="217" t="str">
        <f t="shared" si="7"/>
        <v>SCM201900010008000199</v>
      </c>
      <c r="B200" s="217">
        <v>199</v>
      </c>
      <c r="C200" s="217" t="s">
        <v>3460</v>
      </c>
      <c r="D200" s="217" t="s">
        <v>4559</v>
      </c>
      <c r="E200" s="217" t="s">
        <v>4560</v>
      </c>
      <c r="F200" s="217" t="s">
        <v>4561</v>
      </c>
      <c r="G200" s="217" t="s">
        <v>1844</v>
      </c>
      <c r="H200" s="217" t="s">
        <v>6550</v>
      </c>
      <c r="I200" s="217" t="s">
        <v>3464</v>
      </c>
      <c r="J200" s="217" t="s">
        <v>4562</v>
      </c>
      <c r="K200" s="230" t="s">
        <v>3305</v>
      </c>
      <c r="L200" s="219" t="s">
        <v>3306</v>
      </c>
      <c r="N200" s="218"/>
      <c r="O200" s="217" t="s">
        <v>2940</v>
      </c>
      <c r="P200" s="217" t="s">
        <v>14</v>
      </c>
      <c r="Q200" s="224">
        <v>20009</v>
      </c>
      <c r="R200" s="230" t="s">
        <v>3304</v>
      </c>
      <c r="S200" s="219">
        <v>10</v>
      </c>
      <c r="T200" s="230" t="s">
        <v>3303</v>
      </c>
      <c r="U200" s="231">
        <v>1001</v>
      </c>
      <c r="V200" s="231">
        <v>11033</v>
      </c>
      <c r="W200" s="230" t="s">
        <v>3300</v>
      </c>
      <c r="X200" s="217" t="s">
        <v>3301</v>
      </c>
    </row>
    <row r="201" spans="1:24">
      <c r="A201" s="217" t="str">
        <f t="shared" si="7"/>
        <v>SCM201900010008000200</v>
      </c>
      <c r="B201" s="217">
        <v>200</v>
      </c>
      <c r="C201" s="217" t="s">
        <v>3460</v>
      </c>
      <c r="D201" s="217" t="s">
        <v>4563</v>
      </c>
      <c r="E201" s="217" t="s">
        <v>4564</v>
      </c>
      <c r="F201" s="217" t="s">
        <v>4565</v>
      </c>
      <c r="G201" s="217" t="s">
        <v>1844</v>
      </c>
      <c r="H201" s="217" t="s">
        <v>6551</v>
      </c>
      <c r="I201" s="217" t="s">
        <v>3466</v>
      </c>
      <c r="J201" s="217" t="s">
        <v>4566</v>
      </c>
      <c r="K201" s="230" t="s">
        <v>3305</v>
      </c>
      <c r="L201" s="219" t="s">
        <v>3306</v>
      </c>
      <c r="N201" s="218"/>
      <c r="O201" s="217" t="s">
        <v>2940</v>
      </c>
      <c r="P201" s="217" t="s">
        <v>14</v>
      </c>
      <c r="Q201" s="224">
        <v>20009</v>
      </c>
      <c r="R201" s="230" t="s">
        <v>3304</v>
      </c>
      <c r="S201" s="219">
        <v>10</v>
      </c>
      <c r="T201" s="230" t="s">
        <v>3303</v>
      </c>
      <c r="U201" s="231">
        <v>1001</v>
      </c>
      <c r="V201" s="231">
        <v>11033</v>
      </c>
      <c r="W201" s="230" t="s">
        <v>3300</v>
      </c>
      <c r="X201" s="217" t="s">
        <v>3301</v>
      </c>
    </row>
    <row r="202" spans="1:24">
      <c r="A202" s="217" t="str">
        <f t="shared" si="7"/>
        <v>SCM201900010008000201</v>
      </c>
      <c r="B202" s="217">
        <v>201</v>
      </c>
      <c r="C202" s="217" t="s">
        <v>3460</v>
      </c>
      <c r="D202" s="217" t="s">
        <v>4567</v>
      </c>
      <c r="E202" s="217" t="s">
        <v>4568</v>
      </c>
      <c r="F202" s="217" t="s">
        <v>4569</v>
      </c>
      <c r="G202" s="217" t="s">
        <v>1844</v>
      </c>
      <c r="H202" s="217" t="s">
        <v>6552</v>
      </c>
      <c r="I202" s="217" t="s">
        <v>3468</v>
      </c>
      <c r="J202" s="217" t="s">
        <v>4570</v>
      </c>
      <c r="K202" s="230" t="s">
        <v>3305</v>
      </c>
      <c r="L202" s="219" t="s">
        <v>3306</v>
      </c>
      <c r="N202" s="218"/>
      <c r="O202" s="217" t="s">
        <v>2940</v>
      </c>
      <c r="P202" s="217" t="s">
        <v>14</v>
      </c>
      <c r="Q202" s="224">
        <v>20009</v>
      </c>
      <c r="R202" s="230" t="s">
        <v>3304</v>
      </c>
      <c r="S202" s="219">
        <v>10</v>
      </c>
      <c r="T202" s="230" t="s">
        <v>3303</v>
      </c>
      <c r="U202" s="231">
        <v>1001</v>
      </c>
      <c r="V202" s="231">
        <v>11033</v>
      </c>
      <c r="W202" s="230" t="s">
        <v>3300</v>
      </c>
      <c r="X202" s="217" t="s">
        <v>3301</v>
      </c>
    </row>
    <row r="203" spans="1:24">
      <c r="A203" s="217" t="str">
        <f t="shared" si="7"/>
        <v>SCM201900010008000202</v>
      </c>
      <c r="B203" s="217">
        <v>202</v>
      </c>
      <c r="C203" s="217" t="s">
        <v>3460</v>
      </c>
      <c r="D203" s="217" t="s">
        <v>4571</v>
      </c>
      <c r="E203" s="217" t="s">
        <v>4572</v>
      </c>
      <c r="F203" s="217" t="s">
        <v>4573</v>
      </c>
      <c r="G203" s="217" t="s">
        <v>1844</v>
      </c>
      <c r="H203" s="217" t="s">
        <v>6553</v>
      </c>
      <c r="I203" s="217" t="s">
        <v>3470</v>
      </c>
      <c r="J203" s="217" t="s">
        <v>4574</v>
      </c>
      <c r="K203" s="230" t="s">
        <v>3305</v>
      </c>
      <c r="L203" s="219" t="s">
        <v>3306</v>
      </c>
      <c r="N203" s="218"/>
      <c r="O203" s="217" t="s">
        <v>2940</v>
      </c>
      <c r="P203" s="217" t="s">
        <v>14</v>
      </c>
      <c r="Q203" s="224">
        <v>20009</v>
      </c>
      <c r="R203" s="230" t="s">
        <v>3304</v>
      </c>
      <c r="S203" s="219">
        <v>10</v>
      </c>
      <c r="T203" s="230" t="s">
        <v>3303</v>
      </c>
      <c r="U203" s="231">
        <v>1001</v>
      </c>
      <c r="V203" s="231">
        <v>11033</v>
      </c>
      <c r="W203" s="230" t="s">
        <v>3300</v>
      </c>
      <c r="X203" s="217" t="s">
        <v>3301</v>
      </c>
    </row>
    <row r="204" spans="1:24">
      <c r="A204" s="217" t="str">
        <f t="shared" si="7"/>
        <v>SCM201900010008000203</v>
      </c>
      <c r="B204" s="217">
        <v>203</v>
      </c>
      <c r="C204" s="217" t="s">
        <v>3460</v>
      </c>
      <c r="D204" s="217" t="s">
        <v>4567</v>
      </c>
      <c r="E204" s="217" t="s">
        <v>4575</v>
      </c>
      <c r="F204" s="217" t="s">
        <v>4576</v>
      </c>
      <c r="G204" s="217" t="s">
        <v>1844</v>
      </c>
      <c r="H204" s="217" t="s">
        <v>6554</v>
      </c>
      <c r="I204" s="217" t="s">
        <v>3473</v>
      </c>
      <c r="J204" s="217" t="s">
        <v>4577</v>
      </c>
      <c r="K204" s="230" t="s">
        <v>3305</v>
      </c>
      <c r="L204" s="219" t="s">
        <v>3306</v>
      </c>
      <c r="N204" s="218"/>
      <c r="O204" s="217" t="s">
        <v>2940</v>
      </c>
      <c r="P204" s="217" t="s">
        <v>14</v>
      </c>
      <c r="Q204" s="224">
        <v>20009</v>
      </c>
      <c r="R204" s="230" t="s">
        <v>3304</v>
      </c>
      <c r="S204" s="219">
        <v>10</v>
      </c>
      <c r="T204" s="230" t="s">
        <v>3303</v>
      </c>
      <c r="U204" s="231">
        <v>1001</v>
      </c>
      <c r="V204" s="231">
        <v>11033</v>
      </c>
      <c r="W204" s="230" t="s">
        <v>3300</v>
      </c>
      <c r="X204" s="217" t="s">
        <v>3301</v>
      </c>
    </row>
    <row r="205" spans="1:24">
      <c r="A205" s="217" t="str">
        <f t="shared" si="7"/>
        <v>SCM201900010008000204</v>
      </c>
      <c r="B205" s="217">
        <v>204</v>
      </c>
      <c r="C205" s="217" t="s">
        <v>3460</v>
      </c>
      <c r="D205" s="217" t="s">
        <v>4578</v>
      </c>
      <c r="E205" s="217" t="s">
        <v>4579</v>
      </c>
      <c r="F205" s="217" t="s">
        <v>4580</v>
      </c>
      <c r="G205" s="217" t="s">
        <v>1844</v>
      </c>
      <c r="H205" s="217" t="s">
        <v>6555</v>
      </c>
      <c r="I205" s="217" t="s">
        <v>3475</v>
      </c>
      <c r="J205" s="217" t="s">
        <v>4581</v>
      </c>
      <c r="K205" s="230" t="s">
        <v>3305</v>
      </c>
      <c r="L205" s="219" t="s">
        <v>3306</v>
      </c>
      <c r="N205" s="218"/>
      <c r="O205" s="217" t="s">
        <v>2940</v>
      </c>
      <c r="P205" s="217" t="s">
        <v>14</v>
      </c>
      <c r="Q205" s="224">
        <v>20009</v>
      </c>
      <c r="R205" s="230" t="s">
        <v>3304</v>
      </c>
      <c r="S205" s="219">
        <v>10</v>
      </c>
      <c r="T205" s="230" t="s">
        <v>3303</v>
      </c>
      <c r="U205" s="231">
        <v>1001</v>
      </c>
      <c r="V205" s="231">
        <v>11033</v>
      </c>
      <c r="W205" s="230" t="s">
        <v>3300</v>
      </c>
      <c r="X205" s="217" t="s">
        <v>3301</v>
      </c>
    </row>
    <row r="206" spans="1:24">
      <c r="A206" s="217" t="str">
        <f t="shared" si="7"/>
        <v>SCM201900010008000205</v>
      </c>
      <c r="B206" s="217">
        <v>205</v>
      </c>
      <c r="C206" s="217" t="s">
        <v>3460</v>
      </c>
      <c r="D206" s="217" t="s">
        <v>4123</v>
      </c>
      <c r="E206" s="217" t="s">
        <v>4582</v>
      </c>
      <c r="F206" s="217" t="s">
        <v>4583</v>
      </c>
      <c r="G206" s="217" t="s">
        <v>1844</v>
      </c>
      <c r="H206" s="217" t="s">
        <v>6556</v>
      </c>
      <c r="I206" s="217" t="s">
        <v>4584</v>
      </c>
      <c r="J206" s="217" t="s">
        <v>4585</v>
      </c>
      <c r="K206" s="230" t="s">
        <v>3305</v>
      </c>
      <c r="L206" s="219" t="s">
        <v>3306</v>
      </c>
      <c r="N206" s="218"/>
      <c r="O206" s="217" t="s">
        <v>2940</v>
      </c>
      <c r="P206" s="217" t="s">
        <v>14</v>
      </c>
      <c r="Q206" s="224">
        <v>20009</v>
      </c>
      <c r="R206" s="230" t="s">
        <v>3304</v>
      </c>
      <c r="S206" s="219">
        <v>10</v>
      </c>
      <c r="T206" s="230" t="s">
        <v>3303</v>
      </c>
      <c r="U206" s="231">
        <v>1001</v>
      </c>
      <c r="V206" s="231">
        <v>11033</v>
      </c>
      <c r="W206" s="230" t="s">
        <v>3300</v>
      </c>
      <c r="X206" s="217" t="s">
        <v>3301</v>
      </c>
    </row>
    <row r="207" spans="1:24">
      <c r="A207" s="217" t="str">
        <f t="shared" si="7"/>
        <v>SCM201900010008000206</v>
      </c>
      <c r="B207" s="217">
        <v>206</v>
      </c>
      <c r="C207" s="217" t="s">
        <v>3460</v>
      </c>
      <c r="D207" s="217" t="s">
        <v>4123</v>
      </c>
      <c r="E207" s="217" t="s">
        <v>4586</v>
      </c>
      <c r="F207" s="217" t="s">
        <v>4587</v>
      </c>
      <c r="G207" s="217" t="s">
        <v>1844</v>
      </c>
      <c r="H207" s="217" t="s">
        <v>6671</v>
      </c>
      <c r="I207" s="217" t="s">
        <v>4588</v>
      </c>
      <c r="J207" s="217" t="s">
        <v>4589</v>
      </c>
      <c r="K207" s="230" t="s">
        <v>3305</v>
      </c>
      <c r="L207" s="219" t="s">
        <v>3306</v>
      </c>
      <c r="N207" s="218"/>
      <c r="O207" s="217" t="s">
        <v>2940</v>
      </c>
      <c r="P207" s="217" t="s">
        <v>14</v>
      </c>
      <c r="Q207" s="224">
        <v>20009</v>
      </c>
      <c r="R207" s="230" t="s">
        <v>3304</v>
      </c>
      <c r="S207" s="219">
        <v>10</v>
      </c>
      <c r="T207" s="230" t="s">
        <v>3303</v>
      </c>
      <c r="U207" s="231">
        <v>1001</v>
      </c>
      <c r="V207" s="231">
        <v>11033</v>
      </c>
      <c r="W207" s="230" t="s">
        <v>3300</v>
      </c>
      <c r="X207" s="217" t="s">
        <v>3301</v>
      </c>
    </row>
    <row r="208" spans="1:24">
      <c r="A208" s="217" t="str">
        <f t="shared" si="7"/>
        <v>SCM201900010008000207</v>
      </c>
      <c r="B208" s="217">
        <v>207</v>
      </c>
      <c r="C208" s="217" t="s">
        <v>3460</v>
      </c>
      <c r="D208" s="217" t="s">
        <v>4590</v>
      </c>
      <c r="E208" s="217" t="s">
        <v>4591</v>
      </c>
      <c r="F208" s="217" t="s">
        <v>4592</v>
      </c>
      <c r="G208" s="217" t="s">
        <v>1844</v>
      </c>
      <c r="H208" s="217" t="s">
        <v>6558</v>
      </c>
      <c r="I208" s="217" t="s">
        <v>3483</v>
      </c>
      <c r="J208" s="217" t="s">
        <v>4593</v>
      </c>
      <c r="K208" s="230" t="s">
        <v>3305</v>
      </c>
      <c r="L208" s="219" t="s">
        <v>3306</v>
      </c>
      <c r="N208" s="218"/>
      <c r="O208" s="217" t="s">
        <v>2940</v>
      </c>
      <c r="P208" s="217" t="s">
        <v>14</v>
      </c>
      <c r="Q208" s="224">
        <v>20009</v>
      </c>
      <c r="R208" s="230" t="s">
        <v>3304</v>
      </c>
      <c r="S208" s="219">
        <v>10</v>
      </c>
      <c r="T208" s="230" t="s">
        <v>3303</v>
      </c>
      <c r="U208" s="231">
        <v>1001</v>
      </c>
      <c r="V208" s="231">
        <v>11033</v>
      </c>
      <c r="W208" s="230" t="s">
        <v>3300</v>
      </c>
      <c r="X208" s="217" t="s">
        <v>3301</v>
      </c>
    </row>
    <row r="209" spans="1:24">
      <c r="A209" s="217" t="str">
        <f t="shared" si="7"/>
        <v>SCM201900010008000208</v>
      </c>
      <c r="B209" s="217">
        <v>208</v>
      </c>
      <c r="C209" s="217" t="s">
        <v>1005</v>
      </c>
      <c r="D209" s="217" t="s">
        <v>4594</v>
      </c>
      <c r="E209" s="217" t="s">
        <v>4595</v>
      </c>
      <c r="F209" s="217" t="s">
        <v>4596</v>
      </c>
      <c r="G209" s="217" t="s">
        <v>958</v>
      </c>
      <c r="H209" s="217" t="s">
        <v>6482</v>
      </c>
      <c r="I209" s="217" t="s">
        <v>3324</v>
      </c>
      <c r="J209" s="217" t="s">
        <v>4597</v>
      </c>
      <c r="K209" s="230" t="s">
        <v>3305</v>
      </c>
      <c r="L209" s="219" t="s">
        <v>3306</v>
      </c>
      <c r="N209" s="218"/>
      <c r="O209" s="217" t="s">
        <v>2940</v>
      </c>
      <c r="P209" s="217" t="s">
        <v>14</v>
      </c>
      <c r="Q209" s="224">
        <v>20009</v>
      </c>
      <c r="R209" s="230" t="s">
        <v>3304</v>
      </c>
      <c r="S209" s="219">
        <v>10</v>
      </c>
      <c r="T209" s="230" t="s">
        <v>3303</v>
      </c>
      <c r="U209" s="231">
        <v>1001</v>
      </c>
      <c r="V209" s="231">
        <v>11033</v>
      </c>
      <c r="W209" s="230" t="s">
        <v>3300</v>
      </c>
      <c r="X209" s="217" t="s">
        <v>3301</v>
      </c>
    </row>
    <row r="210" spans="1:24">
      <c r="A210" s="217" t="str">
        <f t="shared" si="7"/>
        <v>SCM201900010008000209</v>
      </c>
      <c r="B210" s="217">
        <v>209</v>
      </c>
      <c r="C210" s="217" t="s">
        <v>3460</v>
      </c>
      <c r="D210" s="217" t="s">
        <v>4123</v>
      </c>
      <c r="E210" s="217" t="s">
        <v>4598</v>
      </c>
      <c r="F210" s="217" t="s">
        <v>4599</v>
      </c>
      <c r="G210" s="217" t="s">
        <v>1844</v>
      </c>
      <c r="H210" s="217" t="s">
        <v>6559</v>
      </c>
      <c r="I210" s="217" t="s">
        <v>3485</v>
      </c>
      <c r="J210" s="217" t="s">
        <v>4600</v>
      </c>
      <c r="K210" s="230" t="s">
        <v>3305</v>
      </c>
      <c r="L210" s="219" t="s">
        <v>3306</v>
      </c>
      <c r="N210" s="218"/>
      <c r="O210" s="217" t="s">
        <v>2940</v>
      </c>
      <c r="P210" s="217" t="s">
        <v>14</v>
      </c>
      <c r="Q210" s="224">
        <v>20009</v>
      </c>
      <c r="R210" s="230" t="s">
        <v>3304</v>
      </c>
      <c r="S210" s="219">
        <v>10</v>
      </c>
      <c r="T210" s="230" t="s">
        <v>3303</v>
      </c>
      <c r="U210" s="231">
        <v>1001</v>
      </c>
      <c r="V210" s="231">
        <v>11033</v>
      </c>
      <c r="W210" s="230" t="s">
        <v>3300</v>
      </c>
      <c r="X210" s="217" t="s">
        <v>3301</v>
      </c>
    </row>
    <row r="211" spans="1:24">
      <c r="A211" s="217" t="str">
        <f t="shared" si="7"/>
        <v>SCM201900010008000210</v>
      </c>
      <c r="B211" s="217">
        <v>210</v>
      </c>
      <c r="C211" s="217" t="s">
        <v>3460</v>
      </c>
      <c r="D211" s="217" t="s">
        <v>4601</v>
      </c>
      <c r="E211" s="217" t="s">
        <v>4602</v>
      </c>
      <c r="F211" s="217" t="s">
        <v>4603</v>
      </c>
      <c r="G211" s="217" t="s">
        <v>1844</v>
      </c>
      <c r="H211" s="217" t="s">
        <v>6561</v>
      </c>
      <c r="I211" s="217" t="s">
        <v>3489</v>
      </c>
      <c r="J211" s="217" t="s">
        <v>4604</v>
      </c>
      <c r="K211" s="230" t="s">
        <v>3305</v>
      </c>
      <c r="L211" s="219" t="s">
        <v>3306</v>
      </c>
      <c r="N211" s="218"/>
      <c r="O211" s="217" t="s">
        <v>2940</v>
      </c>
      <c r="P211" s="217" t="s">
        <v>14</v>
      </c>
      <c r="Q211" s="224">
        <v>20009</v>
      </c>
      <c r="R211" s="230" t="s">
        <v>3304</v>
      </c>
      <c r="S211" s="219">
        <v>10</v>
      </c>
      <c r="T211" s="230" t="s">
        <v>3303</v>
      </c>
      <c r="U211" s="231">
        <v>1001</v>
      </c>
      <c r="V211" s="231">
        <v>11033</v>
      </c>
      <c r="W211" s="230" t="s">
        <v>3300</v>
      </c>
      <c r="X211" s="217" t="s">
        <v>3301</v>
      </c>
    </row>
    <row r="212" spans="1:24">
      <c r="A212" s="217" t="str">
        <f t="shared" si="7"/>
        <v>SCM201900010008000211</v>
      </c>
      <c r="B212" s="217">
        <v>211</v>
      </c>
      <c r="C212" s="217" t="s">
        <v>3460</v>
      </c>
      <c r="D212" s="217" t="s">
        <v>4605</v>
      </c>
      <c r="E212" s="217" t="s">
        <v>4606</v>
      </c>
      <c r="F212" s="217" t="s">
        <v>4607</v>
      </c>
      <c r="G212" s="217" t="s">
        <v>1844</v>
      </c>
      <c r="H212" s="217" t="s">
        <v>6562</v>
      </c>
      <c r="I212" s="217" t="s">
        <v>3491</v>
      </c>
      <c r="J212" s="217" t="s">
        <v>4608</v>
      </c>
      <c r="K212" s="230" t="s">
        <v>3305</v>
      </c>
      <c r="L212" s="219" t="s">
        <v>3306</v>
      </c>
      <c r="N212" s="218"/>
      <c r="O212" s="217" t="s">
        <v>2940</v>
      </c>
      <c r="P212" s="217" t="s">
        <v>14</v>
      </c>
      <c r="Q212" s="224">
        <v>20009</v>
      </c>
      <c r="R212" s="230" t="s">
        <v>3304</v>
      </c>
      <c r="S212" s="219">
        <v>10</v>
      </c>
      <c r="T212" s="230" t="s">
        <v>3303</v>
      </c>
      <c r="U212" s="231">
        <v>1001</v>
      </c>
      <c r="V212" s="231">
        <v>11033</v>
      </c>
      <c r="W212" s="230" t="s">
        <v>3300</v>
      </c>
      <c r="X212" s="217" t="s">
        <v>3301</v>
      </c>
    </row>
    <row r="213" spans="1:24">
      <c r="A213" s="217" t="str">
        <f t="shared" si="7"/>
        <v>SCM201900010008000212</v>
      </c>
      <c r="B213" s="217">
        <v>212</v>
      </c>
      <c r="C213" s="217" t="s">
        <v>3492</v>
      </c>
      <c r="D213" s="217" t="s">
        <v>4609</v>
      </c>
      <c r="E213" s="217" t="s">
        <v>4610</v>
      </c>
      <c r="F213" s="217" t="s">
        <v>4611</v>
      </c>
      <c r="G213" s="217" t="s">
        <v>3843</v>
      </c>
      <c r="H213" s="217" t="s">
        <v>6563</v>
      </c>
      <c r="I213" s="217" t="s">
        <v>3494</v>
      </c>
      <c r="J213" s="217" t="s">
        <v>4612</v>
      </c>
      <c r="K213" s="230" t="s">
        <v>3305</v>
      </c>
      <c r="L213" s="219" t="s">
        <v>3306</v>
      </c>
      <c r="N213" s="218"/>
      <c r="O213" s="217" t="s">
        <v>2940</v>
      </c>
      <c r="P213" s="217" t="s">
        <v>14</v>
      </c>
      <c r="Q213" s="224">
        <v>20009</v>
      </c>
      <c r="R213" s="230" t="s">
        <v>3304</v>
      </c>
      <c r="S213" s="219">
        <v>10</v>
      </c>
      <c r="T213" s="230" t="s">
        <v>3303</v>
      </c>
      <c r="U213" s="231">
        <v>1001</v>
      </c>
      <c r="V213" s="231">
        <v>11033</v>
      </c>
      <c r="W213" s="230" t="s">
        <v>3300</v>
      </c>
      <c r="X213" s="217" t="s">
        <v>3301</v>
      </c>
    </row>
    <row r="214" spans="1:24">
      <c r="A214" s="217" t="str">
        <f t="shared" si="7"/>
        <v>SCM201900010008000213</v>
      </c>
      <c r="B214" s="217">
        <v>213</v>
      </c>
      <c r="C214" s="217" t="s">
        <v>3492</v>
      </c>
      <c r="D214" s="217" t="s">
        <v>4613</v>
      </c>
      <c r="E214" s="217" t="s">
        <v>4614</v>
      </c>
      <c r="F214" s="217" t="s">
        <v>4615</v>
      </c>
      <c r="G214" s="217" t="s">
        <v>3843</v>
      </c>
      <c r="H214" s="217" t="s">
        <v>6564</v>
      </c>
      <c r="I214" s="217" t="s">
        <v>3496</v>
      </c>
      <c r="J214" s="217" t="s">
        <v>4616</v>
      </c>
      <c r="K214" s="230" t="s">
        <v>3305</v>
      </c>
      <c r="L214" s="219" t="s">
        <v>3306</v>
      </c>
      <c r="N214" s="218"/>
      <c r="O214" s="217" t="s">
        <v>2940</v>
      </c>
      <c r="P214" s="217" t="s">
        <v>14</v>
      </c>
      <c r="Q214" s="224">
        <v>20009</v>
      </c>
      <c r="R214" s="230" t="s">
        <v>3304</v>
      </c>
      <c r="S214" s="219">
        <v>10</v>
      </c>
      <c r="T214" s="230" t="s">
        <v>3303</v>
      </c>
      <c r="U214" s="231">
        <v>1001</v>
      </c>
      <c r="V214" s="231">
        <v>11033</v>
      </c>
      <c r="W214" s="230" t="s">
        <v>3300</v>
      </c>
      <c r="X214" s="217" t="s">
        <v>3301</v>
      </c>
    </row>
    <row r="215" spans="1:24">
      <c r="A215" s="217" t="str">
        <f t="shared" si="7"/>
        <v>SCM201900010008000214</v>
      </c>
      <c r="B215" s="217">
        <v>214</v>
      </c>
      <c r="C215" s="217" t="s">
        <v>3492</v>
      </c>
      <c r="D215" s="217" t="s">
        <v>3498</v>
      </c>
      <c r="E215" s="217" t="s">
        <v>4617</v>
      </c>
      <c r="F215" s="217" t="s">
        <v>4618</v>
      </c>
      <c r="G215" s="217" t="s">
        <v>3843</v>
      </c>
      <c r="H215" s="217" t="s">
        <v>6565</v>
      </c>
      <c r="I215" s="217" t="s">
        <v>3498</v>
      </c>
      <c r="J215" s="217" t="s">
        <v>4619</v>
      </c>
      <c r="K215" s="230" t="s">
        <v>3305</v>
      </c>
      <c r="L215" s="219" t="s">
        <v>3306</v>
      </c>
      <c r="N215" s="218"/>
      <c r="O215" s="217" t="s">
        <v>2940</v>
      </c>
      <c r="P215" s="217" t="s">
        <v>14</v>
      </c>
      <c r="Q215" s="224">
        <v>20009</v>
      </c>
      <c r="R215" s="230" t="s">
        <v>3304</v>
      </c>
      <c r="S215" s="219">
        <v>10</v>
      </c>
      <c r="T215" s="230" t="s">
        <v>3303</v>
      </c>
      <c r="U215" s="231">
        <v>1001</v>
      </c>
      <c r="V215" s="231">
        <v>11033</v>
      </c>
      <c r="W215" s="230" t="s">
        <v>3300</v>
      </c>
      <c r="X215" s="217" t="s">
        <v>3301</v>
      </c>
    </row>
    <row r="216" spans="1:24">
      <c r="A216" s="217" t="str">
        <f t="shared" si="7"/>
        <v>SCM201900010008000215</v>
      </c>
      <c r="B216" s="217">
        <v>215</v>
      </c>
      <c r="C216" s="217" t="s">
        <v>3492</v>
      </c>
      <c r="D216" s="217" t="s">
        <v>3853</v>
      </c>
      <c r="E216" s="217" t="s">
        <v>4620</v>
      </c>
      <c r="F216" s="217" t="s">
        <v>4621</v>
      </c>
      <c r="G216" s="217" t="s">
        <v>3843</v>
      </c>
      <c r="H216" s="217" t="s">
        <v>6566</v>
      </c>
      <c r="I216" s="217" t="s">
        <v>3500</v>
      </c>
      <c r="J216" s="217" t="s">
        <v>4622</v>
      </c>
      <c r="K216" s="230" t="s">
        <v>3305</v>
      </c>
      <c r="L216" s="219" t="s">
        <v>3306</v>
      </c>
      <c r="N216" s="218"/>
      <c r="O216" s="217" t="s">
        <v>2940</v>
      </c>
      <c r="P216" s="217" t="s">
        <v>14</v>
      </c>
      <c r="Q216" s="224">
        <v>20009</v>
      </c>
      <c r="R216" s="230" t="s">
        <v>3304</v>
      </c>
      <c r="S216" s="219">
        <v>10</v>
      </c>
      <c r="T216" s="230" t="s">
        <v>3303</v>
      </c>
      <c r="U216" s="231">
        <v>1001</v>
      </c>
      <c r="V216" s="231">
        <v>11033</v>
      </c>
      <c r="W216" s="230" t="s">
        <v>3300</v>
      </c>
      <c r="X216" s="217" t="s">
        <v>3301</v>
      </c>
    </row>
    <row r="217" spans="1:24">
      <c r="A217" s="217" t="str">
        <f t="shared" si="7"/>
        <v>SCM201900010008000216</v>
      </c>
      <c r="B217" s="217">
        <v>216</v>
      </c>
      <c r="C217" s="217" t="s">
        <v>3492</v>
      </c>
      <c r="D217" s="217" t="s">
        <v>3502</v>
      </c>
      <c r="E217" s="217" t="s">
        <v>4623</v>
      </c>
      <c r="F217" s="217" t="s">
        <v>4624</v>
      </c>
      <c r="G217" s="217" t="s">
        <v>3843</v>
      </c>
      <c r="H217" s="217" t="s">
        <v>6567</v>
      </c>
      <c r="I217" s="217" t="s">
        <v>3502</v>
      </c>
      <c r="J217" s="217" t="s">
        <v>4625</v>
      </c>
      <c r="K217" s="230" t="s">
        <v>3305</v>
      </c>
      <c r="L217" s="219" t="s">
        <v>3306</v>
      </c>
      <c r="N217" s="218"/>
      <c r="O217" s="217" t="s">
        <v>2940</v>
      </c>
      <c r="P217" s="217" t="s">
        <v>14</v>
      </c>
      <c r="Q217" s="224">
        <v>20009</v>
      </c>
      <c r="R217" s="230" t="s">
        <v>3304</v>
      </c>
      <c r="S217" s="219">
        <v>10</v>
      </c>
      <c r="T217" s="230" t="s">
        <v>3303</v>
      </c>
      <c r="U217" s="231">
        <v>1001</v>
      </c>
      <c r="V217" s="231">
        <v>11033</v>
      </c>
      <c r="W217" s="230" t="s">
        <v>3300</v>
      </c>
      <c r="X217" s="217" t="s">
        <v>3301</v>
      </c>
    </row>
    <row r="218" spans="1:24">
      <c r="A218" s="217" t="str">
        <f t="shared" si="7"/>
        <v>SCM201900010008000217</v>
      </c>
      <c r="B218" s="217">
        <v>217</v>
      </c>
      <c r="C218" s="217" t="s">
        <v>3492</v>
      </c>
      <c r="D218" s="217" t="s">
        <v>3504</v>
      </c>
      <c r="E218" s="217" t="s">
        <v>4626</v>
      </c>
      <c r="F218" s="217" t="s">
        <v>4627</v>
      </c>
      <c r="G218" s="217" t="s">
        <v>3843</v>
      </c>
      <c r="H218" s="217" t="s">
        <v>6568</v>
      </c>
      <c r="I218" s="217" t="s">
        <v>4628</v>
      </c>
      <c r="J218" s="217" t="s">
        <v>4629</v>
      </c>
      <c r="K218" s="230" t="s">
        <v>3305</v>
      </c>
      <c r="L218" s="219" t="s">
        <v>3306</v>
      </c>
      <c r="N218" s="218"/>
      <c r="O218" s="217" t="s">
        <v>2940</v>
      </c>
      <c r="P218" s="217" t="s">
        <v>14</v>
      </c>
      <c r="Q218" s="224">
        <v>20009</v>
      </c>
      <c r="R218" s="230" t="s">
        <v>3304</v>
      </c>
      <c r="S218" s="219">
        <v>10</v>
      </c>
      <c r="T218" s="230" t="s">
        <v>3303</v>
      </c>
      <c r="U218" s="231">
        <v>1001</v>
      </c>
      <c r="V218" s="231">
        <v>11033</v>
      </c>
      <c r="W218" s="230" t="s">
        <v>3300</v>
      </c>
      <c r="X218" s="217" t="s">
        <v>3301</v>
      </c>
    </row>
    <row r="219" spans="1:24">
      <c r="A219" s="217" t="str">
        <f t="shared" si="7"/>
        <v>SCM201900010008000218</v>
      </c>
      <c r="B219" s="217">
        <v>218</v>
      </c>
      <c r="C219" s="217" t="s">
        <v>3492</v>
      </c>
      <c r="D219" s="217" t="s">
        <v>4630</v>
      </c>
      <c r="E219" s="217" t="s">
        <v>4631</v>
      </c>
      <c r="F219" s="217" t="s">
        <v>4632</v>
      </c>
      <c r="G219" s="217" t="s">
        <v>3843</v>
      </c>
      <c r="H219" s="217" t="s">
        <v>6569</v>
      </c>
      <c r="I219" s="217" t="s">
        <v>3506</v>
      </c>
      <c r="J219" s="217" t="s">
        <v>4633</v>
      </c>
      <c r="K219" s="230" t="s">
        <v>3305</v>
      </c>
      <c r="L219" s="219" t="s">
        <v>3306</v>
      </c>
      <c r="N219" s="218"/>
      <c r="O219" s="217" t="s">
        <v>2940</v>
      </c>
      <c r="P219" s="217" t="s">
        <v>14</v>
      </c>
      <c r="Q219" s="224">
        <v>20009</v>
      </c>
      <c r="R219" s="230" t="s">
        <v>3304</v>
      </c>
      <c r="S219" s="219">
        <v>10</v>
      </c>
      <c r="T219" s="230" t="s">
        <v>3303</v>
      </c>
      <c r="U219" s="231">
        <v>1001</v>
      </c>
      <c r="V219" s="231">
        <v>11033</v>
      </c>
      <c r="W219" s="230" t="s">
        <v>3300</v>
      </c>
      <c r="X219" s="217" t="s">
        <v>3301</v>
      </c>
    </row>
    <row r="220" spans="1:24">
      <c r="A220" s="217" t="str">
        <f t="shared" si="7"/>
        <v>SCM201900010008000219</v>
      </c>
      <c r="B220" s="217">
        <v>219</v>
      </c>
      <c r="C220" s="217" t="s">
        <v>3541</v>
      </c>
      <c r="D220" s="217" t="s">
        <v>3958</v>
      </c>
      <c r="E220" s="217" t="s">
        <v>4634</v>
      </c>
      <c r="F220" s="217" t="s">
        <v>4635</v>
      </c>
      <c r="G220" s="217" t="s">
        <v>958</v>
      </c>
      <c r="H220" s="217" t="s">
        <v>6471</v>
      </c>
      <c r="I220" s="217" t="s">
        <v>4636</v>
      </c>
      <c r="J220" s="217">
        <v>0</v>
      </c>
      <c r="K220" s="230" t="s">
        <v>3305</v>
      </c>
      <c r="L220" s="219" t="s">
        <v>3306</v>
      </c>
      <c r="N220" s="218"/>
      <c r="O220" s="217" t="s">
        <v>2940</v>
      </c>
      <c r="P220" s="217" t="s">
        <v>14</v>
      </c>
      <c r="Q220" s="224">
        <v>20009</v>
      </c>
      <c r="R220" s="230" t="s">
        <v>3304</v>
      </c>
      <c r="S220" s="219">
        <v>10</v>
      </c>
      <c r="T220" s="230" t="s">
        <v>3303</v>
      </c>
      <c r="U220" s="231">
        <v>1001</v>
      </c>
      <c r="V220" s="231">
        <v>11033</v>
      </c>
      <c r="W220" s="230" t="s">
        <v>3300</v>
      </c>
      <c r="X220" s="217" t="s">
        <v>3301</v>
      </c>
    </row>
    <row r="221" spans="1:24">
      <c r="A221" s="217" t="str">
        <f t="shared" si="7"/>
        <v>SCM201900010008000220</v>
      </c>
      <c r="B221" s="217">
        <v>220</v>
      </c>
      <c r="C221" s="217" t="s">
        <v>3541</v>
      </c>
      <c r="D221" s="217" t="s">
        <v>3920</v>
      </c>
      <c r="E221" s="217" t="s">
        <v>4637</v>
      </c>
      <c r="F221" s="217" t="s">
        <v>4638</v>
      </c>
      <c r="G221" s="217" t="s">
        <v>958</v>
      </c>
      <c r="H221" s="217" t="s">
        <v>6472</v>
      </c>
      <c r="I221" s="217" t="s">
        <v>4639</v>
      </c>
      <c r="J221" s="217">
        <v>0</v>
      </c>
      <c r="K221" s="230" t="s">
        <v>3305</v>
      </c>
      <c r="L221" s="219" t="s">
        <v>3306</v>
      </c>
      <c r="N221" s="218"/>
      <c r="O221" s="217" t="s">
        <v>2940</v>
      </c>
      <c r="P221" s="217" t="s">
        <v>14</v>
      </c>
      <c r="Q221" s="224">
        <v>20009</v>
      </c>
      <c r="R221" s="230" t="s">
        <v>3304</v>
      </c>
      <c r="S221" s="219">
        <v>10</v>
      </c>
      <c r="T221" s="230" t="s">
        <v>3303</v>
      </c>
      <c r="U221" s="231">
        <v>1001</v>
      </c>
      <c r="V221" s="231">
        <v>11033</v>
      </c>
      <c r="W221" s="230" t="s">
        <v>3300</v>
      </c>
      <c r="X221" s="217" t="s">
        <v>3301</v>
      </c>
    </row>
    <row r="222" spans="1:24">
      <c r="A222" s="217" t="str">
        <f t="shared" si="7"/>
        <v>SCM201900010008000221</v>
      </c>
      <c r="B222" s="217">
        <v>221</v>
      </c>
      <c r="C222" s="217" t="s">
        <v>2942</v>
      </c>
      <c r="D222" s="217" t="s">
        <v>2948</v>
      </c>
      <c r="E222" s="217" t="s">
        <v>4640</v>
      </c>
      <c r="F222" s="217" t="s">
        <v>4641</v>
      </c>
      <c r="G222" s="217" t="s">
        <v>664</v>
      </c>
      <c r="H222" s="217" t="s">
        <v>6473</v>
      </c>
      <c r="I222" s="217" t="s">
        <v>4642</v>
      </c>
      <c r="J222" s="217">
        <v>0</v>
      </c>
      <c r="K222" s="230" t="s">
        <v>3305</v>
      </c>
      <c r="L222" s="219" t="s">
        <v>3306</v>
      </c>
      <c r="N222" s="218"/>
      <c r="O222" s="217" t="s">
        <v>2940</v>
      </c>
      <c r="P222" s="217" t="s">
        <v>14</v>
      </c>
      <c r="Q222" s="224">
        <v>20009</v>
      </c>
      <c r="R222" s="230" t="s">
        <v>3304</v>
      </c>
      <c r="S222" s="219">
        <v>10</v>
      </c>
      <c r="T222" s="230" t="s">
        <v>3303</v>
      </c>
      <c r="U222" s="231">
        <v>1001</v>
      </c>
      <c r="V222" s="231">
        <v>11033</v>
      </c>
      <c r="W222" s="230" t="s">
        <v>3300</v>
      </c>
      <c r="X222" s="217" t="s">
        <v>3301</v>
      </c>
    </row>
    <row r="223" spans="1:24">
      <c r="A223" s="217" t="str">
        <f t="shared" si="7"/>
        <v>SCM201900010008000222</v>
      </c>
      <c r="B223" s="217">
        <v>222</v>
      </c>
      <c r="C223" s="217" t="s">
        <v>3570</v>
      </c>
      <c r="D223" s="217" t="s">
        <v>3972</v>
      </c>
      <c r="E223" s="217" t="s">
        <v>4643</v>
      </c>
      <c r="F223" s="217" t="s">
        <v>4644</v>
      </c>
      <c r="G223" s="217" t="s">
        <v>442</v>
      </c>
      <c r="H223" s="217" t="s">
        <v>6619</v>
      </c>
      <c r="I223" s="217" t="s">
        <v>4645</v>
      </c>
      <c r="J223" s="217" t="s">
        <v>4646</v>
      </c>
      <c r="K223" s="230" t="s">
        <v>3305</v>
      </c>
      <c r="L223" s="219" t="s">
        <v>3306</v>
      </c>
      <c r="N223" s="218"/>
      <c r="O223" s="217" t="s">
        <v>2940</v>
      </c>
      <c r="P223" s="217" t="s">
        <v>14</v>
      </c>
      <c r="Q223" s="224">
        <v>20009</v>
      </c>
      <c r="R223" s="230" t="s">
        <v>3304</v>
      </c>
      <c r="S223" s="219">
        <v>10</v>
      </c>
      <c r="T223" s="230" t="s">
        <v>3303</v>
      </c>
      <c r="U223" s="231">
        <v>1001</v>
      </c>
      <c r="V223" s="231">
        <v>11033</v>
      </c>
      <c r="W223" s="230" t="s">
        <v>3300</v>
      </c>
      <c r="X223" s="217" t="s">
        <v>3301</v>
      </c>
    </row>
    <row r="224" spans="1:24">
      <c r="A224" s="217" t="str">
        <f t="shared" si="7"/>
        <v>SCM201900010008000223</v>
      </c>
      <c r="B224" s="217">
        <v>223</v>
      </c>
      <c r="C224" s="217" t="s">
        <v>3541</v>
      </c>
      <c r="D224" s="217" t="s">
        <v>3958</v>
      </c>
      <c r="E224" s="217" t="s">
        <v>4647</v>
      </c>
      <c r="F224" s="217" t="s">
        <v>4648</v>
      </c>
      <c r="G224" s="217" t="s">
        <v>3914</v>
      </c>
      <c r="H224" s="217" t="s">
        <v>6703</v>
      </c>
      <c r="I224" s="217" t="s">
        <v>4649</v>
      </c>
      <c r="J224" s="217" t="s">
        <v>4650</v>
      </c>
      <c r="K224" s="230" t="s">
        <v>3305</v>
      </c>
      <c r="L224" s="219" t="s">
        <v>3306</v>
      </c>
      <c r="N224" s="218"/>
      <c r="O224" s="217" t="s">
        <v>2940</v>
      </c>
      <c r="P224" s="217" t="s">
        <v>14</v>
      </c>
      <c r="Q224" s="224">
        <v>20009</v>
      </c>
      <c r="R224" s="230" t="s">
        <v>3304</v>
      </c>
      <c r="S224" s="219">
        <v>10</v>
      </c>
      <c r="T224" s="230" t="s">
        <v>3303</v>
      </c>
      <c r="U224" s="231">
        <v>1001</v>
      </c>
      <c r="V224" s="231">
        <v>11033</v>
      </c>
      <c r="W224" s="230" t="s">
        <v>3300</v>
      </c>
      <c r="X224" s="217" t="s">
        <v>3301</v>
      </c>
    </row>
    <row r="225" spans="1:24">
      <c r="A225" s="217" t="str">
        <f t="shared" si="7"/>
        <v>SCM201900010008000224</v>
      </c>
      <c r="B225" s="217">
        <v>224</v>
      </c>
      <c r="C225" s="217" t="s">
        <v>3514</v>
      </c>
      <c r="D225" s="217" t="s">
        <v>2834</v>
      </c>
      <c r="E225" s="217">
        <v>0</v>
      </c>
      <c r="F225" s="217">
        <v>0</v>
      </c>
      <c r="G225" s="217" t="s">
        <v>3860</v>
      </c>
      <c r="H225" s="217" t="s">
        <v>6637</v>
      </c>
      <c r="I225" s="217" t="s">
        <v>3650</v>
      </c>
      <c r="J225" s="217" t="s">
        <v>4651</v>
      </c>
      <c r="K225" s="230" t="s">
        <v>3305</v>
      </c>
      <c r="L225" s="219" t="s">
        <v>3306</v>
      </c>
      <c r="N225" s="218"/>
      <c r="O225" s="217" t="s">
        <v>2940</v>
      </c>
      <c r="P225" s="217" t="s">
        <v>14</v>
      </c>
      <c r="Q225" s="224">
        <v>20009</v>
      </c>
      <c r="R225" s="230" t="s">
        <v>3304</v>
      </c>
      <c r="S225" s="219">
        <v>10</v>
      </c>
      <c r="T225" s="230" t="s">
        <v>3303</v>
      </c>
      <c r="U225" s="231">
        <v>1001</v>
      </c>
      <c r="V225" s="231">
        <v>11033</v>
      </c>
      <c r="W225" s="230" t="s">
        <v>3300</v>
      </c>
      <c r="X225" s="217" t="s">
        <v>3301</v>
      </c>
    </row>
    <row r="226" spans="1:24">
      <c r="A226" s="217" t="str">
        <f t="shared" si="7"/>
        <v>SCM201900010008000225</v>
      </c>
      <c r="B226" s="217">
        <v>225</v>
      </c>
      <c r="C226" s="217" t="s">
        <v>3514</v>
      </c>
      <c r="D226" s="217" t="s">
        <v>2834</v>
      </c>
      <c r="E226" s="217" t="s">
        <v>4652</v>
      </c>
      <c r="F226" s="217" t="s">
        <v>4653</v>
      </c>
      <c r="G226" s="217" t="s">
        <v>3860</v>
      </c>
      <c r="H226" s="217" t="s">
        <v>6577</v>
      </c>
      <c r="I226" s="217" t="s">
        <v>3524</v>
      </c>
      <c r="J226" s="217" t="s">
        <v>4654</v>
      </c>
      <c r="K226" s="230" t="s">
        <v>3305</v>
      </c>
      <c r="L226" s="219" t="s">
        <v>3306</v>
      </c>
      <c r="N226" s="218"/>
      <c r="O226" s="217" t="s">
        <v>2940</v>
      </c>
      <c r="P226" s="217" t="s">
        <v>14</v>
      </c>
      <c r="Q226" s="224">
        <v>20009</v>
      </c>
      <c r="R226" s="230" t="s">
        <v>3304</v>
      </c>
      <c r="S226" s="219">
        <v>10</v>
      </c>
      <c r="T226" s="230" t="s">
        <v>3303</v>
      </c>
      <c r="U226" s="231">
        <v>1001</v>
      </c>
      <c r="V226" s="231">
        <v>11033</v>
      </c>
      <c r="W226" s="230" t="s">
        <v>3300</v>
      </c>
      <c r="X226" s="217" t="s">
        <v>3301</v>
      </c>
    </row>
    <row r="227" spans="1:24">
      <c r="A227" s="217" t="str">
        <f t="shared" si="7"/>
        <v>SCM201900010008000226</v>
      </c>
      <c r="B227" s="217">
        <v>226</v>
      </c>
      <c r="C227" s="217" t="s">
        <v>3541</v>
      </c>
      <c r="D227" s="217" t="s">
        <v>3958</v>
      </c>
      <c r="E227" s="217" t="s">
        <v>4655</v>
      </c>
      <c r="F227" s="217" t="s">
        <v>4656</v>
      </c>
      <c r="G227" s="217" t="s">
        <v>3914</v>
      </c>
      <c r="H227" s="217" t="s">
        <v>6704</v>
      </c>
      <c r="I227" s="217" t="s">
        <v>3806</v>
      </c>
      <c r="J227" s="217" t="s">
        <v>4657</v>
      </c>
      <c r="K227" s="230" t="s">
        <v>3305</v>
      </c>
      <c r="L227" s="219" t="s">
        <v>3306</v>
      </c>
      <c r="N227" s="218"/>
      <c r="O227" s="217" t="s">
        <v>2940</v>
      </c>
      <c r="P227" s="217" t="s">
        <v>14</v>
      </c>
      <c r="Q227" s="224">
        <v>20009</v>
      </c>
      <c r="R227" s="230" t="s">
        <v>3304</v>
      </c>
      <c r="S227" s="219">
        <v>10</v>
      </c>
      <c r="T227" s="230" t="s">
        <v>3303</v>
      </c>
      <c r="U227" s="231">
        <v>1001</v>
      </c>
      <c r="V227" s="231">
        <v>11033</v>
      </c>
      <c r="W227" s="230" t="s">
        <v>3300</v>
      </c>
      <c r="X227" s="217" t="s">
        <v>3301</v>
      </c>
    </row>
    <row r="228" spans="1:24">
      <c r="A228" s="217" t="str">
        <f t="shared" si="7"/>
        <v>SCM201900010008000227</v>
      </c>
      <c r="B228" s="217">
        <v>227</v>
      </c>
      <c r="C228" s="217" t="s">
        <v>3541</v>
      </c>
      <c r="D228" s="217" t="s">
        <v>3911</v>
      </c>
      <c r="E228" s="217" t="s">
        <v>4658</v>
      </c>
      <c r="F228" s="217" t="s">
        <v>4659</v>
      </c>
      <c r="G228" s="217" t="s">
        <v>3914</v>
      </c>
      <c r="H228" s="217" t="s">
        <v>6705</v>
      </c>
      <c r="I228" s="217" t="s">
        <v>3809</v>
      </c>
      <c r="J228" s="217" t="s">
        <v>4660</v>
      </c>
      <c r="K228" s="230" t="s">
        <v>3305</v>
      </c>
      <c r="L228" s="219" t="s">
        <v>3306</v>
      </c>
      <c r="N228" s="218"/>
      <c r="O228" s="217" t="s">
        <v>2940</v>
      </c>
      <c r="P228" s="217" t="s">
        <v>14</v>
      </c>
      <c r="Q228" s="224">
        <v>20009</v>
      </c>
      <c r="R228" s="230" t="s">
        <v>3304</v>
      </c>
      <c r="S228" s="219">
        <v>10</v>
      </c>
      <c r="T228" s="230" t="s">
        <v>3303</v>
      </c>
      <c r="U228" s="231">
        <v>1001</v>
      </c>
      <c r="V228" s="231">
        <v>11033</v>
      </c>
      <c r="W228" s="230" t="s">
        <v>3300</v>
      </c>
      <c r="X228" s="217" t="s">
        <v>3301</v>
      </c>
    </row>
    <row r="229" spans="1:24">
      <c r="A229" s="217" t="str">
        <f t="shared" ref="A229:A237" si="8">T229&amp;"000"&amp;B229</f>
        <v>SCM201900010008000228</v>
      </c>
      <c r="B229" s="217">
        <v>228</v>
      </c>
      <c r="C229" s="217" t="s">
        <v>3460</v>
      </c>
      <c r="D229" s="217" t="s">
        <v>4661</v>
      </c>
      <c r="E229" s="217" t="s">
        <v>4662</v>
      </c>
      <c r="F229" s="217" t="s">
        <v>4663</v>
      </c>
      <c r="G229" s="217" t="s">
        <v>1844</v>
      </c>
      <c r="H229" s="217" t="s">
        <v>6557</v>
      </c>
      <c r="I229" s="217" t="s">
        <v>3481</v>
      </c>
      <c r="J229" s="217" t="s">
        <v>4664</v>
      </c>
      <c r="K229" s="230" t="s">
        <v>3305</v>
      </c>
      <c r="L229" s="219" t="s">
        <v>3306</v>
      </c>
      <c r="N229" s="218"/>
      <c r="O229" s="217" t="s">
        <v>2940</v>
      </c>
      <c r="P229" s="217" t="s">
        <v>14</v>
      </c>
      <c r="Q229" s="224">
        <v>20009</v>
      </c>
      <c r="R229" s="230" t="s">
        <v>3304</v>
      </c>
      <c r="S229" s="219">
        <v>10</v>
      </c>
      <c r="T229" s="230" t="s">
        <v>3303</v>
      </c>
      <c r="U229" s="231">
        <v>1001</v>
      </c>
      <c r="V229" s="231">
        <v>11033</v>
      </c>
      <c r="W229" s="230" t="s">
        <v>3300</v>
      </c>
      <c r="X229" s="217" t="s">
        <v>3301</v>
      </c>
    </row>
    <row r="230" spans="1:24">
      <c r="A230" s="217" t="str">
        <f t="shared" si="8"/>
        <v>SCM201900010008000229</v>
      </c>
      <c r="B230" s="217">
        <v>229</v>
      </c>
      <c r="C230" s="217" t="s">
        <v>3294</v>
      </c>
      <c r="D230" s="217" t="s">
        <v>3295</v>
      </c>
      <c r="E230" s="217" t="s">
        <v>4665</v>
      </c>
      <c r="F230" s="217" t="s">
        <v>4666</v>
      </c>
      <c r="G230" s="217" t="s">
        <v>4116</v>
      </c>
      <c r="H230" s="217" t="s">
        <v>6700</v>
      </c>
      <c r="I230" s="217" t="s">
        <v>3799</v>
      </c>
      <c r="J230" s="217" t="s">
        <v>4667</v>
      </c>
      <c r="K230" s="230" t="s">
        <v>3305</v>
      </c>
      <c r="L230" s="219" t="s">
        <v>3306</v>
      </c>
      <c r="N230" s="218"/>
      <c r="O230" s="217" t="s">
        <v>2940</v>
      </c>
      <c r="P230" s="217" t="s">
        <v>14</v>
      </c>
      <c r="Q230" s="224">
        <v>20009</v>
      </c>
      <c r="R230" s="230" t="s">
        <v>3304</v>
      </c>
      <c r="S230" s="219">
        <v>10</v>
      </c>
      <c r="T230" s="230" t="s">
        <v>3303</v>
      </c>
      <c r="U230" s="231">
        <v>1001</v>
      </c>
      <c r="V230" s="231">
        <v>11033</v>
      </c>
      <c r="W230" s="230" t="s">
        <v>3300</v>
      </c>
      <c r="X230" s="217" t="s">
        <v>3301</v>
      </c>
    </row>
    <row r="231" spans="1:24">
      <c r="A231" s="217" t="str">
        <f t="shared" si="8"/>
        <v>SCM201900010008000230</v>
      </c>
      <c r="B231" s="217">
        <v>230</v>
      </c>
      <c r="C231" s="217" t="s">
        <v>3294</v>
      </c>
      <c r="D231" s="217" t="s">
        <v>3296</v>
      </c>
      <c r="E231" s="217" t="s">
        <v>4668</v>
      </c>
      <c r="F231" s="217" t="s">
        <v>4669</v>
      </c>
      <c r="G231" s="217" t="s">
        <v>4116</v>
      </c>
      <c r="H231" s="217" t="s">
        <v>6701</v>
      </c>
      <c r="I231" s="217" t="s">
        <v>3800</v>
      </c>
      <c r="J231" s="217" t="s">
        <v>4670</v>
      </c>
      <c r="K231" s="230" t="s">
        <v>3305</v>
      </c>
      <c r="L231" s="219" t="s">
        <v>3306</v>
      </c>
      <c r="N231" s="218"/>
      <c r="O231" s="217" t="s">
        <v>2940</v>
      </c>
      <c r="P231" s="217" t="s">
        <v>14</v>
      </c>
      <c r="Q231" s="224">
        <v>20009</v>
      </c>
      <c r="R231" s="230" t="s">
        <v>3304</v>
      </c>
      <c r="S231" s="219">
        <v>10</v>
      </c>
      <c r="T231" s="230" t="s">
        <v>3303</v>
      </c>
      <c r="U231" s="231">
        <v>1001</v>
      </c>
      <c r="V231" s="231">
        <v>11033</v>
      </c>
      <c r="W231" s="230" t="s">
        <v>3300</v>
      </c>
      <c r="X231" s="217" t="s">
        <v>3301</v>
      </c>
    </row>
    <row r="232" spans="1:24">
      <c r="A232" s="217" t="str">
        <f t="shared" si="8"/>
        <v>SCM201900010008000231</v>
      </c>
      <c r="B232" s="217">
        <v>231</v>
      </c>
      <c r="C232" s="217" t="s">
        <v>3294</v>
      </c>
      <c r="D232" s="217" t="s">
        <v>3297</v>
      </c>
      <c r="E232" s="217" t="s">
        <v>4671</v>
      </c>
      <c r="F232" s="217" t="s">
        <v>4672</v>
      </c>
      <c r="G232" s="217" t="s">
        <v>4116</v>
      </c>
      <c r="H232" s="217" t="s">
        <v>6702</v>
      </c>
      <c r="I232" s="217" t="s">
        <v>3801</v>
      </c>
      <c r="J232" s="217" t="s">
        <v>4673</v>
      </c>
      <c r="K232" s="230" t="s">
        <v>3305</v>
      </c>
      <c r="L232" s="219" t="s">
        <v>3306</v>
      </c>
      <c r="N232" s="218"/>
      <c r="O232" s="217" t="s">
        <v>2940</v>
      </c>
      <c r="P232" s="217" t="s">
        <v>14</v>
      </c>
      <c r="Q232" s="224">
        <v>20009</v>
      </c>
      <c r="R232" s="230" t="s">
        <v>3304</v>
      </c>
      <c r="S232" s="219">
        <v>10</v>
      </c>
      <c r="T232" s="230" t="s">
        <v>3303</v>
      </c>
      <c r="U232" s="231">
        <v>1001</v>
      </c>
      <c r="V232" s="231">
        <v>11033</v>
      </c>
      <c r="W232" s="230" t="s">
        <v>3300</v>
      </c>
      <c r="X232" s="217" t="s">
        <v>3301</v>
      </c>
    </row>
    <row r="233" spans="1:24">
      <c r="A233" s="217" t="str">
        <f t="shared" si="8"/>
        <v>SCM201900010008000232</v>
      </c>
      <c r="B233" s="217">
        <v>232</v>
      </c>
      <c r="C233" s="217" t="s">
        <v>3541</v>
      </c>
      <c r="D233" s="217" t="s">
        <v>3916</v>
      </c>
      <c r="E233" s="217" t="s">
        <v>4674</v>
      </c>
      <c r="F233" s="217" t="s">
        <v>4675</v>
      </c>
      <c r="G233" s="217" t="s">
        <v>958</v>
      </c>
      <c r="H233" s="217" t="s">
        <v>6640</v>
      </c>
      <c r="I233" s="217" t="s">
        <v>3658</v>
      </c>
      <c r="J233" s="217" t="s">
        <v>4676</v>
      </c>
      <c r="K233" s="230" t="s">
        <v>3305</v>
      </c>
      <c r="L233" s="219" t="s">
        <v>3306</v>
      </c>
      <c r="N233" s="218"/>
      <c r="O233" s="217" t="s">
        <v>2940</v>
      </c>
      <c r="P233" s="217" t="s">
        <v>14</v>
      </c>
      <c r="Q233" s="224">
        <v>20009</v>
      </c>
      <c r="R233" s="230" t="s">
        <v>3304</v>
      </c>
      <c r="S233" s="219">
        <v>10</v>
      </c>
      <c r="T233" s="230" t="s">
        <v>3303</v>
      </c>
      <c r="U233" s="231">
        <v>1001</v>
      </c>
      <c r="V233" s="231">
        <v>11033</v>
      </c>
      <c r="W233" s="230" t="s">
        <v>3300</v>
      </c>
      <c r="X233" s="217" t="s">
        <v>3301</v>
      </c>
    </row>
    <row r="234" spans="1:24">
      <c r="A234" s="217" t="str">
        <f t="shared" si="8"/>
        <v>SCM201900010008000233</v>
      </c>
      <c r="B234" s="217">
        <v>233</v>
      </c>
      <c r="C234" s="217" t="s">
        <v>2943</v>
      </c>
      <c r="D234" s="217" t="s">
        <v>2946</v>
      </c>
      <c r="E234" s="217" t="s">
        <v>4677</v>
      </c>
      <c r="F234" s="217" t="s">
        <v>4678</v>
      </c>
      <c r="G234" s="217" t="s">
        <v>1463</v>
      </c>
      <c r="H234" s="217" t="s">
        <v>6646</v>
      </c>
      <c r="I234" s="217" t="s">
        <v>3667</v>
      </c>
      <c r="J234" s="217" t="s">
        <v>4311</v>
      </c>
      <c r="K234" s="230" t="s">
        <v>3305</v>
      </c>
      <c r="L234" s="219" t="s">
        <v>3306</v>
      </c>
      <c r="N234" s="218"/>
      <c r="O234" s="217" t="s">
        <v>2940</v>
      </c>
      <c r="P234" s="217" t="s">
        <v>14</v>
      </c>
      <c r="Q234" s="224">
        <v>20009</v>
      </c>
      <c r="R234" s="230" t="s">
        <v>3304</v>
      </c>
      <c r="S234" s="219">
        <v>10</v>
      </c>
      <c r="T234" s="230" t="s">
        <v>3303</v>
      </c>
      <c r="U234" s="231">
        <v>1001</v>
      </c>
      <c r="V234" s="231">
        <v>11033</v>
      </c>
      <c r="W234" s="230" t="s">
        <v>3300</v>
      </c>
      <c r="X234" s="217" t="s">
        <v>3301</v>
      </c>
    </row>
    <row r="235" spans="1:24">
      <c r="A235" s="217" t="str">
        <f t="shared" si="8"/>
        <v>SCM201900010008000234</v>
      </c>
      <c r="B235" s="217">
        <v>234</v>
      </c>
      <c r="C235" s="217" t="s">
        <v>3514</v>
      </c>
      <c r="D235" s="217" t="s">
        <v>4679</v>
      </c>
      <c r="E235" s="217" t="s">
        <v>4680</v>
      </c>
      <c r="F235" s="217" t="s">
        <v>4681</v>
      </c>
      <c r="G235" s="217" t="s">
        <v>3860</v>
      </c>
      <c r="H235" s="217" t="s">
        <v>6586</v>
      </c>
      <c r="I235" s="217" t="s">
        <v>3539</v>
      </c>
      <c r="J235" s="217" t="s">
        <v>4682</v>
      </c>
      <c r="K235" s="230" t="s">
        <v>3305</v>
      </c>
      <c r="L235" s="219" t="s">
        <v>3306</v>
      </c>
      <c r="N235" s="218"/>
      <c r="O235" s="217" t="s">
        <v>2940</v>
      </c>
      <c r="P235" s="217" t="s">
        <v>14</v>
      </c>
      <c r="Q235" s="224">
        <v>20009</v>
      </c>
      <c r="R235" s="230" t="s">
        <v>3304</v>
      </c>
      <c r="S235" s="219">
        <v>10</v>
      </c>
      <c r="T235" s="230" t="s">
        <v>3303</v>
      </c>
      <c r="U235" s="231">
        <v>1001</v>
      </c>
      <c r="V235" s="231">
        <v>11033</v>
      </c>
      <c r="W235" s="230" t="s">
        <v>3300</v>
      </c>
      <c r="X235" s="217" t="s">
        <v>3301</v>
      </c>
    </row>
    <row r="236" spans="1:24">
      <c r="A236" s="217" t="str">
        <f t="shared" si="8"/>
        <v>SCM201900010008000235</v>
      </c>
      <c r="B236" s="217">
        <v>235</v>
      </c>
      <c r="C236" s="217" t="s">
        <v>4342</v>
      </c>
      <c r="D236" s="217" t="s">
        <v>2917</v>
      </c>
      <c r="E236" s="217">
        <v>0</v>
      </c>
      <c r="F236" s="217">
        <v>0</v>
      </c>
      <c r="G236" s="217" t="s">
        <v>2589</v>
      </c>
      <c r="H236" s="217" t="s">
        <v>6628</v>
      </c>
      <c r="I236" s="217" t="s">
        <v>3628</v>
      </c>
      <c r="J236" s="217" t="s">
        <v>4683</v>
      </c>
      <c r="K236" s="230" t="s">
        <v>3305</v>
      </c>
      <c r="L236" s="219" t="s">
        <v>3306</v>
      </c>
      <c r="N236" s="218"/>
      <c r="O236" s="217" t="s">
        <v>2940</v>
      </c>
      <c r="P236" s="217" t="s">
        <v>14</v>
      </c>
      <c r="Q236" s="224">
        <v>20009</v>
      </c>
      <c r="R236" s="230" t="s">
        <v>3304</v>
      </c>
      <c r="S236" s="219">
        <v>10</v>
      </c>
      <c r="T236" s="230" t="s">
        <v>3303</v>
      </c>
      <c r="U236" s="231">
        <v>1001</v>
      </c>
      <c r="V236" s="231">
        <v>11033</v>
      </c>
      <c r="W236" s="230" t="s">
        <v>3300</v>
      </c>
      <c r="X236" s="217" t="s">
        <v>3301</v>
      </c>
    </row>
    <row r="237" spans="1:24">
      <c r="A237" s="217" t="str">
        <f t="shared" si="8"/>
        <v>SCM201900010008000236</v>
      </c>
      <c r="B237" s="217">
        <v>236</v>
      </c>
      <c r="C237" s="217" t="s">
        <v>3460</v>
      </c>
      <c r="D237" s="217" t="s">
        <v>4684</v>
      </c>
      <c r="E237" s="217">
        <v>0</v>
      </c>
      <c r="F237" s="217">
        <v>0</v>
      </c>
      <c r="G237" s="217" t="s">
        <v>1844</v>
      </c>
      <c r="H237" s="217" t="s">
        <v>6560</v>
      </c>
      <c r="I237" s="217" t="s">
        <v>3487</v>
      </c>
      <c r="J237" s="217" t="s">
        <v>4685</v>
      </c>
      <c r="K237" s="230" t="s">
        <v>3305</v>
      </c>
      <c r="L237" s="219" t="s">
        <v>3306</v>
      </c>
      <c r="N237" s="218"/>
      <c r="O237" s="217" t="s">
        <v>2940</v>
      </c>
      <c r="P237" s="217" t="s">
        <v>14</v>
      </c>
      <c r="Q237" s="224">
        <v>20009</v>
      </c>
      <c r="R237" s="230" t="s">
        <v>3304</v>
      </c>
      <c r="S237" s="219">
        <v>10</v>
      </c>
      <c r="T237" s="230" t="s">
        <v>3303</v>
      </c>
      <c r="U237" s="231">
        <v>1001</v>
      </c>
      <c r="V237" s="231">
        <v>11033</v>
      </c>
      <c r="W237" s="230" t="s">
        <v>3300</v>
      </c>
      <c r="X237" s="217" t="s">
        <v>3301</v>
      </c>
    </row>
    <row r="238" spans="1:24">
      <c r="K238" s="230"/>
      <c r="N238" s="218"/>
      <c r="Q238" s="224"/>
      <c r="R238" s="230"/>
      <c r="T238" s="230"/>
      <c r="U238" s="231"/>
      <c r="V238" s="231"/>
      <c r="W238" s="230"/>
    </row>
    <row r="239" spans="1:24">
      <c r="K239" s="230"/>
      <c r="N239" s="218"/>
      <c r="Q239" s="224"/>
      <c r="R239" s="230"/>
      <c r="T239" s="230"/>
      <c r="U239" s="231"/>
      <c r="V239" s="231"/>
      <c r="W239" s="230"/>
    </row>
    <row r="240" spans="1:24">
      <c r="K240" s="230"/>
      <c r="N240" s="218"/>
      <c r="Q240" s="224"/>
      <c r="R240" s="230"/>
      <c r="T240" s="230"/>
      <c r="U240" s="231"/>
      <c r="V240" s="231"/>
      <c r="W240" s="230"/>
    </row>
    <row r="241" spans="11:23">
      <c r="K241" s="230"/>
      <c r="N241" s="218"/>
      <c r="Q241" s="224"/>
      <c r="R241" s="230"/>
      <c r="T241" s="230"/>
      <c r="U241" s="231"/>
      <c r="V241" s="231"/>
      <c r="W241" s="230"/>
    </row>
    <row r="242" spans="11:23">
      <c r="K242" s="230"/>
      <c r="N242" s="218"/>
      <c r="Q242" s="224"/>
      <c r="R242" s="230"/>
      <c r="T242" s="230"/>
      <c r="U242" s="231"/>
      <c r="V242" s="231"/>
      <c r="W242" s="230"/>
    </row>
    <row r="243" spans="11:23">
      <c r="K243" s="230"/>
      <c r="N243" s="218"/>
      <c r="Q243" s="224"/>
      <c r="R243" s="230"/>
      <c r="T243" s="230"/>
      <c r="U243" s="231"/>
      <c r="V243" s="231"/>
      <c r="W243" s="230"/>
    </row>
    <row r="244" spans="11:23">
      <c r="K244" s="230"/>
      <c r="N244" s="218"/>
      <c r="Q244" s="224"/>
      <c r="R244" s="230"/>
      <c r="T244" s="230"/>
      <c r="U244" s="231"/>
      <c r="V244" s="231"/>
      <c r="W244" s="230"/>
    </row>
    <row r="245" spans="11:23">
      <c r="K245" s="230"/>
      <c r="N245" s="218"/>
      <c r="Q245" s="224"/>
      <c r="R245" s="230"/>
      <c r="T245" s="230"/>
      <c r="U245" s="231"/>
      <c r="V245" s="231"/>
      <c r="W245" s="230"/>
    </row>
    <row r="246" spans="11:23">
      <c r="K246" s="230"/>
      <c r="N246" s="218"/>
      <c r="Q246" s="224"/>
      <c r="R246" s="230"/>
      <c r="T246" s="230"/>
      <c r="U246" s="231"/>
      <c r="V246" s="231"/>
      <c r="W246" s="230"/>
    </row>
    <row r="247" spans="11:23">
      <c r="K247" s="230"/>
      <c r="N247" s="218"/>
      <c r="Q247" s="224"/>
      <c r="R247" s="230"/>
      <c r="T247" s="230"/>
      <c r="U247" s="231"/>
      <c r="V247" s="231"/>
      <c r="W247" s="230"/>
    </row>
    <row r="248" spans="11:23">
      <c r="K248" s="230"/>
      <c r="N248" s="218"/>
      <c r="Q248" s="224"/>
      <c r="R248" s="230"/>
      <c r="T248" s="230"/>
      <c r="U248" s="231"/>
      <c r="V248" s="231"/>
      <c r="W248" s="230"/>
    </row>
    <row r="249" spans="11:23">
      <c r="K249" s="230"/>
      <c r="N249" s="218"/>
      <c r="Q249" s="224"/>
      <c r="R249" s="230"/>
      <c r="T249" s="230"/>
      <c r="U249" s="231"/>
      <c r="V249" s="231"/>
      <c r="W249" s="230"/>
    </row>
    <row r="250" spans="11:23">
      <c r="K250" s="230"/>
      <c r="N250" s="218"/>
      <c r="Q250" s="224"/>
      <c r="R250" s="230"/>
      <c r="T250" s="230"/>
      <c r="U250" s="231"/>
      <c r="V250" s="231"/>
      <c r="W250" s="230"/>
    </row>
    <row r="251" spans="11:23">
      <c r="K251" s="230"/>
      <c r="N251" s="218"/>
      <c r="Q251" s="224"/>
      <c r="R251" s="230"/>
      <c r="T251" s="230"/>
      <c r="U251" s="231"/>
      <c r="V251" s="231"/>
      <c r="W251" s="230"/>
    </row>
    <row r="252" spans="11:23">
      <c r="K252" s="230"/>
      <c r="N252" s="218"/>
      <c r="Q252" s="224"/>
      <c r="R252" s="230"/>
      <c r="T252" s="230"/>
      <c r="U252" s="231"/>
      <c r="V252" s="231"/>
      <c r="W252" s="230"/>
    </row>
    <row r="253" spans="11:23">
      <c r="K253" s="230"/>
      <c r="N253" s="218"/>
      <c r="Q253" s="224"/>
      <c r="R253" s="230"/>
      <c r="T253" s="230"/>
      <c r="U253" s="231"/>
      <c r="V253" s="231"/>
      <c r="W253" s="230"/>
    </row>
    <row r="254" spans="11:23">
      <c r="K254" s="230"/>
      <c r="N254" s="218"/>
      <c r="Q254" s="224"/>
      <c r="R254" s="230"/>
      <c r="T254" s="230"/>
      <c r="U254" s="231"/>
      <c r="V254" s="231"/>
      <c r="W254" s="230"/>
    </row>
    <row r="255" spans="11:23">
      <c r="K255" s="230"/>
      <c r="N255" s="218"/>
      <c r="Q255" s="224"/>
      <c r="R255" s="230"/>
      <c r="T255" s="230"/>
      <c r="U255" s="231"/>
      <c r="V255" s="231"/>
      <c r="W255" s="230"/>
    </row>
    <row r="256" spans="11:23">
      <c r="K256" s="230"/>
      <c r="N256" s="218"/>
      <c r="Q256" s="224"/>
      <c r="R256" s="230"/>
      <c r="T256" s="230"/>
      <c r="U256" s="231"/>
      <c r="V256" s="231"/>
      <c r="W256" s="230"/>
    </row>
    <row r="257" spans="11:23">
      <c r="K257" s="230"/>
      <c r="N257" s="218"/>
      <c r="Q257" s="224"/>
      <c r="R257" s="230"/>
      <c r="T257" s="230"/>
      <c r="U257" s="231"/>
      <c r="V257" s="231"/>
      <c r="W257" s="230"/>
    </row>
    <row r="258" spans="11:23">
      <c r="K258" s="230"/>
      <c r="N258" s="218"/>
      <c r="Q258" s="224"/>
      <c r="R258" s="230"/>
      <c r="T258" s="230"/>
      <c r="U258" s="231"/>
      <c r="V258" s="231"/>
      <c r="W258" s="230"/>
    </row>
    <row r="259" spans="11:23">
      <c r="K259" s="230"/>
      <c r="N259" s="218"/>
      <c r="Q259" s="224"/>
      <c r="R259" s="230"/>
      <c r="T259" s="230"/>
      <c r="U259" s="231"/>
      <c r="V259" s="231"/>
      <c r="W259" s="230"/>
    </row>
    <row r="260" spans="11:23">
      <c r="K260" s="230"/>
      <c r="N260" s="218"/>
      <c r="Q260" s="224"/>
      <c r="R260" s="230"/>
      <c r="T260" s="230"/>
      <c r="U260" s="231"/>
      <c r="V260" s="231"/>
      <c r="W260" s="230"/>
    </row>
    <row r="261" spans="11:23">
      <c r="K261" s="230"/>
      <c r="N261" s="218"/>
      <c r="Q261" s="224"/>
      <c r="T261" s="230"/>
      <c r="U261" s="225"/>
      <c r="V261" s="231"/>
      <c r="W261" s="230"/>
    </row>
    <row r="262" spans="11:23">
      <c r="K262" s="230"/>
      <c r="L262" s="229"/>
      <c r="N262" s="218"/>
      <c r="Q262" s="224"/>
      <c r="T262" s="230"/>
      <c r="U262" s="225"/>
      <c r="V262" s="231"/>
      <c r="W262" s="230"/>
    </row>
    <row r="263" spans="11:23">
      <c r="K263" s="230"/>
      <c r="L263" s="229"/>
      <c r="N263" s="218"/>
      <c r="Q263" s="224"/>
      <c r="T263" s="230"/>
      <c r="U263" s="225"/>
      <c r="V263" s="231"/>
      <c r="W263" s="230"/>
    </row>
    <row r="264" spans="11:23">
      <c r="K264" s="230"/>
      <c r="N264" s="218"/>
      <c r="Q264" s="224"/>
      <c r="T264" s="230"/>
      <c r="U264" s="225"/>
      <c r="V264" s="231"/>
      <c r="W264" s="230"/>
    </row>
    <row r="265" spans="11:23">
      <c r="K265" s="230"/>
      <c r="L265" s="229"/>
      <c r="N265" s="218"/>
      <c r="Q265" s="224"/>
      <c r="T265" s="230"/>
      <c r="U265" s="225"/>
      <c r="V265" s="231"/>
      <c r="W265" s="230"/>
    </row>
    <row r="266" spans="11:23">
      <c r="K266" s="230"/>
      <c r="L266" s="229"/>
      <c r="N266" s="218"/>
      <c r="Q266" s="224"/>
      <c r="T266" s="230"/>
      <c r="U266" s="225"/>
      <c r="V266" s="231"/>
      <c r="W266" s="230"/>
    </row>
    <row r="267" spans="11:23">
      <c r="K267" s="230"/>
      <c r="L267" s="229"/>
      <c r="N267" s="218"/>
      <c r="Q267" s="224"/>
      <c r="T267" s="230"/>
      <c r="U267" s="225"/>
      <c r="V267" s="231"/>
      <c r="W267" s="230"/>
    </row>
    <row r="268" spans="11:23">
      <c r="K268" s="230"/>
      <c r="L268" s="229"/>
      <c r="N268" s="218"/>
      <c r="Q268" s="224"/>
      <c r="T268" s="230"/>
      <c r="U268" s="225"/>
      <c r="V268" s="231"/>
      <c r="W268" s="230"/>
    </row>
    <row r="269" spans="11:23">
      <c r="K269" s="230"/>
      <c r="L269" s="229"/>
      <c r="N269" s="218"/>
      <c r="Q269" s="224"/>
      <c r="T269" s="230"/>
      <c r="U269" s="225"/>
      <c r="V269" s="231"/>
      <c r="W269" s="230"/>
    </row>
    <row r="270" spans="11:23">
      <c r="K270" s="230"/>
      <c r="L270" s="229"/>
      <c r="N270" s="218"/>
      <c r="Q270" s="224"/>
      <c r="T270" s="230"/>
      <c r="U270" s="225"/>
      <c r="V270" s="231"/>
      <c r="W270" s="230"/>
    </row>
    <row r="271" spans="11:23">
      <c r="K271" s="230"/>
      <c r="L271" s="229"/>
      <c r="N271" s="218"/>
      <c r="Q271" s="224"/>
      <c r="T271" s="230"/>
      <c r="U271" s="225"/>
      <c r="V271" s="231"/>
      <c r="W271" s="230"/>
    </row>
    <row r="272" spans="11:23">
      <c r="K272" s="230"/>
      <c r="L272" s="229"/>
      <c r="N272" s="218"/>
      <c r="Q272" s="224"/>
      <c r="T272" s="230"/>
      <c r="U272" s="225"/>
      <c r="V272" s="231"/>
      <c r="W272" s="230"/>
    </row>
    <row r="273" spans="11:23">
      <c r="K273" s="230"/>
      <c r="L273" s="229"/>
      <c r="N273" s="218"/>
      <c r="Q273" s="224"/>
      <c r="T273" s="230"/>
      <c r="U273" s="225"/>
      <c r="V273" s="231"/>
      <c r="W273" s="230"/>
    </row>
    <row r="274" spans="11:23">
      <c r="K274" s="230"/>
      <c r="L274" s="229"/>
      <c r="N274" s="218"/>
      <c r="Q274" s="224"/>
      <c r="T274" s="230"/>
      <c r="U274" s="225"/>
      <c r="V274" s="231"/>
      <c r="W274" s="230"/>
    </row>
    <row r="275" spans="11:23">
      <c r="K275" s="230"/>
      <c r="L275" s="229"/>
      <c r="N275" s="218"/>
      <c r="Q275" s="224"/>
      <c r="T275" s="230"/>
      <c r="U275" s="225"/>
      <c r="V275" s="231"/>
      <c r="W275" s="230"/>
    </row>
    <row r="276" spans="11:23">
      <c r="K276" s="230"/>
      <c r="L276" s="229"/>
      <c r="N276" s="218"/>
      <c r="Q276" s="224"/>
      <c r="T276" s="230"/>
      <c r="U276" s="225"/>
      <c r="V276" s="231"/>
      <c r="W276" s="230"/>
    </row>
    <row r="277" spans="11:23">
      <c r="K277" s="230"/>
      <c r="L277" s="229"/>
      <c r="N277" s="218"/>
      <c r="Q277" s="224"/>
      <c r="T277" s="230"/>
      <c r="U277" s="225"/>
      <c r="V277" s="231"/>
      <c r="W277" s="230"/>
    </row>
    <row r="278" spans="11:23">
      <c r="K278" s="230"/>
      <c r="L278" s="229"/>
      <c r="N278" s="218"/>
      <c r="Q278" s="224"/>
      <c r="T278" s="230"/>
      <c r="U278" s="225"/>
      <c r="V278" s="231"/>
      <c r="W278" s="230"/>
    </row>
    <row r="279" spans="11:23">
      <c r="K279" s="230"/>
      <c r="L279" s="229"/>
      <c r="N279" s="218"/>
      <c r="Q279" s="224"/>
      <c r="T279" s="230"/>
      <c r="U279" s="225"/>
      <c r="V279" s="231"/>
      <c r="W279" s="230"/>
    </row>
    <row r="280" spans="11:23">
      <c r="K280" s="230"/>
      <c r="L280" s="229"/>
      <c r="N280" s="218"/>
      <c r="Q280" s="224"/>
      <c r="T280" s="230"/>
      <c r="U280" s="225"/>
      <c r="V280" s="231"/>
      <c r="W280" s="230"/>
    </row>
    <row r="281" spans="11:23">
      <c r="K281" s="230"/>
      <c r="L281" s="229"/>
      <c r="N281" s="218"/>
      <c r="Q281" s="224"/>
      <c r="T281" s="230"/>
      <c r="U281" s="225"/>
      <c r="V281" s="231"/>
      <c r="W281" s="230"/>
    </row>
    <row r="282" spans="11:23">
      <c r="K282" s="230"/>
      <c r="L282" s="229"/>
      <c r="N282" s="218"/>
      <c r="Q282" s="224"/>
      <c r="T282" s="230"/>
      <c r="U282" s="225"/>
      <c r="V282" s="231"/>
      <c r="W282" s="230"/>
    </row>
    <row r="283" spans="11:23">
      <c r="K283" s="230"/>
      <c r="L283" s="229"/>
      <c r="N283" s="218"/>
      <c r="Q283" s="224"/>
      <c r="T283" s="230"/>
      <c r="U283" s="225"/>
      <c r="V283" s="231"/>
      <c r="W283" s="230"/>
    </row>
    <row r="284" spans="11:23">
      <c r="K284" s="230"/>
      <c r="L284" s="229"/>
      <c r="N284" s="218"/>
      <c r="Q284" s="224"/>
      <c r="T284" s="230"/>
      <c r="U284" s="225"/>
      <c r="V284" s="231"/>
      <c r="W284" s="230"/>
    </row>
    <row r="285" spans="11:23">
      <c r="K285" s="230"/>
      <c r="L285" s="229"/>
      <c r="N285" s="218"/>
      <c r="Q285" s="224"/>
      <c r="T285" s="230"/>
      <c r="U285" s="225"/>
      <c r="V285" s="231"/>
      <c r="W285" s="230"/>
    </row>
    <row r="286" spans="11:23">
      <c r="K286" s="230"/>
      <c r="L286" s="229"/>
      <c r="N286" s="218"/>
      <c r="Q286" s="224"/>
      <c r="T286" s="230"/>
      <c r="U286" s="225"/>
      <c r="V286" s="231"/>
      <c r="W286" s="230"/>
    </row>
    <row r="287" spans="11:23">
      <c r="K287" s="230"/>
      <c r="L287" s="229"/>
      <c r="N287" s="218"/>
      <c r="Q287" s="224"/>
      <c r="T287" s="230"/>
      <c r="U287" s="225"/>
      <c r="V287" s="231"/>
      <c r="W287" s="230"/>
    </row>
    <row r="288" spans="11:23">
      <c r="K288" s="230"/>
      <c r="L288" s="229"/>
      <c r="N288" s="218"/>
      <c r="Q288" s="224"/>
      <c r="T288" s="230"/>
      <c r="U288" s="225"/>
      <c r="V288" s="231"/>
      <c r="W288" s="230"/>
    </row>
    <row r="289" spans="11:23">
      <c r="K289" s="230"/>
      <c r="L289" s="229"/>
      <c r="N289" s="218"/>
      <c r="Q289" s="224"/>
      <c r="T289" s="230"/>
      <c r="U289" s="225"/>
      <c r="V289" s="231"/>
      <c r="W289" s="230"/>
    </row>
    <row r="290" spans="11:23">
      <c r="K290" s="230"/>
      <c r="L290" s="229"/>
      <c r="N290" s="218"/>
      <c r="Q290" s="224"/>
      <c r="T290" s="230"/>
      <c r="U290" s="225"/>
      <c r="V290" s="231"/>
      <c r="W290" s="230"/>
    </row>
    <row r="291" spans="11:23">
      <c r="K291" s="230"/>
      <c r="L291" s="229"/>
      <c r="N291" s="218"/>
      <c r="Q291" s="224"/>
      <c r="T291" s="230"/>
      <c r="U291" s="225"/>
      <c r="V291" s="231"/>
      <c r="W291" s="230"/>
    </row>
    <row r="292" spans="11:23">
      <c r="K292" s="230"/>
      <c r="L292" s="229"/>
      <c r="N292" s="218"/>
      <c r="Q292" s="224"/>
      <c r="T292" s="230"/>
      <c r="U292" s="225"/>
      <c r="V292" s="231"/>
      <c r="W292" s="230"/>
    </row>
    <row r="293" spans="11:23">
      <c r="K293" s="230"/>
      <c r="L293" s="229"/>
      <c r="N293" s="218"/>
      <c r="Q293" s="224"/>
      <c r="T293" s="230"/>
      <c r="U293" s="225"/>
      <c r="V293" s="231"/>
      <c r="W293" s="230"/>
    </row>
    <row r="294" spans="11:23">
      <c r="K294" s="230"/>
      <c r="L294" s="229"/>
      <c r="N294" s="218"/>
      <c r="Q294" s="224"/>
      <c r="T294" s="230"/>
      <c r="U294" s="225"/>
      <c r="V294" s="231"/>
      <c r="W294" s="230"/>
    </row>
    <row r="295" spans="11:23">
      <c r="K295" s="230"/>
      <c r="L295" s="229"/>
      <c r="N295" s="218"/>
      <c r="Q295" s="224"/>
      <c r="T295" s="230"/>
      <c r="U295" s="225"/>
      <c r="V295" s="231"/>
      <c r="W295" s="230"/>
    </row>
    <row r="296" spans="11:23">
      <c r="K296" s="230"/>
      <c r="L296" s="229"/>
      <c r="N296" s="218"/>
      <c r="Q296" s="224"/>
      <c r="T296" s="230"/>
      <c r="U296" s="225"/>
      <c r="V296" s="231"/>
      <c r="W296" s="230"/>
    </row>
    <row r="297" spans="11:23">
      <c r="K297" s="230"/>
      <c r="L297" s="229"/>
      <c r="N297" s="218"/>
      <c r="Q297" s="224"/>
      <c r="T297" s="230"/>
      <c r="U297" s="225"/>
      <c r="V297" s="231"/>
      <c r="W297" s="230"/>
    </row>
    <row r="298" spans="11:23">
      <c r="K298" s="230"/>
      <c r="L298" s="229"/>
      <c r="N298" s="218"/>
      <c r="Q298" s="224"/>
      <c r="T298" s="230"/>
      <c r="U298" s="225"/>
      <c r="V298" s="231"/>
      <c r="W298" s="230"/>
    </row>
    <row r="299" spans="11:23">
      <c r="K299" s="230"/>
      <c r="L299" s="229"/>
      <c r="N299" s="218"/>
      <c r="Q299" s="224"/>
      <c r="T299" s="230"/>
      <c r="U299" s="225"/>
      <c r="V299" s="231"/>
      <c r="W299" s="230"/>
    </row>
    <row r="300" spans="11:23">
      <c r="K300" s="230"/>
      <c r="L300" s="229"/>
      <c r="N300" s="218"/>
      <c r="Q300" s="224"/>
      <c r="T300" s="230"/>
      <c r="U300" s="225"/>
      <c r="V300" s="231"/>
      <c r="W300" s="230"/>
    </row>
    <row r="301" spans="11:23">
      <c r="K301" s="230"/>
      <c r="L301" s="229"/>
      <c r="N301" s="218"/>
      <c r="Q301" s="224"/>
      <c r="T301" s="230"/>
      <c r="U301" s="225"/>
      <c r="V301" s="231"/>
      <c r="W301" s="230"/>
    </row>
    <row r="302" spans="11:23">
      <c r="K302" s="230"/>
      <c r="L302" s="229"/>
      <c r="N302" s="218"/>
      <c r="Q302" s="224"/>
      <c r="T302" s="230"/>
      <c r="U302" s="225"/>
      <c r="V302" s="231"/>
      <c r="W302" s="230"/>
    </row>
    <row r="303" spans="11:23">
      <c r="K303" s="230"/>
      <c r="L303" s="229"/>
      <c r="N303" s="218"/>
      <c r="Q303" s="224"/>
      <c r="T303" s="230"/>
      <c r="U303" s="225"/>
      <c r="V303" s="231"/>
      <c r="W303" s="230"/>
    </row>
    <row r="304" spans="11:23">
      <c r="K304" s="230"/>
      <c r="L304" s="229"/>
      <c r="N304" s="218"/>
      <c r="Q304" s="224"/>
      <c r="T304" s="230"/>
      <c r="U304" s="225"/>
      <c r="V304" s="231"/>
      <c r="W304" s="230"/>
    </row>
    <row r="305" spans="11:23">
      <c r="K305" s="230"/>
      <c r="L305" s="229"/>
      <c r="N305" s="218"/>
      <c r="Q305" s="224"/>
      <c r="T305" s="230"/>
      <c r="U305" s="225"/>
      <c r="V305" s="231"/>
      <c r="W305" s="230"/>
    </row>
    <row r="306" spans="11:23">
      <c r="K306" s="230"/>
      <c r="L306" s="229"/>
      <c r="N306" s="218"/>
      <c r="Q306" s="224"/>
      <c r="T306" s="230"/>
      <c r="U306" s="225"/>
      <c r="V306" s="231"/>
      <c r="W306" s="230"/>
    </row>
    <row r="307" spans="11:23">
      <c r="K307" s="230"/>
      <c r="L307" s="229"/>
      <c r="N307" s="218"/>
      <c r="Q307" s="224"/>
      <c r="T307" s="230"/>
      <c r="U307" s="225"/>
      <c r="V307" s="231"/>
      <c r="W307" s="230"/>
    </row>
    <row r="308" spans="11:23">
      <c r="K308" s="230"/>
      <c r="L308" s="229"/>
      <c r="N308" s="218"/>
      <c r="Q308" s="224"/>
      <c r="T308" s="230"/>
      <c r="U308" s="225"/>
      <c r="V308" s="231"/>
      <c r="W308" s="230"/>
    </row>
    <row r="309" spans="11:23">
      <c r="K309" s="230"/>
      <c r="N309" s="218"/>
      <c r="Q309" s="224"/>
      <c r="T309" s="230"/>
      <c r="U309" s="225"/>
      <c r="V309" s="231"/>
      <c r="W309" s="230"/>
    </row>
    <row r="310" spans="11:23">
      <c r="K310" s="230"/>
      <c r="N310" s="218"/>
      <c r="Q310" s="224"/>
      <c r="T310" s="230"/>
      <c r="U310" s="225"/>
      <c r="V310" s="231"/>
      <c r="W310" s="230"/>
    </row>
    <row r="311" spans="11:23">
      <c r="K311" s="230"/>
      <c r="L311" s="229"/>
      <c r="N311" s="218"/>
      <c r="Q311" s="224"/>
      <c r="T311" s="230"/>
      <c r="U311" s="225"/>
      <c r="V311" s="231"/>
      <c r="W311" s="230"/>
    </row>
    <row r="312" spans="11:23">
      <c r="K312" s="230"/>
      <c r="L312" s="229"/>
      <c r="N312" s="218"/>
      <c r="Q312" s="224"/>
      <c r="T312" s="230"/>
      <c r="U312" s="225"/>
      <c r="V312" s="231"/>
      <c r="W312" s="230"/>
    </row>
    <row r="313" spans="11:23">
      <c r="K313" s="230"/>
      <c r="L313" s="229"/>
      <c r="N313" s="218"/>
      <c r="Q313" s="224"/>
      <c r="T313" s="230"/>
      <c r="U313" s="225"/>
      <c r="V313" s="231"/>
      <c r="W313" s="230"/>
    </row>
    <row r="314" spans="11:23">
      <c r="K314" s="230"/>
      <c r="L314" s="229"/>
      <c r="N314" s="218"/>
      <c r="Q314" s="224"/>
      <c r="T314" s="230"/>
      <c r="U314" s="225"/>
      <c r="V314" s="231"/>
      <c r="W314" s="230"/>
    </row>
    <row r="315" spans="11:23">
      <c r="K315" s="230"/>
      <c r="N315" s="218"/>
      <c r="Q315" s="224"/>
      <c r="T315" s="230"/>
      <c r="U315" s="225"/>
      <c r="V315" s="231"/>
      <c r="W315" s="230"/>
    </row>
    <row r="316" spans="11:23">
      <c r="K316" s="230"/>
      <c r="L316" s="229"/>
      <c r="N316" s="218"/>
      <c r="Q316" s="224"/>
      <c r="T316" s="230"/>
      <c r="U316" s="225"/>
      <c r="V316" s="231"/>
      <c r="W316" s="230"/>
    </row>
    <row r="317" spans="11:23">
      <c r="K317" s="230"/>
      <c r="L317" s="229"/>
      <c r="N317" s="218"/>
      <c r="Q317" s="224"/>
      <c r="T317" s="230"/>
      <c r="U317" s="225"/>
      <c r="V317" s="231"/>
      <c r="W317" s="230"/>
    </row>
    <row r="318" spans="11:23">
      <c r="K318" s="230"/>
      <c r="L318" s="229"/>
      <c r="N318" s="218"/>
      <c r="Q318" s="224"/>
      <c r="T318" s="230"/>
      <c r="U318" s="225"/>
      <c r="V318" s="231"/>
      <c r="W318" s="230"/>
    </row>
    <row r="319" spans="11:23">
      <c r="K319" s="230"/>
      <c r="L319" s="229"/>
      <c r="N319" s="218"/>
      <c r="Q319" s="224"/>
      <c r="T319" s="230"/>
      <c r="U319" s="225"/>
      <c r="V319" s="231"/>
      <c r="W319" s="230"/>
    </row>
    <row r="320" spans="11:23">
      <c r="K320" s="230"/>
      <c r="L320" s="229"/>
      <c r="N320" s="218"/>
      <c r="Q320" s="224"/>
      <c r="T320" s="230"/>
      <c r="U320" s="225"/>
      <c r="V320" s="231"/>
      <c r="W320" s="230"/>
    </row>
    <row r="321" spans="11:23">
      <c r="K321" s="230"/>
      <c r="L321" s="229"/>
      <c r="N321" s="218"/>
      <c r="Q321" s="224"/>
      <c r="T321" s="230"/>
      <c r="U321" s="225"/>
      <c r="V321" s="231"/>
      <c r="W321" s="230"/>
    </row>
    <row r="322" spans="11:23">
      <c r="K322" s="230"/>
      <c r="L322" s="229"/>
      <c r="N322" s="218"/>
      <c r="Q322" s="224"/>
      <c r="T322" s="230"/>
      <c r="U322" s="225"/>
      <c r="V322" s="231"/>
      <c r="W322" s="230"/>
    </row>
    <row r="323" spans="11:23">
      <c r="K323" s="230"/>
      <c r="N323" s="218"/>
      <c r="Q323" s="224"/>
      <c r="T323" s="230"/>
      <c r="U323" s="225"/>
      <c r="V323" s="231"/>
      <c r="W323" s="230"/>
    </row>
    <row r="324" spans="11:23">
      <c r="K324" s="230"/>
      <c r="L324" s="229"/>
      <c r="N324" s="218"/>
      <c r="Q324" s="224"/>
      <c r="T324" s="230"/>
      <c r="U324" s="225"/>
      <c r="V324" s="231"/>
      <c r="W324" s="230"/>
    </row>
    <row r="325" spans="11:23">
      <c r="K325" s="230"/>
      <c r="L325" s="229"/>
      <c r="N325" s="218"/>
      <c r="Q325" s="224"/>
      <c r="T325" s="230"/>
      <c r="U325" s="225"/>
      <c r="V325" s="231"/>
      <c r="W325" s="230"/>
    </row>
    <row r="326" spans="11:23">
      <c r="K326" s="230"/>
      <c r="N326" s="218"/>
      <c r="Q326" s="224"/>
      <c r="T326" s="230"/>
      <c r="U326" s="225"/>
      <c r="V326" s="231"/>
      <c r="W326" s="230"/>
    </row>
    <row r="327" spans="11:23">
      <c r="K327" s="230"/>
      <c r="L327" s="229"/>
      <c r="N327" s="218"/>
      <c r="Q327" s="224"/>
      <c r="T327" s="230"/>
      <c r="U327" s="225"/>
      <c r="V327" s="231"/>
      <c r="W327" s="230"/>
    </row>
    <row r="328" spans="11:23">
      <c r="K328" s="230"/>
      <c r="N328" s="218"/>
      <c r="Q328" s="224"/>
      <c r="T328" s="230"/>
      <c r="U328" s="225"/>
      <c r="V328" s="231"/>
      <c r="W328" s="230"/>
    </row>
    <row r="329" spans="11:23">
      <c r="K329" s="230"/>
      <c r="L329" s="229"/>
      <c r="N329" s="218"/>
      <c r="Q329" s="224"/>
      <c r="T329" s="230"/>
      <c r="U329" s="225"/>
      <c r="V329" s="231"/>
      <c r="W329" s="230"/>
    </row>
    <row r="330" spans="11:23">
      <c r="K330" s="230"/>
      <c r="N330" s="218"/>
      <c r="Q330" s="224"/>
      <c r="T330" s="230"/>
      <c r="U330" s="225"/>
      <c r="V330" s="231"/>
      <c r="W330" s="230"/>
    </row>
    <row r="331" spans="11:23">
      <c r="K331" s="230"/>
      <c r="L331" s="229"/>
      <c r="N331" s="218"/>
      <c r="Q331" s="224"/>
      <c r="T331" s="230"/>
      <c r="U331" s="225"/>
      <c r="V331" s="231"/>
      <c r="W331" s="230"/>
    </row>
    <row r="332" spans="11:23">
      <c r="K332" s="230"/>
      <c r="L332" s="229"/>
      <c r="N332" s="218"/>
      <c r="Q332" s="224"/>
      <c r="T332" s="230"/>
      <c r="U332" s="225"/>
      <c r="V332" s="231"/>
      <c r="W332" s="230"/>
    </row>
    <row r="333" spans="11:23">
      <c r="K333" s="230"/>
      <c r="N333" s="218"/>
      <c r="Q333" s="224"/>
      <c r="T333" s="230"/>
      <c r="U333" s="225"/>
      <c r="V333" s="231"/>
      <c r="W333" s="230"/>
    </row>
    <row r="334" spans="11:23">
      <c r="K334" s="230"/>
      <c r="L334" s="229"/>
      <c r="N334" s="218"/>
      <c r="Q334" s="224"/>
      <c r="T334" s="230"/>
      <c r="U334" s="225"/>
      <c r="V334" s="231"/>
      <c r="W334" s="230"/>
    </row>
    <row r="335" spans="11:23">
      <c r="K335" s="230"/>
      <c r="L335" s="229"/>
      <c r="N335" s="218"/>
      <c r="Q335" s="224"/>
      <c r="T335" s="230"/>
      <c r="U335" s="225"/>
      <c r="V335" s="231"/>
      <c r="W335" s="230"/>
    </row>
    <row r="336" spans="11:23">
      <c r="K336" s="230"/>
      <c r="L336" s="229"/>
      <c r="N336" s="218"/>
      <c r="Q336" s="224"/>
      <c r="T336" s="230"/>
      <c r="U336" s="225"/>
      <c r="V336" s="231"/>
      <c r="W336" s="230"/>
    </row>
    <row r="337" spans="11:23">
      <c r="K337" s="230"/>
      <c r="L337" s="229"/>
      <c r="N337" s="218"/>
      <c r="Q337" s="224"/>
      <c r="T337" s="230"/>
      <c r="U337" s="225"/>
      <c r="V337" s="231"/>
      <c r="W337" s="230"/>
    </row>
    <row r="338" spans="11:23">
      <c r="K338" s="230"/>
      <c r="N338" s="218"/>
      <c r="Q338" s="224"/>
      <c r="T338" s="230"/>
      <c r="U338" s="225"/>
      <c r="V338" s="231"/>
      <c r="W338" s="230"/>
    </row>
    <row r="339" spans="11:23">
      <c r="K339" s="230"/>
      <c r="L339" s="229"/>
      <c r="N339" s="218"/>
      <c r="Q339" s="224"/>
      <c r="T339" s="230"/>
      <c r="U339" s="225"/>
      <c r="V339" s="231"/>
      <c r="W339" s="230"/>
    </row>
    <row r="340" spans="11:23">
      <c r="K340" s="230"/>
      <c r="N340" s="218"/>
      <c r="Q340" s="224"/>
      <c r="T340" s="230"/>
      <c r="U340" s="225"/>
      <c r="V340" s="231"/>
      <c r="W340" s="230"/>
    </row>
    <row r="341" spans="11:23">
      <c r="K341" s="230"/>
      <c r="L341" s="229"/>
      <c r="N341" s="218"/>
      <c r="Q341" s="224"/>
      <c r="T341" s="230"/>
      <c r="U341" s="225"/>
      <c r="V341" s="231"/>
      <c r="W341" s="230"/>
    </row>
    <row r="342" spans="11:23">
      <c r="K342" s="230"/>
      <c r="L342" s="229"/>
      <c r="N342" s="218"/>
      <c r="Q342" s="224"/>
      <c r="T342" s="230"/>
      <c r="U342" s="225"/>
      <c r="V342" s="231"/>
      <c r="W342" s="230"/>
    </row>
    <row r="343" spans="11:23">
      <c r="K343" s="230"/>
      <c r="L343" s="229"/>
      <c r="N343" s="218"/>
      <c r="Q343" s="224"/>
      <c r="T343" s="230"/>
      <c r="U343" s="225"/>
      <c r="V343" s="231"/>
      <c r="W343" s="230"/>
    </row>
    <row r="344" spans="11:23">
      <c r="K344" s="230"/>
      <c r="L344" s="229"/>
      <c r="N344" s="218"/>
      <c r="Q344" s="224"/>
      <c r="T344" s="230"/>
      <c r="U344" s="225"/>
      <c r="V344" s="231"/>
      <c r="W344" s="230"/>
    </row>
    <row r="345" spans="11:23">
      <c r="K345" s="230"/>
      <c r="L345" s="229"/>
      <c r="N345" s="218"/>
      <c r="Q345" s="224"/>
      <c r="T345" s="230"/>
      <c r="U345" s="225"/>
      <c r="V345" s="231"/>
      <c r="W345" s="230"/>
    </row>
    <row r="346" spans="11:23">
      <c r="K346" s="230"/>
      <c r="N346" s="218"/>
      <c r="Q346" s="224"/>
      <c r="T346" s="230"/>
      <c r="U346" s="225"/>
      <c r="V346" s="231"/>
      <c r="W346" s="230"/>
    </row>
    <row r="347" spans="11:23">
      <c r="K347" s="230"/>
      <c r="L347" s="229"/>
      <c r="N347" s="218"/>
      <c r="Q347" s="224"/>
      <c r="T347" s="230"/>
      <c r="U347" s="225"/>
      <c r="V347" s="231"/>
      <c r="W347" s="230"/>
    </row>
    <row r="348" spans="11:23">
      <c r="K348" s="230"/>
      <c r="L348" s="229"/>
      <c r="N348" s="218"/>
      <c r="Q348" s="224"/>
      <c r="T348" s="230"/>
      <c r="U348" s="225"/>
      <c r="V348" s="231"/>
      <c r="W348" s="230"/>
    </row>
    <row r="349" spans="11:23">
      <c r="K349" s="230"/>
      <c r="L349" s="229"/>
      <c r="N349" s="218"/>
      <c r="Q349" s="224"/>
      <c r="T349" s="230"/>
      <c r="U349" s="225"/>
      <c r="V349" s="231"/>
      <c r="W349" s="230"/>
    </row>
    <row r="350" spans="11:23">
      <c r="K350" s="230"/>
      <c r="L350" s="229"/>
      <c r="N350" s="218"/>
      <c r="Q350" s="224"/>
      <c r="T350" s="230"/>
      <c r="U350" s="225"/>
      <c r="V350" s="231"/>
      <c r="W350" s="230"/>
    </row>
    <row r="351" spans="11:23">
      <c r="K351" s="230"/>
      <c r="L351" s="229"/>
      <c r="N351" s="218"/>
      <c r="Q351" s="224"/>
      <c r="T351" s="230"/>
      <c r="U351" s="225"/>
      <c r="V351" s="231"/>
      <c r="W351" s="230"/>
    </row>
    <row r="352" spans="11:23">
      <c r="K352" s="230"/>
      <c r="N352" s="218"/>
      <c r="Q352" s="224"/>
      <c r="T352" s="230"/>
      <c r="U352" s="225"/>
      <c r="V352" s="231"/>
      <c r="W352" s="230"/>
    </row>
    <row r="353" spans="11:23">
      <c r="K353" s="230"/>
      <c r="L353" s="229"/>
      <c r="N353" s="218"/>
      <c r="Q353" s="224"/>
      <c r="T353" s="230"/>
      <c r="U353" s="225"/>
      <c r="V353" s="231"/>
      <c r="W353" s="230"/>
    </row>
    <row r="354" spans="11:23">
      <c r="K354" s="230"/>
      <c r="L354" s="229"/>
      <c r="N354" s="218"/>
      <c r="Q354" s="224"/>
      <c r="T354" s="230"/>
      <c r="U354" s="225"/>
      <c r="V354" s="231"/>
      <c r="W354" s="230"/>
    </row>
    <row r="355" spans="11:23">
      <c r="K355" s="230"/>
      <c r="N355" s="218"/>
      <c r="Q355" s="224"/>
      <c r="T355" s="230"/>
      <c r="U355" s="225"/>
      <c r="V355" s="231"/>
      <c r="W355" s="230"/>
    </row>
    <row r="356" spans="11:23">
      <c r="K356" s="230"/>
      <c r="N356" s="218"/>
      <c r="Q356" s="224"/>
      <c r="T356" s="230"/>
      <c r="U356" s="225"/>
      <c r="V356" s="231"/>
      <c r="W356" s="230"/>
    </row>
    <row r="357" spans="11:23">
      <c r="K357" s="230"/>
      <c r="L357" s="229"/>
      <c r="N357" s="218"/>
      <c r="Q357" s="224"/>
      <c r="T357" s="230"/>
      <c r="U357" s="225"/>
      <c r="V357" s="231"/>
      <c r="W357" s="230"/>
    </row>
    <row r="358" spans="11:23">
      <c r="K358" s="230"/>
      <c r="L358" s="229"/>
      <c r="N358" s="218"/>
      <c r="Q358" s="224"/>
      <c r="T358" s="230"/>
      <c r="U358" s="225"/>
      <c r="V358" s="231"/>
      <c r="W358" s="230"/>
    </row>
    <row r="359" spans="11:23">
      <c r="K359" s="230"/>
      <c r="N359" s="218"/>
      <c r="Q359" s="224"/>
      <c r="T359" s="230"/>
      <c r="U359" s="225"/>
      <c r="V359" s="231"/>
      <c r="W359" s="230"/>
    </row>
    <row r="360" spans="11:23">
      <c r="K360" s="230"/>
      <c r="L360" s="229"/>
      <c r="N360" s="218"/>
      <c r="Q360" s="224"/>
      <c r="T360" s="230"/>
      <c r="U360" s="225"/>
      <c r="V360" s="231"/>
      <c r="W360" s="230"/>
    </row>
    <row r="361" spans="11:23">
      <c r="K361" s="230"/>
      <c r="N361" s="218"/>
      <c r="Q361" s="224"/>
      <c r="T361" s="230"/>
      <c r="U361" s="225"/>
      <c r="V361" s="231"/>
      <c r="W361" s="230"/>
    </row>
    <row r="362" spans="11:23">
      <c r="K362" s="230"/>
      <c r="N362" s="218"/>
      <c r="Q362" s="224"/>
      <c r="T362" s="230"/>
      <c r="U362" s="225"/>
      <c r="V362" s="231"/>
      <c r="W362" s="230"/>
    </row>
    <row r="363" spans="11:23">
      <c r="K363" s="230"/>
      <c r="N363" s="218"/>
      <c r="Q363" s="224"/>
      <c r="T363" s="230"/>
      <c r="U363" s="225"/>
      <c r="V363" s="231"/>
      <c r="W363" s="230"/>
    </row>
    <row r="364" spans="11:23">
      <c r="K364" s="230"/>
      <c r="L364" s="229"/>
      <c r="N364" s="218"/>
      <c r="Q364" s="224"/>
      <c r="T364" s="230"/>
      <c r="U364" s="225"/>
      <c r="V364" s="231"/>
      <c r="W364" s="230"/>
    </row>
    <row r="365" spans="11:23">
      <c r="K365" s="230"/>
      <c r="L365" s="229"/>
      <c r="N365" s="218"/>
      <c r="Q365" s="224"/>
      <c r="T365" s="230"/>
      <c r="U365" s="225"/>
      <c r="V365" s="231"/>
      <c r="W365" s="230"/>
    </row>
    <row r="366" spans="11:23">
      <c r="K366" s="230"/>
      <c r="L366" s="229"/>
      <c r="N366" s="218"/>
      <c r="Q366" s="224"/>
      <c r="T366" s="230"/>
      <c r="U366" s="225"/>
      <c r="V366" s="231"/>
      <c r="W366" s="230"/>
    </row>
    <row r="367" spans="11:23">
      <c r="K367" s="230"/>
      <c r="L367" s="229"/>
      <c r="N367" s="218"/>
      <c r="Q367" s="224"/>
      <c r="T367" s="230"/>
      <c r="U367" s="225"/>
      <c r="V367" s="231"/>
      <c r="W367" s="230"/>
    </row>
    <row r="368" spans="11:23">
      <c r="K368" s="230"/>
      <c r="L368" s="229"/>
      <c r="N368" s="218"/>
      <c r="Q368" s="224"/>
      <c r="T368" s="230"/>
      <c r="U368" s="225"/>
      <c r="V368" s="231"/>
      <c r="W368" s="230"/>
    </row>
    <row r="369" spans="11:23">
      <c r="K369" s="230"/>
      <c r="N369" s="218"/>
      <c r="Q369" s="224"/>
      <c r="T369" s="230"/>
      <c r="U369" s="225"/>
      <c r="V369" s="231"/>
      <c r="W369" s="230"/>
    </row>
    <row r="370" spans="11:23">
      <c r="K370" s="230"/>
      <c r="L370" s="229"/>
      <c r="N370" s="218"/>
      <c r="Q370" s="224"/>
      <c r="T370" s="230"/>
      <c r="U370" s="225"/>
      <c r="V370" s="231"/>
      <c r="W370" s="230"/>
    </row>
    <row r="371" spans="11:23">
      <c r="K371" s="230"/>
      <c r="L371" s="229"/>
      <c r="N371" s="218"/>
      <c r="Q371" s="224"/>
      <c r="T371" s="230"/>
      <c r="U371" s="225"/>
      <c r="V371" s="231"/>
      <c r="W371" s="230"/>
    </row>
    <row r="372" spans="11:23">
      <c r="K372" s="230"/>
      <c r="L372" s="229"/>
      <c r="N372" s="218"/>
      <c r="Q372" s="224"/>
      <c r="T372" s="230"/>
      <c r="U372" s="225"/>
      <c r="V372" s="231"/>
      <c r="W372" s="230"/>
    </row>
    <row r="373" spans="11:23">
      <c r="K373" s="230"/>
      <c r="L373" s="229"/>
      <c r="N373" s="218"/>
      <c r="Q373" s="224"/>
      <c r="T373" s="230"/>
      <c r="U373" s="225"/>
      <c r="V373" s="231"/>
      <c r="W373" s="230"/>
    </row>
    <row r="374" spans="11:23">
      <c r="K374" s="230"/>
      <c r="N374" s="218"/>
      <c r="Q374" s="224"/>
      <c r="T374" s="230"/>
      <c r="U374" s="225"/>
      <c r="V374" s="231"/>
      <c r="W374" s="230"/>
    </row>
    <row r="375" spans="11:23">
      <c r="K375" s="230"/>
      <c r="L375" s="229"/>
      <c r="N375" s="218"/>
      <c r="Q375" s="224"/>
      <c r="T375" s="230"/>
      <c r="U375" s="225"/>
      <c r="V375" s="231"/>
      <c r="W375" s="230"/>
    </row>
    <row r="376" spans="11:23">
      <c r="K376" s="230"/>
      <c r="L376" s="229"/>
      <c r="N376" s="218"/>
      <c r="Q376" s="224"/>
      <c r="T376" s="230"/>
      <c r="U376" s="225"/>
      <c r="V376" s="231"/>
      <c r="W376" s="230"/>
    </row>
    <row r="377" spans="11:23">
      <c r="K377" s="230"/>
      <c r="L377" s="229"/>
      <c r="N377" s="218"/>
      <c r="Q377" s="224"/>
      <c r="T377" s="230"/>
      <c r="U377" s="225"/>
      <c r="V377" s="231"/>
      <c r="W377" s="230"/>
    </row>
    <row r="378" spans="11:23">
      <c r="K378" s="230"/>
      <c r="L378" s="229"/>
      <c r="N378" s="218"/>
      <c r="Q378" s="224"/>
      <c r="T378" s="230"/>
      <c r="U378" s="225"/>
      <c r="V378" s="231"/>
      <c r="W378" s="230"/>
    </row>
    <row r="379" spans="11:23">
      <c r="K379" s="230"/>
      <c r="N379" s="218"/>
      <c r="Q379" s="224"/>
      <c r="T379" s="230"/>
      <c r="U379" s="225"/>
      <c r="V379" s="231"/>
      <c r="W379" s="230"/>
    </row>
    <row r="380" spans="11:23">
      <c r="K380" s="230"/>
      <c r="L380" s="229"/>
      <c r="N380" s="218"/>
      <c r="Q380" s="224"/>
      <c r="T380" s="230"/>
      <c r="U380" s="225"/>
      <c r="V380" s="231"/>
      <c r="W380" s="230"/>
    </row>
    <row r="381" spans="11:23">
      <c r="K381" s="230"/>
      <c r="L381" s="229"/>
      <c r="N381" s="218"/>
      <c r="Q381" s="224"/>
      <c r="T381" s="230"/>
      <c r="U381" s="225"/>
      <c r="V381" s="231"/>
      <c r="W381" s="230"/>
    </row>
    <row r="382" spans="11:23">
      <c r="K382" s="230"/>
      <c r="L382" s="229"/>
      <c r="N382" s="218"/>
      <c r="Q382" s="224"/>
      <c r="T382" s="230"/>
      <c r="U382" s="225"/>
      <c r="V382" s="231"/>
      <c r="W382" s="230"/>
    </row>
    <row r="383" spans="11:23">
      <c r="K383" s="230"/>
      <c r="L383" s="229"/>
      <c r="N383" s="218"/>
      <c r="Q383" s="224"/>
      <c r="T383" s="230"/>
      <c r="U383" s="225"/>
      <c r="V383" s="231"/>
      <c r="W383" s="230"/>
    </row>
    <row r="384" spans="11:23">
      <c r="K384" s="230"/>
      <c r="N384" s="218"/>
      <c r="Q384" s="224"/>
      <c r="T384" s="230"/>
      <c r="U384" s="225"/>
      <c r="V384" s="231"/>
      <c r="W384" s="230"/>
    </row>
    <row r="385" spans="11:23">
      <c r="K385" s="230"/>
      <c r="L385" s="229"/>
      <c r="N385" s="218"/>
      <c r="Q385" s="224"/>
      <c r="T385" s="230"/>
      <c r="U385" s="225"/>
      <c r="V385" s="231"/>
      <c r="W385" s="230"/>
    </row>
    <row r="386" spans="11:23">
      <c r="K386" s="230"/>
      <c r="L386" s="229"/>
      <c r="N386" s="218"/>
      <c r="Q386" s="224"/>
      <c r="T386" s="230"/>
      <c r="U386" s="225"/>
      <c r="V386" s="231"/>
      <c r="W386" s="230"/>
    </row>
    <row r="387" spans="11:23">
      <c r="K387" s="230"/>
      <c r="L387" s="229"/>
      <c r="N387" s="218"/>
      <c r="Q387" s="224"/>
      <c r="T387" s="230"/>
      <c r="U387" s="225"/>
      <c r="V387" s="231"/>
      <c r="W387" s="230"/>
    </row>
    <row r="388" spans="11:23">
      <c r="K388" s="230"/>
      <c r="L388" s="229"/>
      <c r="N388" s="218"/>
      <c r="Q388" s="224"/>
      <c r="T388" s="230"/>
      <c r="U388" s="225"/>
      <c r="V388" s="231"/>
      <c r="W388" s="230"/>
    </row>
    <row r="389" spans="11:23">
      <c r="K389" s="230"/>
      <c r="N389" s="218"/>
      <c r="Q389" s="224"/>
      <c r="T389" s="230"/>
      <c r="U389" s="225"/>
      <c r="V389" s="231"/>
      <c r="W389" s="230"/>
    </row>
    <row r="390" spans="11:23">
      <c r="K390" s="230"/>
      <c r="N390" s="218"/>
      <c r="Q390" s="224"/>
      <c r="T390" s="230"/>
      <c r="U390" s="225"/>
      <c r="V390" s="231"/>
      <c r="W390" s="230"/>
    </row>
    <row r="391" spans="11:23">
      <c r="K391" s="230"/>
      <c r="L391" s="229"/>
      <c r="N391" s="218"/>
      <c r="Q391" s="224"/>
      <c r="T391" s="230"/>
      <c r="U391" s="225"/>
      <c r="V391" s="231"/>
      <c r="W391" s="230"/>
    </row>
    <row r="392" spans="11:23">
      <c r="K392" s="230"/>
      <c r="L392" s="229"/>
      <c r="N392" s="218"/>
      <c r="Q392" s="224"/>
      <c r="T392" s="230"/>
      <c r="U392" s="225"/>
      <c r="V392" s="231"/>
      <c r="W392" s="230"/>
    </row>
    <row r="393" spans="11:23">
      <c r="K393" s="230"/>
      <c r="L393" s="229"/>
      <c r="N393" s="218"/>
      <c r="Q393" s="224"/>
      <c r="T393" s="230"/>
      <c r="U393" s="225"/>
      <c r="V393" s="231"/>
      <c r="W393" s="230"/>
    </row>
    <row r="394" spans="11:23">
      <c r="K394" s="230"/>
      <c r="N394" s="218"/>
      <c r="Q394" s="224"/>
      <c r="T394" s="230"/>
      <c r="U394" s="225"/>
      <c r="V394" s="231"/>
      <c r="W394" s="230"/>
    </row>
    <row r="395" spans="11:23">
      <c r="K395" s="230"/>
      <c r="N395" s="218"/>
      <c r="Q395" s="224"/>
      <c r="T395" s="230"/>
      <c r="U395" s="225"/>
      <c r="V395" s="231"/>
      <c r="W395" s="230"/>
    </row>
    <row r="396" spans="11:23">
      <c r="K396" s="230"/>
      <c r="N396" s="218"/>
      <c r="Q396" s="224"/>
      <c r="T396" s="230"/>
      <c r="U396" s="225"/>
      <c r="V396" s="231"/>
      <c r="W396" s="230"/>
    </row>
    <row r="397" spans="11:23">
      <c r="K397" s="230"/>
      <c r="L397" s="229"/>
      <c r="N397" s="218"/>
      <c r="Q397" s="224"/>
      <c r="T397" s="230"/>
      <c r="U397" s="225"/>
      <c r="V397" s="231"/>
      <c r="W397" s="230"/>
    </row>
    <row r="398" spans="11:23">
      <c r="K398" s="230"/>
      <c r="L398" s="229"/>
      <c r="N398" s="218"/>
      <c r="Q398" s="224"/>
      <c r="T398" s="230"/>
      <c r="U398" s="225"/>
      <c r="V398" s="231"/>
      <c r="W398" s="230"/>
    </row>
    <row r="399" spans="11:23">
      <c r="K399" s="230"/>
      <c r="L399" s="229"/>
      <c r="N399" s="218"/>
      <c r="Q399" s="224"/>
      <c r="T399" s="230"/>
      <c r="U399" s="225"/>
      <c r="V399" s="231"/>
      <c r="W399" s="230"/>
    </row>
    <row r="400" spans="11:23">
      <c r="K400" s="230"/>
      <c r="L400" s="229"/>
      <c r="N400" s="218"/>
      <c r="Q400" s="224"/>
      <c r="T400" s="230"/>
      <c r="U400" s="225"/>
      <c r="V400" s="231"/>
      <c r="W400" s="230"/>
    </row>
    <row r="401" spans="11:23">
      <c r="K401" s="230"/>
      <c r="L401" s="229"/>
      <c r="N401" s="218"/>
      <c r="Q401" s="224"/>
      <c r="T401" s="230"/>
      <c r="U401" s="225"/>
      <c r="V401" s="231"/>
      <c r="W401" s="230"/>
    </row>
    <row r="402" spans="11:23">
      <c r="K402" s="230"/>
      <c r="N402" s="218"/>
      <c r="Q402" s="224"/>
      <c r="T402" s="230"/>
      <c r="U402" s="225"/>
      <c r="V402" s="231"/>
      <c r="W402" s="230"/>
    </row>
    <row r="403" spans="11:23">
      <c r="K403" s="230"/>
      <c r="L403" s="229"/>
      <c r="N403" s="218"/>
      <c r="Q403" s="224"/>
      <c r="T403" s="230"/>
      <c r="U403" s="225"/>
      <c r="V403" s="231"/>
      <c r="W403" s="230"/>
    </row>
    <row r="404" spans="11:23">
      <c r="K404" s="230"/>
      <c r="L404" s="229"/>
      <c r="N404" s="218"/>
      <c r="Q404" s="224"/>
      <c r="T404" s="230"/>
      <c r="U404" s="225"/>
      <c r="V404" s="231"/>
      <c r="W404" s="230"/>
    </row>
    <row r="405" spans="11:23">
      <c r="K405" s="230"/>
      <c r="N405" s="218"/>
      <c r="Q405" s="224"/>
      <c r="T405" s="230"/>
      <c r="U405" s="225"/>
      <c r="V405" s="231"/>
      <c r="W405" s="230"/>
    </row>
    <row r="406" spans="11:23">
      <c r="K406" s="230"/>
      <c r="L406" s="229"/>
      <c r="N406" s="218"/>
      <c r="Q406" s="224"/>
      <c r="T406" s="230"/>
      <c r="U406" s="225"/>
      <c r="V406" s="231"/>
      <c r="W406" s="230"/>
    </row>
    <row r="407" spans="11:23">
      <c r="K407" s="230"/>
      <c r="N407" s="218"/>
      <c r="Q407" s="224"/>
      <c r="T407" s="230"/>
      <c r="U407" s="225"/>
      <c r="V407" s="231"/>
      <c r="W407" s="230"/>
    </row>
    <row r="408" spans="11:23">
      <c r="K408" s="230"/>
      <c r="L408" s="229"/>
      <c r="N408" s="218"/>
      <c r="Q408" s="224"/>
      <c r="T408" s="230"/>
      <c r="U408" s="225"/>
      <c r="V408" s="231"/>
      <c r="W408" s="230"/>
    </row>
    <row r="409" spans="11:23">
      <c r="K409" s="230"/>
      <c r="L409" s="229"/>
      <c r="N409" s="218"/>
      <c r="Q409" s="224"/>
      <c r="T409" s="230"/>
      <c r="U409" s="225"/>
      <c r="V409" s="231"/>
      <c r="W409" s="230"/>
    </row>
    <row r="410" spans="11:23">
      <c r="K410" s="230"/>
      <c r="N410" s="218"/>
      <c r="Q410" s="224"/>
      <c r="T410" s="230"/>
      <c r="U410" s="225"/>
      <c r="V410" s="231"/>
      <c r="W410" s="230"/>
    </row>
    <row r="411" spans="11:23">
      <c r="K411" s="230"/>
      <c r="L411" s="229"/>
      <c r="N411" s="218"/>
      <c r="Q411" s="224"/>
      <c r="T411" s="230"/>
      <c r="U411" s="225"/>
      <c r="V411" s="231"/>
      <c r="W411" s="230"/>
    </row>
    <row r="412" spans="11:23">
      <c r="K412" s="230"/>
      <c r="L412" s="229"/>
      <c r="N412" s="218"/>
      <c r="Q412" s="224"/>
      <c r="T412" s="230"/>
      <c r="U412" s="225"/>
      <c r="V412" s="231"/>
      <c r="W412" s="230"/>
    </row>
    <row r="413" spans="11:23">
      <c r="K413" s="230"/>
      <c r="L413" s="229"/>
      <c r="N413" s="218"/>
      <c r="Q413" s="224"/>
      <c r="T413" s="230"/>
      <c r="U413" s="225"/>
      <c r="V413" s="231"/>
      <c r="W413" s="230"/>
    </row>
    <row r="414" spans="11:23">
      <c r="K414" s="230"/>
      <c r="L414" s="229"/>
      <c r="N414" s="218"/>
      <c r="Q414" s="224"/>
      <c r="T414" s="230"/>
      <c r="U414" s="225"/>
      <c r="V414" s="231"/>
      <c r="W414" s="230"/>
    </row>
    <row r="415" spans="11:23">
      <c r="K415" s="230"/>
      <c r="L415" s="229"/>
      <c r="N415" s="218"/>
      <c r="Q415" s="224"/>
      <c r="T415" s="230"/>
      <c r="U415" s="225"/>
      <c r="V415" s="231"/>
      <c r="W415" s="230"/>
    </row>
    <row r="416" spans="11:23">
      <c r="K416" s="230"/>
      <c r="L416" s="229"/>
      <c r="N416" s="218"/>
      <c r="Q416" s="224"/>
      <c r="T416" s="230"/>
      <c r="U416" s="225"/>
      <c r="V416" s="231"/>
      <c r="W416" s="230"/>
    </row>
    <row r="417" spans="11:23">
      <c r="K417" s="230"/>
      <c r="N417" s="218"/>
      <c r="Q417" s="224"/>
      <c r="T417" s="230"/>
      <c r="U417" s="225"/>
      <c r="V417" s="231"/>
      <c r="W417" s="230"/>
    </row>
    <row r="418" spans="11:23">
      <c r="K418" s="230"/>
      <c r="N418" s="218"/>
      <c r="Q418" s="224"/>
      <c r="T418" s="230"/>
      <c r="U418" s="225"/>
      <c r="V418" s="231"/>
      <c r="W418" s="230"/>
    </row>
    <row r="419" spans="11:23">
      <c r="K419" s="230"/>
      <c r="L419" s="229"/>
      <c r="N419" s="218"/>
      <c r="Q419" s="224"/>
      <c r="T419" s="230"/>
      <c r="U419" s="225"/>
      <c r="V419" s="231"/>
      <c r="W419" s="230"/>
    </row>
    <row r="420" spans="11:23">
      <c r="K420" s="230"/>
      <c r="N420" s="218"/>
      <c r="Q420" s="224"/>
      <c r="T420" s="230"/>
      <c r="U420" s="225"/>
      <c r="V420" s="231"/>
      <c r="W420" s="230"/>
    </row>
    <row r="421" spans="11:23">
      <c r="K421" s="230"/>
      <c r="N421" s="218"/>
      <c r="Q421" s="224"/>
      <c r="T421" s="230"/>
      <c r="U421" s="225"/>
      <c r="V421" s="231"/>
      <c r="W421" s="230"/>
    </row>
    <row r="422" spans="11:23">
      <c r="K422" s="230"/>
      <c r="L422" s="229"/>
      <c r="N422" s="218"/>
      <c r="Q422" s="224"/>
      <c r="T422" s="230"/>
      <c r="U422" s="225"/>
      <c r="V422" s="231"/>
      <c r="W422" s="230"/>
    </row>
    <row r="423" spans="11:23">
      <c r="K423" s="230"/>
      <c r="L423" s="229"/>
      <c r="N423" s="218"/>
      <c r="Q423" s="224"/>
      <c r="T423" s="230"/>
      <c r="U423" s="225"/>
      <c r="V423" s="231"/>
      <c r="W423" s="230"/>
    </row>
    <row r="424" spans="11:23">
      <c r="K424" s="230"/>
      <c r="L424" s="229"/>
      <c r="N424" s="218"/>
      <c r="Q424" s="224"/>
      <c r="T424" s="230"/>
      <c r="U424" s="225"/>
      <c r="V424" s="231"/>
      <c r="W424" s="230"/>
    </row>
    <row r="425" spans="11:23">
      <c r="K425" s="230"/>
      <c r="L425" s="229"/>
      <c r="N425" s="218"/>
      <c r="Q425" s="224"/>
      <c r="T425" s="230"/>
      <c r="U425" s="225"/>
      <c r="V425" s="231"/>
      <c r="W425" s="230"/>
    </row>
    <row r="426" spans="11:23">
      <c r="K426" s="230"/>
      <c r="L426" s="229"/>
      <c r="N426" s="218"/>
      <c r="Q426" s="224"/>
      <c r="T426" s="230"/>
      <c r="U426" s="225"/>
      <c r="V426" s="231"/>
      <c r="W426" s="230"/>
    </row>
    <row r="427" spans="11:23">
      <c r="K427" s="230"/>
      <c r="N427" s="218"/>
      <c r="Q427" s="224"/>
      <c r="T427" s="230"/>
      <c r="U427" s="225"/>
      <c r="V427" s="231"/>
      <c r="W427" s="230"/>
    </row>
    <row r="428" spans="11:23">
      <c r="K428" s="230"/>
      <c r="L428" s="229"/>
      <c r="N428" s="218"/>
      <c r="Q428" s="224"/>
      <c r="T428" s="230"/>
      <c r="U428" s="225"/>
      <c r="V428" s="231"/>
      <c r="W428" s="230"/>
    </row>
    <row r="429" spans="11:23">
      <c r="K429" s="230"/>
      <c r="L429" s="229"/>
      <c r="N429" s="218"/>
      <c r="Q429" s="224"/>
      <c r="T429" s="230"/>
      <c r="U429" s="225"/>
      <c r="V429" s="231"/>
      <c r="W429" s="230"/>
    </row>
    <row r="430" spans="11:23">
      <c r="K430" s="230"/>
      <c r="L430" s="229"/>
      <c r="N430" s="218"/>
      <c r="Q430" s="224"/>
      <c r="T430" s="230"/>
      <c r="U430" s="225"/>
      <c r="V430" s="231"/>
      <c r="W430" s="230"/>
    </row>
    <row r="431" spans="11:23">
      <c r="K431" s="230"/>
      <c r="N431" s="218"/>
      <c r="Q431" s="224"/>
      <c r="T431" s="230"/>
      <c r="U431" s="225"/>
      <c r="V431" s="231"/>
      <c r="W431" s="230"/>
    </row>
    <row r="432" spans="11:23">
      <c r="K432" s="230"/>
      <c r="L432" s="229"/>
      <c r="N432" s="218"/>
      <c r="Q432" s="224"/>
      <c r="T432" s="230"/>
      <c r="U432" s="225"/>
      <c r="V432" s="231"/>
      <c r="W432" s="230"/>
    </row>
    <row r="433" spans="11:23">
      <c r="K433" s="230"/>
      <c r="N433" s="218"/>
      <c r="Q433" s="224"/>
      <c r="T433" s="230"/>
      <c r="U433" s="225"/>
      <c r="V433" s="231"/>
      <c r="W433" s="230"/>
    </row>
    <row r="434" spans="11:23">
      <c r="K434" s="230"/>
      <c r="L434" s="229"/>
      <c r="N434" s="218"/>
      <c r="Q434" s="224"/>
      <c r="T434" s="230"/>
      <c r="U434" s="225"/>
      <c r="V434" s="231"/>
      <c r="W434" s="230"/>
    </row>
    <row r="435" spans="11:23">
      <c r="K435" s="230"/>
      <c r="N435" s="218"/>
      <c r="Q435" s="224"/>
      <c r="T435" s="230"/>
      <c r="U435" s="225"/>
      <c r="V435" s="231"/>
      <c r="W435" s="230"/>
    </row>
    <row r="436" spans="11:23">
      <c r="K436" s="230"/>
      <c r="L436" s="229"/>
      <c r="N436" s="218"/>
      <c r="Q436" s="224"/>
      <c r="T436" s="230"/>
      <c r="U436" s="225"/>
      <c r="V436" s="231"/>
      <c r="W436" s="230"/>
    </row>
    <row r="437" spans="11:23">
      <c r="K437" s="230"/>
      <c r="L437" s="229"/>
      <c r="N437" s="218"/>
      <c r="Q437" s="224"/>
      <c r="T437" s="230"/>
      <c r="U437" s="225"/>
      <c r="V437" s="231"/>
      <c r="W437" s="230"/>
    </row>
    <row r="438" spans="11:23">
      <c r="K438" s="230"/>
      <c r="N438" s="218"/>
      <c r="Q438" s="224"/>
      <c r="T438" s="230"/>
      <c r="U438" s="225"/>
      <c r="V438" s="231"/>
      <c r="W438" s="230"/>
    </row>
    <row r="439" spans="11:23">
      <c r="K439" s="230"/>
      <c r="N439" s="218"/>
      <c r="Q439" s="224"/>
      <c r="T439" s="230"/>
      <c r="U439" s="225"/>
      <c r="V439" s="231"/>
      <c r="W439" s="230"/>
    </row>
    <row r="440" spans="11:23">
      <c r="K440" s="230"/>
      <c r="L440" s="229"/>
      <c r="N440" s="218"/>
      <c r="Q440" s="224"/>
      <c r="T440" s="230"/>
      <c r="U440" s="225"/>
      <c r="V440" s="231"/>
      <c r="W440" s="230"/>
    </row>
    <row r="441" spans="11:23">
      <c r="K441" s="230"/>
      <c r="L441" s="229"/>
      <c r="N441" s="218"/>
      <c r="Q441" s="224"/>
      <c r="T441" s="230"/>
      <c r="U441" s="225"/>
      <c r="V441" s="231"/>
      <c r="W441" s="230"/>
    </row>
    <row r="442" spans="11:23">
      <c r="K442" s="230"/>
      <c r="L442" s="229"/>
      <c r="N442" s="218"/>
      <c r="Q442" s="224"/>
      <c r="T442" s="230"/>
      <c r="U442" s="225"/>
      <c r="V442" s="231"/>
      <c r="W442" s="230"/>
    </row>
    <row r="443" spans="11:23">
      <c r="K443" s="230"/>
      <c r="L443" s="229"/>
      <c r="N443" s="218"/>
      <c r="Q443" s="224"/>
      <c r="T443" s="230"/>
      <c r="U443" s="225"/>
      <c r="V443" s="231"/>
      <c r="W443" s="230"/>
    </row>
    <row r="444" spans="11:23">
      <c r="K444" s="230"/>
      <c r="L444" s="229"/>
      <c r="N444" s="218"/>
      <c r="Q444" s="224"/>
      <c r="T444" s="230"/>
      <c r="U444" s="225"/>
      <c r="V444" s="231"/>
      <c r="W444" s="230"/>
    </row>
    <row r="445" spans="11:23">
      <c r="K445" s="230"/>
      <c r="L445" s="229"/>
      <c r="N445" s="218"/>
      <c r="Q445" s="224"/>
      <c r="T445" s="230"/>
      <c r="U445" s="225"/>
      <c r="V445" s="231"/>
      <c r="W445" s="230"/>
    </row>
    <row r="446" spans="11:23">
      <c r="K446" s="230"/>
      <c r="L446" s="229"/>
      <c r="N446" s="218"/>
      <c r="Q446" s="224"/>
      <c r="T446" s="230"/>
      <c r="U446" s="225"/>
      <c r="V446" s="231"/>
      <c r="W446" s="230"/>
    </row>
    <row r="447" spans="11:23">
      <c r="K447" s="230"/>
      <c r="N447" s="218"/>
      <c r="Q447" s="224"/>
      <c r="T447" s="230"/>
      <c r="U447" s="225"/>
      <c r="V447" s="231"/>
      <c r="W447" s="230"/>
    </row>
    <row r="448" spans="11:23">
      <c r="K448" s="230"/>
      <c r="L448" s="229"/>
      <c r="N448" s="218"/>
      <c r="Q448" s="224"/>
      <c r="T448" s="230"/>
      <c r="U448" s="225"/>
      <c r="V448" s="231"/>
      <c r="W448" s="230"/>
    </row>
    <row r="449" spans="11:23">
      <c r="K449" s="230"/>
      <c r="L449" s="229"/>
      <c r="N449" s="218"/>
      <c r="Q449" s="224"/>
      <c r="T449" s="230"/>
      <c r="U449" s="225"/>
      <c r="V449" s="231"/>
      <c r="W449" s="230"/>
    </row>
    <row r="450" spans="11:23">
      <c r="K450" s="230"/>
      <c r="L450" s="229"/>
      <c r="N450" s="218"/>
      <c r="Q450" s="224"/>
      <c r="T450" s="230"/>
      <c r="U450" s="225"/>
      <c r="V450" s="231"/>
      <c r="W450" s="230"/>
    </row>
    <row r="451" spans="11:23">
      <c r="K451" s="230"/>
      <c r="L451" s="229"/>
      <c r="N451" s="218"/>
      <c r="Q451" s="224"/>
      <c r="T451" s="230"/>
      <c r="U451" s="225"/>
      <c r="V451" s="231"/>
      <c r="W451" s="230"/>
    </row>
    <row r="452" spans="11:23">
      <c r="K452" s="230"/>
      <c r="N452" s="218"/>
      <c r="Q452" s="224"/>
      <c r="T452" s="230"/>
      <c r="U452" s="225"/>
      <c r="V452" s="231"/>
      <c r="W452" s="230"/>
    </row>
    <row r="453" spans="11:23">
      <c r="K453" s="230"/>
      <c r="L453" s="229"/>
      <c r="N453" s="218"/>
      <c r="Q453" s="224"/>
      <c r="T453" s="230"/>
      <c r="U453" s="225"/>
      <c r="V453" s="231"/>
      <c r="W453" s="230"/>
    </row>
    <row r="454" spans="11:23">
      <c r="K454" s="230"/>
      <c r="L454" s="229"/>
      <c r="N454" s="218"/>
      <c r="Q454" s="224"/>
      <c r="T454" s="230"/>
      <c r="U454" s="225"/>
      <c r="V454" s="231"/>
      <c r="W454" s="230"/>
    </row>
    <row r="455" spans="11:23">
      <c r="K455" s="230"/>
      <c r="L455" s="229"/>
      <c r="N455" s="218"/>
      <c r="Q455" s="224"/>
      <c r="T455" s="230"/>
      <c r="U455" s="225"/>
      <c r="V455" s="231"/>
      <c r="W455" s="230"/>
    </row>
    <row r="456" spans="11:23">
      <c r="K456" s="230"/>
      <c r="N456" s="218"/>
      <c r="Q456" s="224"/>
      <c r="T456" s="230"/>
      <c r="U456" s="225"/>
      <c r="V456" s="231"/>
      <c r="W456" s="230"/>
    </row>
    <row r="457" spans="11:23">
      <c r="K457" s="230"/>
      <c r="L457" s="229"/>
      <c r="N457" s="218"/>
      <c r="Q457" s="224"/>
      <c r="T457" s="230"/>
      <c r="U457" s="225"/>
      <c r="V457" s="231"/>
      <c r="W457" s="230"/>
    </row>
    <row r="458" spans="11:23">
      <c r="K458" s="230"/>
      <c r="L458" s="229"/>
      <c r="N458" s="218"/>
      <c r="Q458" s="224"/>
      <c r="T458" s="230"/>
      <c r="U458" s="225"/>
      <c r="V458" s="231"/>
      <c r="W458" s="230"/>
    </row>
    <row r="459" spans="11:23">
      <c r="K459" s="230"/>
      <c r="L459" s="229"/>
      <c r="N459" s="218"/>
      <c r="Q459" s="224"/>
      <c r="T459" s="230"/>
      <c r="U459" s="225"/>
      <c r="V459" s="231"/>
      <c r="W459" s="230"/>
    </row>
    <row r="460" spans="11:23">
      <c r="K460" s="230"/>
      <c r="L460" s="229"/>
      <c r="N460" s="218"/>
      <c r="Q460" s="224"/>
      <c r="T460" s="230"/>
      <c r="U460" s="225"/>
      <c r="V460" s="231"/>
      <c r="W460" s="230"/>
    </row>
    <row r="461" spans="11:23">
      <c r="K461" s="230"/>
      <c r="L461" s="229"/>
      <c r="N461" s="218"/>
      <c r="Q461" s="224"/>
      <c r="T461" s="230"/>
      <c r="U461" s="225"/>
      <c r="V461" s="231"/>
      <c r="W461" s="230"/>
    </row>
    <row r="462" spans="11:23">
      <c r="K462" s="230"/>
      <c r="L462" s="229"/>
      <c r="N462" s="218"/>
      <c r="Q462" s="224"/>
      <c r="T462" s="230"/>
      <c r="U462" s="225"/>
      <c r="V462" s="231"/>
      <c r="W462" s="230"/>
    </row>
    <row r="463" spans="11:23">
      <c r="K463" s="230"/>
      <c r="L463" s="229"/>
      <c r="N463" s="218"/>
      <c r="Q463" s="224"/>
      <c r="T463" s="230"/>
      <c r="U463" s="225"/>
      <c r="V463" s="231"/>
      <c r="W463" s="230"/>
    </row>
  </sheetData>
  <autoFilter ref="A1:X463" xr:uid="{D19149BD-335E-430B-A1DF-74F020E17A2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9BEE-8CB5-4B31-B44B-51F80506D3AD}">
  <dimension ref="A1:AV334"/>
  <sheetViews>
    <sheetView topLeftCell="A313" workbookViewId="0">
      <selection activeCell="B3" sqref="B3:B334"/>
    </sheetView>
  </sheetViews>
  <sheetFormatPr defaultRowHeight="15"/>
  <cols>
    <col min="1" max="1" width="9.28515625" bestFit="1" customWidth="1"/>
    <col min="2" max="2" width="22.85546875" bestFit="1" customWidth="1"/>
    <col min="6" max="6" width="56.42578125" bestFit="1" customWidth="1"/>
    <col min="9" max="9" width="12" bestFit="1" customWidth="1"/>
    <col min="11" max="12" width="10.42578125" bestFit="1" customWidth="1"/>
    <col min="14" max="14" width="12.5703125" bestFit="1" customWidth="1"/>
    <col min="17" max="17" width="12.5703125" bestFit="1" customWidth="1"/>
    <col min="24" max="24" width="12.5703125" bestFit="1" customWidth="1"/>
    <col min="26" max="26" width="9.28515625" bestFit="1" customWidth="1"/>
    <col min="32" max="32" width="10.85546875" bestFit="1" customWidth="1"/>
    <col min="33" max="33" width="9.42578125" bestFit="1" customWidth="1"/>
    <col min="40" max="41" width="9.28515625" bestFit="1" customWidth="1"/>
    <col min="42" max="42" width="10.42578125" bestFit="1" customWidth="1"/>
    <col min="47" max="48" width="9.28515625" bestFit="1" customWidth="1"/>
  </cols>
  <sheetData>
    <row r="1" spans="1:48">
      <c r="B1">
        <v>1</v>
      </c>
      <c r="C1">
        <v>2</v>
      </c>
      <c r="D1">
        <f>C1+1</f>
        <v>3</v>
      </c>
      <c r="E1">
        <f t="shared" ref="E1:AV1" si="0">D1+1</f>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row>
    <row r="2" spans="1:48">
      <c r="A2" s="260" t="s">
        <v>4714</v>
      </c>
      <c r="B2" s="260" t="s">
        <v>2926</v>
      </c>
      <c r="C2" s="260" t="s">
        <v>3</v>
      </c>
      <c r="D2" s="260" t="s">
        <v>4715</v>
      </c>
      <c r="E2" s="260" t="s">
        <v>4716</v>
      </c>
      <c r="F2" s="260" t="s">
        <v>4</v>
      </c>
      <c r="G2" s="260" t="s">
        <v>4717</v>
      </c>
      <c r="H2" s="260" t="s">
        <v>4718</v>
      </c>
      <c r="I2" s="260" t="s">
        <v>4719</v>
      </c>
      <c r="J2" s="260" t="s">
        <v>4720</v>
      </c>
      <c r="K2" s="260" t="s">
        <v>4721</v>
      </c>
      <c r="L2" s="260" t="s">
        <v>4722</v>
      </c>
      <c r="M2" s="260" t="s">
        <v>4723</v>
      </c>
      <c r="N2" s="260" t="s">
        <v>4719</v>
      </c>
      <c r="O2" s="260" t="s">
        <v>4717</v>
      </c>
      <c r="P2" s="260" t="s">
        <v>4724</v>
      </c>
      <c r="Q2" s="260" t="s">
        <v>4719</v>
      </c>
      <c r="R2" s="260" t="s">
        <v>4725</v>
      </c>
      <c r="S2" s="260" t="s">
        <v>4726</v>
      </c>
      <c r="T2" s="260" t="s">
        <v>4717</v>
      </c>
      <c r="U2" s="260" t="s">
        <v>4727</v>
      </c>
      <c r="V2" s="260" t="s">
        <v>4728</v>
      </c>
      <c r="W2" s="260" t="s">
        <v>4729</v>
      </c>
      <c r="X2" s="260" t="s">
        <v>4730</v>
      </c>
      <c r="Y2" s="260" t="s">
        <v>4731</v>
      </c>
      <c r="Z2" s="261" t="s">
        <v>4732</v>
      </c>
      <c r="AA2" s="260" t="s">
        <v>4733</v>
      </c>
      <c r="AB2" s="260" t="s">
        <v>4734</v>
      </c>
      <c r="AC2" s="260" t="s">
        <v>4735</v>
      </c>
      <c r="AD2" s="260" t="s">
        <v>4736</v>
      </c>
      <c r="AE2" s="260" t="s">
        <v>4737</v>
      </c>
      <c r="AF2" s="260" t="s">
        <v>4738</v>
      </c>
      <c r="AG2" s="260" t="s">
        <v>4739</v>
      </c>
      <c r="AH2" s="260" t="s">
        <v>4740</v>
      </c>
      <c r="AI2" s="260" t="s">
        <v>4741</v>
      </c>
      <c r="AJ2" s="260" t="s">
        <v>4742</v>
      </c>
      <c r="AK2" s="260" t="s">
        <v>4743</v>
      </c>
      <c r="AL2" s="260" t="s">
        <v>4726</v>
      </c>
      <c r="AM2" s="260" t="s">
        <v>4744</v>
      </c>
      <c r="AN2" s="260" t="s">
        <v>4744</v>
      </c>
      <c r="AO2" s="260" t="s">
        <v>4745</v>
      </c>
      <c r="AP2" s="260" t="s">
        <v>4686</v>
      </c>
      <c r="AQ2" s="260" t="s">
        <v>4746</v>
      </c>
      <c r="AR2" s="260" t="s">
        <v>4747</v>
      </c>
      <c r="AS2" s="260" t="s">
        <v>4748</v>
      </c>
      <c r="AT2" s="260" t="s">
        <v>4749</v>
      </c>
      <c r="AU2" s="260" t="s">
        <v>4750</v>
      </c>
      <c r="AV2" s="260" t="s">
        <v>4751</v>
      </c>
    </row>
    <row r="3" spans="1:48">
      <c r="A3" s="262">
        <v>1</v>
      </c>
      <c r="B3" s="262" t="s">
        <v>6474</v>
      </c>
      <c r="C3" s="262" t="s">
        <v>3833</v>
      </c>
      <c r="D3" s="262" t="s">
        <v>3307</v>
      </c>
      <c r="E3" s="262" t="s">
        <v>3308</v>
      </c>
      <c r="F3" s="262" t="s">
        <v>3309</v>
      </c>
      <c r="G3" s="262" t="s">
        <v>3835</v>
      </c>
      <c r="H3" s="262" t="s">
        <v>3269</v>
      </c>
      <c r="I3" s="262" t="s">
        <v>4752</v>
      </c>
      <c r="J3" s="262" t="s">
        <v>3099</v>
      </c>
      <c r="K3" s="262" t="s">
        <v>4753</v>
      </c>
      <c r="L3" s="262" t="s">
        <v>4754</v>
      </c>
      <c r="M3" s="262" t="s">
        <v>4755</v>
      </c>
      <c r="N3" s="262">
        <v>81377995023</v>
      </c>
      <c r="O3" s="262" t="s">
        <v>4756</v>
      </c>
      <c r="P3" s="262" t="s">
        <v>4755</v>
      </c>
      <c r="Q3" s="262">
        <v>81377995023</v>
      </c>
      <c r="R3" s="262" t="s">
        <v>4757</v>
      </c>
      <c r="S3" s="262" t="s">
        <v>4758</v>
      </c>
      <c r="T3" s="262" t="s">
        <v>4756</v>
      </c>
      <c r="U3" s="262" t="s">
        <v>3307</v>
      </c>
      <c r="V3" s="262" t="s">
        <v>3308</v>
      </c>
      <c r="W3" s="262" t="s">
        <v>4755</v>
      </c>
      <c r="X3" s="262">
        <v>81377995023</v>
      </c>
      <c r="Y3" s="262" t="s">
        <v>4759</v>
      </c>
      <c r="Z3" s="263" t="s">
        <v>4760</v>
      </c>
      <c r="AA3" s="262" t="s">
        <v>4761</v>
      </c>
      <c r="AB3" s="262" t="s">
        <v>4762</v>
      </c>
      <c r="AC3" s="262" t="s">
        <v>4763</v>
      </c>
      <c r="AD3" s="262" t="s">
        <v>4764</v>
      </c>
      <c r="AE3" s="262" t="s">
        <v>4765</v>
      </c>
      <c r="AF3" s="262">
        <v>104.163</v>
      </c>
      <c r="AG3" s="262">
        <v>4.12751</v>
      </c>
      <c r="AH3" s="262" t="s">
        <v>4766</v>
      </c>
      <c r="AI3" s="262" t="s">
        <v>4767</v>
      </c>
      <c r="AJ3" s="262" t="s">
        <v>4767</v>
      </c>
      <c r="AK3" s="262" t="s">
        <v>4767</v>
      </c>
      <c r="AL3" s="262" t="s">
        <v>4768</v>
      </c>
      <c r="AM3" s="262" t="s">
        <v>4769</v>
      </c>
      <c r="AN3" s="263" t="s">
        <v>4770</v>
      </c>
      <c r="AO3" s="262">
        <v>1</v>
      </c>
      <c r="AP3" s="262" t="s">
        <v>4754</v>
      </c>
      <c r="AQ3" s="262"/>
      <c r="AR3" s="264"/>
      <c r="AS3" s="262" t="s">
        <v>4771</v>
      </c>
      <c r="AT3" s="262"/>
      <c r="AU3" s="262" t="s">
        <v>4760</v>
      </c>
      <c r="AV3" s="262" t="s">
        <v>4770</v>
      </c>
    </row>
    <row r="4" spans="1:48">
      <c r="A4" s="262">
        <v>2</v>
      </c>
      <c r="B4" s="262" t="s">
        <v>6475</v>
      </c>
      <c r="C4" s="262" t="s">
        <v>3833</v>
      </c>
      <c r="D4" s="262" t="s">
        <v>3307</v>
      </c>
      <c r="E4" s="264" t="s">
        <v>3310</v>
      </c>
      <c r="F4" s="262" t="s">
        <v>3311</v>
      </c>
      <c r="G4" s="262" t="s">
        <v>4262</v>
      </c>
      <c r="H4" s="262" t="s">
        <v>3243</v>
      </c>
      <c r="I4" s="262" t="s">
        <v>4772</v>
      </c>
      <c r="J4" s="262" t="s">
        <v>4773</v>
      </c>
      <c r="K4" s="262" t="s">
        <v>4774</v>
      </c>
      <c r="L4" s="262" t="s">
        <v>4775</v>
      </c>
      <c r="M4" s="262" t="s">
        <v>4776</v>
      </c>
      <c r="N4" s="262">
        <v>85321212999</v>
      </c>
      <c r="O4" s="262" t="s">
        <v>4777</v>
      </c>
      <c r="P4" s="262" t="s">
        <v>4776</v>
      </c>
      <c r="Q4" s="262">
        <v>85321212999</v>
      </c>
      <c r="R4" s="262" t="s">
        <v>4757</v>
      </c>
      <c r="S4" s="262" t="s">
        <v>4758</v>
      </c>
      <c r="T4" s="262" t="s">
        <v>4262</v>
      </c>
      <c r="U4" s="262" t="s">
        <v>3307</v>
      </c>
      <c r="V4" s="262" t="s">
        <v>3310</v>
      </c>
      <c r="W4" s="262" t="s">
        <v>4776</v>
      </c>
      <c r="X4" s="262">
        <v>85321212999</v>
      </c>
      <c r="Y4" s="262" t="s">
        <v>4778</v>
      </c>
      <c r="Z4" s="263" t="s">
        <v>4760</v>
      </c>
      <c r="AA4" s="262" t="s">
        <v>4779</v>
      </c>
      <c r="AB4" s="262" t="s">
        <v>4762</v>
      </c>
      <c r="AC4" s="262" t="s">
        <v>4763</v>
      </c>
      <c r="AD4" s="262" t="s">
        <v>4780</v>
      </c>
      <c r="AE4" s="262" t="s">
        <v>4765</v>
      </c>
      <c r="AF4" s="262">
        <v>-104.5</v>
      </c>
      <c r="AG4" s="262">
        <v>-3.5</v>
      </c>
      <c r="AH4" s="262" t="s">
        <v>4781</v>
      </c>
      <c r="AI4" s="262" t="s">
        <v>4767</v>
      </c>
      <c r="AJ4" s="262" t="s">
        <v>4767</v>
      </c>
      <c r="AK4" s="262" t="s">
        <v>4767</v>
      </c>
      <c r="AL4" s="262" t="s">
        <v>4782</v>
      </c>
      <c r="AM4" s="262" t="s">
        <v>4769</v>
      </c>
      <c r="AN4" s="263" t="s">
        <v>4770</v>
      </c>
      <c r="AO4" s="262">
        <v>2</v>
      </c>
      <c r="AP4" s="262" t="s">
        <v>4775</v>
      </c>
      <c r="AQ4" s="262"/>
      <c r="AR4" s="262"/>
      <c r="AS4" s="262" t="s">
        <v>4771</v>
      </c>
      <c r="AT4" s="262"/>
      <c r="AU4" s="262" t="s">
        <v>4760</v>
      </c>
      <c r="AV4" s="262" t="s">
        <v>4770</v>
      </c>
    </row>
    <row r="5" spans="1:48">
      <c r="A5" s="262">
        <v>3</v>
      </c>
      <c r="B5" s="262" t="s">
        <v>6476</v>
      </c>
      <c r="C5" s="262" t="s">
        <v>3833</v>
      </c>
      <c r="D5" s="262" t="s">
        <v>3307</v>
      </c>
      <c r="E5" s="262" t="s">
        <v>3312</v>
      </c>
      <c r="F5" s="262" t="s">
        <v>3313</v>
      </c>
      <c r="G5" s="262" t="s">
        <v>4361</v>
      </c>
      <c r="H5" s="262" t="s">
        <v>4783</v>
      </c>
      <c r="I5" s="262" t="s">
        <v>4784</v>
      </c>
      <c r="J5" s="262" t="s">
        <v>4773</v>
      </c>
      <c r="K5" s="262" t="s">
        <v>4785</v>
      </c>
      <c r="L5" s="262" t="s">
        <v>4774</v>
      </c>
      <c r="M5" s="262" t="s">
        <v>4786</v>
      </c>
      <c r="N5" s="262">
        <v>82373409999</v>
      </c>
      <c r="O5" s="262" t="s">
        <v>4787</v>
      </c>
      <c r="P5" s="262" t="s">
        <v>4786</v>
      </c>
      <c r="Q5" s="262">
        <v>82373409999</v>
      </c>
      <c r="R5" s="262" t="s">
        <v>4757</v>
      </c>
      <c r="S5" s="262" t="s">
        <v>4758</v>
      </c>
      <c r="T5" s="262" t="s">
        <v>4787</v>
      </c>
      <c r="U5" s="262" t="s">
        <v>3307</v>
      </c>
      <c r="V5" s="262" t="s">
        <v>3312</v>
      </c>
      <c r="W5" s="262" t="s">
        <v>4786</v>
      </c>
      <c r="X5" s="262">
        <v>82373409999</v>
      </c>
      <c r="Y5" s="262" t="s">
        <v>4788</v>
      </c>
      <c r="Z5" s="263" t="s">
        <v>4760</v>
      </c>
      <c r="AA5" s="262" t="s">
        <v>4789</v>
      </c>
      <c r="AB5" s="262" t="s">
        <v>4762</v>
      </c>
      <c r="AC5" s="262" t="s">
        <v>4763</v>
      </c>
      <c r="AD5" s="262" t="s">
        <v>4790</v>
      </c>
      <c r="AE5" s="262" t="s">
        <v>4765</v>
      </c>
      <c r="AF5" s="262" t="s">
        <v>4791</v>
      </c>
      <c r="AG5" s="262" t="s">
        <v>4792</v>
      </c>
      <c r="AH5" s="262" t="s">
        <v>4793</v>
      </c>
      <c r="AI5" s="262" t="s">
        <v>4767</v>
      </c>
      <c r="AJ5" s="262" t="s">
        <v>4767</v>
      </c>
      <c r="AK5" s="262" t="s">
        <v>4767</v>
      </c>
      <c r="AL5" s="262" t="s">
        <v>4782</v>
      </c>
      <c r="AM5" s="262" t="s">
        <v>4769</v>
      </c>
      <c r="AN5" s="263" t="s">
        <v>4770</v>
      </c>
      <c r="AO5" s="262">
        <v>3</v>
      </c>
      <c r="AP5" s="262" t="s">
        <v>4774</v>
      </c>
      <c r="AQ5" s="262"/>
      <c r="AR5" s="262"/>
      <c r="AS5" s="262" t="s">
        <v>4771</v>
      </c>
      <c r="AT5" s="262"/>
      <c r="AU5" s="262" t="s">
        <v>4760</v>
      </c>
      <c r="AV5" s="262" t="s">
        <v>4770</v>
      </c>
    </row>
    <row r="6" spans="1:48">
      <c r="A6" s="262">
        <v>4</v>
      </c>
      <c r="B6" s="262" t="s">
        <v>6477</v>
      </c>
      <c r="C6" s="262" t="s">
        <v>3833</v>
      </c>
      <c r="D6" s="262" t="s">
        <v>3307</v>
      </c>
      <c r="E6" s="262" t="s">
        <v>3314</v>
      </c>
      <c r="F6" s="262" t="s">
        <v>3315</v>
      </c>
      <c r="G6" s="262" t="s">
        <v>4400</v>
      </c>
      <c r="H6" s="262" t="s">
        <v>3243</v>
      </c>
      <c r="I6" s="262" t="s">
        <v>4794</v>
      </c>
      <c r="J6" s="262" t="s">
        <v>4795</v>
      </c>
      <c r="K6" s="262" t="s">
        <v>4774</v>
      </c>
      <c r="L6" s="262" t="s">
        <v>4754</v>
      </c>
      <c r="M6" s="262" t="s">
        <v>4796</v>
      </c>
      <c r="N6" s="262">
        <v>8136777661</v>
      </c>
      <c r="O6" s="262" t="s">
        <v>4797</v>
      </c>
      <c r="P6" s="262" t="s">
        <v>4796</v>
      </c>
      <c r="Q6" s="262">
        <v>8136777661</v>
      </c>
      <c r="R6" s="262" t="s">
        <v>4757</v>
      </c>
      <c r="S6" s="262" t="s">
        <v>4758</v>
      </c>
      <c r="T6" s="262" t="s">
        <v>4797</v>
      </c>
      <c r="U6" s="262" t="s">
        <v>3307</v>
      </c>
      <c r="V6" s="262" t="s">
        <v>3314</v>
      </c>
      <c r="W6" s="262" t="s">
        <v>4796</v>
      </c>
      <c r="X6" s="262">
        <v>8136777661</v>
      </c>
      <c r="Y6" s="262" t="s">
        <v>4788</v>
      </c>
      <c r="Z6" s="263" t="s">
        <v>4760</v>
      </c>
      <c r="AA6" s="262" t="s">
        <v>4798</v>
      </c>
      <c r="AB6" s="262" t="s">
        <v>4762</v>
      </c>
      <c r="AC6" s="262" t="s">
        <v>4763</v>
      </c>
      <c r="AD6" s="262" t="s">
        <v>4780</v>
      </c>
      <c r="AE6" s="262" t="s">
        <v>4765</v>
      </c>
      <c r="AF6" s="262" t="s">
        <v>4799</v>
      </c>
      <c r="AG6" s="262" t="s">
        <v>4800</v>
      </c>
      <c r="AH6" s="262" t="s">
        <v>4801</v>
      </c>
      <c r="AI6" s="262" t="s">
        <v>4767</v>
      </c>
      <c r="AJ6" s="262" t="s">
        <v>4767</v>
      </c>
      <c r="AK6" s="262" t="s">
        <v>4767</v>
      </c>
      <c r="AL6" s="262" t="s">
        <v>4782</v>
      </c>
      <c r="AM6" s="262" t="s">
        <v>4769</v>
      </c>
      <c r="AN6" s="263" t="s">
        <v>4770</v>
      </c>
      <c r="AO6" s="262">
        <v>4</v>
      </c>
      <c r="AP6" s="262" t="s">
        <v>4754</v>
      </c>
      <c r="AQ6" s="262"/>
      <c r="AR6" s="262"/>
      <c r="AS6" s="262" t="s">
        <v>4771</v>
      </c>
      <c r="AT6" s="262"/>
      <c r="AU6" s="262" t="s">
        <v>4760</v>
      </c>
      <c r="AV6" s="262" t="s">
        <v>4770</v>
      </c>
    </row>
    <row r="7" spans="1:48">
      <c r="A7" s="262">
        <v>5</v>
      </c>
      <c r="B7" s="262" t="s">
        <v>6478</v>
      </c>
      <c r="C7" s="262" t="s">
        <v>3833</v>
      </c>
      <c r="D7" s="262" t="s">
        <v>3307</v>
      </c>
      <c r="E7" s="262" t="s">
        <v>3316</v>
      </c>
      <c r="F7" s="262" t="s">
        <v>3317</v>
      </c>
      <c r="G7" s="262" t="s">
        <v>4439</v>
      </c>
      <c r="H7" s="262" t="s">
        <v>4783</v>
      </c>
      <c r="I7" s="262" t="s">
        <v>4802</v>
      </c>
      <c r="J7" s="262" t="s">
        <v>4773</v>
      </c>
      <c r="K7" s="262" t="s">
        <v>4774</v>
      </c>
      <c r="L7" s="262" t="s">
        <v>4753</v>
      </c>
      <c r="M7" s="262" t="s">
        <v>4803</v>
      </c>
      <c r="N7" s="262">
        <v>85211057204</v>
      </c>
      <c r="O7" s="262" t="s">
        <v>4804</v>
      </c>
      <c r="P7" s="262" t="s">
        <v>4803</v>
      </c>
      <c r="Q7" s="262">
        <v>85211057204</v>
      </c>
      <c r="R7" s="262" t="s">
        <v>4757</v>
      </c>
      <c r="S7" s="262" t="s">
        <v>4758</v>
      </c>
      <c r="T7" s="262" t="s">
        <v>4805</v>
      </c>
      <c r="U7" s="262" t="s">
        <v>3307</v>
      </c>
      <c r="V7" s="262" t="s">
        <v>3316</v>
      </c>
      <c r="W7" s="262" t="s">
        <v>4803</v>
      </c>
      <c r="X7" s="262">
        <v>85211057204</v>
      </c>
      <c r="Y7" s="262" t="s">
        <v>4806</v>
      </c>
      <c r="Z7" s="263" t="s">
        <v>4760</v>
      </c>
      <c r="AA7" s="262" t="s">
        <v>4807</v>
      </c>
      <c r="AB7" s="262" t="s">
        <v>4762</v>
      </c>
      <c r="AC7" s="262" t="s">
        <v>4763</v>
      </c>
      <c r="AD7" s="262" t="s">
        <v>4808</v>
      </c>
      <c r="AE7" s="262" t="s">
        <v>4765</v>
      </c>
      <c r="AF7" s="262">
        <v>103.768012</v>
      </c>
      <c r="AG7" s="262">
        <v>3.662191</v>
      </c>
      <c r="AH7" s="262" t="s">
        <v>4809</v>
      </c>
      <c r="AI7" s="262" t="s">
        <v>4767</v>
      </c>
      <c r="AJ7" s="262" t="s">
        <v>4767</v>
      </c>
      <c r="AK7" s="262" t="s">
        <v>4767</v>
      </c>
      <c r="AL7" s="262" t="s">
        <v>4810</v>
      </c>
      <c r="AM7" s="262" t="s">
        <v>4769</v>
      </c>
      <c r="AN7" s="263" t="s">
        <v>4770</v>
      </c>
      <c r="AO7" s="262">
        <v>5</v>
      </c>
      <c r="AP7" s="262" t="s">
        <v>4753</v>
      </c>
      <c r="AQ7" s="262"/>
      <c r="AR7" s="262"/>
      <c r="AS7" s="262" t="s">
        <v>4771</v>
      </c>
      <c r="AT7" s="262"/>
      <c r="AU7" s="262" t="s">
        <v>4760</v>
      </c>
      <c r="AV7" s="262" t="s">
        <v>4770</v>
      </c>
    </row>
    <row r="8" spans="1:48">
      <c r="A8" s="262">
        <v>6</v>
      </c>
      <c r="B8" s="262" t="s">
        <v>6479</v>
      </c>
      <c r="C8" s="262" t="s">
        <v>3833</v>
      </c>
      <c r="D8" s="262" t="s">
        <v>3307</v>
      </c>
      <c r="E8" s="262" t="s">
        <v>3310</v>
      </c>
      <c r="F8" s="262" t="s">
        <v>3318</v>
      </c>
      <c r="G8" s="262" t="s">
        <v>4299</v>
      </c>
      <c r="H8" s="262" t="s">
        <v>3243</v>
      </c>
      <c r="I8" s="262" t="s">
        <v>4772</v>
      </c>
      <c r="J8" s="262" t="s">
        <v>4773</v>
      </c>
      <c r="K8" s="262" t="s">
        <v>4775</v>
      </c>
      <c r="L8" s="262" t="s">
        <v>4774</v>
      </c>
      <c r="M8" s="262" t="s">
        <v>4811</v>
      </c>
      <c r="N8" s="262">
        <v>8117885550</v>
      </c>
      <c r="O8" s="262" t="s">
        <v>4812</v>
      </c>
      <c r="P8" s="262" t="s">
        <v>4811</v>
      </c>
      <c r="Q8" s="262">
        <v>8117885550</v>
      </c>
      <c r="R8" s="262" t="s">
        <v>4757</v>
      </c>
      <c r="S8" s="262" t="s">
        <v>4758</v>
      </c>
      <c r="T8" s="262" t="s">
        <v>4812</v>
      </c>
      <c r="U8" s="262" t="s">
        <v>3307</v>
      </c>
      <c r="V8" s="262" t="s">
        <v>3310</v>
      </c>
      <c r="W8" s="262" t="s">
        <v>4811</v>
      </c>
      <c r="X8" s="262">
        <v>8117885550</v>
      </c>
      <c r="Y8" s="262" t="s">
        <v>4813</v>
      </c>
      <c r="Z8" s="263" t="s">
        <v>4760</v>
      </c>
      <c r="AA8" s="262" t="s">
        <v>4814</v>
      </c>
      <c r="AB8" s="262" t="s">
        <v>4762</v>
      </c>
      <c r="AC8" s="262" t="s">
        <v>4763</v>
      </c>
      <c r="AD8" s="262" t="s">
        <v>4815</v>
      </c>
      <c r="AE8" s="262" t="s">
        <v>4765</v>
      </c>
      <c r="AF8" s="262">
        <v>-104.5</v>
      </c>
      <c r="AG8" s="262">
        <v>-3.5</v>
      </c>
      <c r="AH8" s="262" t="s">
        <v>4816</v>
      </c>
      <c r="AI8" s="262" t="s">
        <v>4767</v>
      </c>
      <c r="AJ8" s="262" t="s">
        <v>4767</v>
      </c>
      <c r="AK8" s="262" t="s">
        <v>4767</v>
      </c>
      <c r="AL8" s="262" t="s">
        <v>4817</v>
      </c>
      <c r="AM8" s="262" t="s">
        <v>4769</v>
      </c>
      <c r="AN8" s="263" t="s">
        <v>4770</v>
      </c>
      <c r="AO8" s="262">
        <v>6</v>
      </c>
      <c r="AP8" s="262" t="s">
        <v>4774</v>
      </c>
      <c r="AQ8" s="262"/>
      <c r="AR8" s="262"/>
      <c r="AS8" s="262" t="s">
        <v>4771</v>
      </c>
      <c r="AT8" s="262"/>
      <c r="AU8" s="262" t="s">
        <v>4760</v>
      </c>
      <c r="AV8" s="262" t="s">
        <v>4770</v>
      </c>
    </row>
    <row r="9" spans="1:48">
      <c r="A9" s="262">
        <v>7</v>
      </c>
      <c r="B9" s="262" t="s">
        <v>6480</v>
      </c>
      <c r="C9" s="262" t="s">
        <v>3833</v>
      </c>
      <c r="D9" s="262" t="s">
        <v>3307</v>
      </c>
      <c r="E9" s="262" t="s">
        <v>3319</v>
      </c>
      <c r="F9" s="262" t="s">
        <v>3320</v>
      </c>
      <c r="G9" s="262" t="s">
        <v>4511</v>
      </c>
      <c r="H9" s="262" t="s">
        <v>3243</v>
      </c>
      <c r="I9" s="262" t="s">
        <v>4818</v>
      </c>
      <c r="J9" s="262" t="s">
        <v>4773</v>
      </c>
      <c r="K9" s="262" t="s">
        <v>4753</v>
      </c>
      <c r="L9" s="262" t="s">
        <v>4819</v>
      </c>
      <c r="M9" s="262" t="s">
        <v>4820</v>
      </c>
      <c r="N9" s="262">
        <v>82372014751</v>
      </c>
      <c r="O9" s="262" t="s">
        <v>4821</v>
      </c>
      <c r="P9" s="262" t="s">
        <v>4820</v>
      </c>
      <c r="Q9" s="262">
        <v>82372014751</v>
      </c>
      <c r="R9" s="262" t="s">
        <v>4757</v>
      </c>
      <c r="S9" s="262" t="s">
        <v>4758</v>
      </c>
      <c r="T9" s="262" t="s">
        <v>4821</v>
      </c>
      <c r="U9" s="262" t="s">
        <v>3307</v>
      </c>
      <c r="V9" s="262" t="s">
        <v>3319</v>
      </c>
      <c r="W9" s="262" t="s">
        <v>4820</v>
      </c>
      <c r="X9" s="262">
        <v>82372014751</v>
      </c>
      <c r="Y9" s="262" t="s">
        <v>4806</v>
      </c>
      <c r="Z9" s="263" t="s">
        <v>4760</v>
      </c>
      <c r="AA9" s="262" t="s">
        <v>4822</v>
      </c>
      <c r="AB9" s="262" t="s">
        <v>4762</v>
      </c>
      <c r="AC9" s="262" t="s">
        <v>4763</v>
      </c>
      <c r="AD9" s="262" t="s">
        <v>4815</v>
      </c>
      <c r="AE9" s="262" t="s">
        <v>4765</v>
      </c>
      <c r="AF9" s="262" t="s">
        <v>4799</v>
      </c>
      <c r="AG9" s="262" t="s">
        <v>4800</v>
      </c>
      <c r="AH9" s="262" t="s">
        <v>4823</v>
      </c>
      <c r="AI9" s="262" t="s">
        <v>4767</v>
      </c>
      <c r="AJ9" s="262" t="s">
        <v>4767</v>
      </c>
      <c r="AK9" s="262" t="s">
        <v>4767</v>
      </c>
      <c r="AL9" s="262" t="s">
        <v>4782</v>
      </c>
      <c r="AM9" s="262" t="s">
        <v>4769</v>
      </c>
      <c r="AN9" s="263" t="s">
        <v>4770</v>
      </c>
      <c r="AO9" s="262">
        <v>7</v>
      </c>
      <c r="AP9" s="262" t="s">
        <v>4819</v>
      </c>
      <c r="AQ9" s="262"/>
      <c r="AR9" s="262"/>
      <c r="AS9" s="262" t="s">
        <v>4771</v>
      </c>
      <c r="AT9" s="262"/>
      <c r="AU9" s="262" t="s">
        <v>4760</v>
      </c>
      <c r="AV9" s="262" t="s">
        <v>4770</v>
      </c>
    </row>
    <row r="10" spans="1:48">
      <c r="A10" s="262">
        <v>8</v>
      </c>
      <c r="B10" s="262" t="s">
        <v>6481</v>
      </c>
      <c r="C10" s="262" t="s">
        <v>4824</v>
      </c>
      <c r="D10" s="262" t="s">
        <v>1005</v>
      </c>
      <c r="E10" s="262" t="s">
        <v>3321</v>
      </c>
      <c r="F10" s="262" t="s">
        <v>3322</v>
      </c>
      <c r="G10" s="262" t="s">
        <v>4554</v>
      </c>
      <c r="H10" s="262" t="s">
        <v>4825</v>
      </c>
      <c r="I10" s="262" t="s">
        <v>4826</v>
      </c>
      <c r="J10" s="262" t="s">
        <v>4827</v>
      </c>
      <c r="K10" s="262" t="s">
        <v>4774</v>
      </c>
      <c r="L10" s="262" t="s">
        <v>4774</v>
      </c>
      <c r="M10" s="262" t="s">
        <v>4828</v>
      </c>
      <c r="N10" s="262">
        <v>8129398449</v>
      </c>
      <c r="O10" s="262" t="s">
        <v>4554</v>
      </c>
      <c r="P10" s="262" t="s">
        <v>4828</v>
      </c>
      <c r="Q10" s="262">
        <v>8129398449</v>
      </c>
      <c r="R10" s="262" t="s">
        <v>4757</v>
      </c>
      <c r="S10" s="262" t="s">
        <v>4758</v>
      </c>
      <c r="T10" s="262" t="s">
        <v>4554</v>
      </c>
      <c r="U10" s="262" t="s">
        <v>1005</v>
      </c>
      <c r="V10" s="262" t="s">
        <v>3321</v>
      </c>
      <c r="W10" s="262" t="s">
        <v>4828</v>
      </c>
      <c r="X10" s="262">
        <v>8129398449</v>
      </c>
      <c r="Y10" s="262" t="s">
        <v>4806</v>
      </c>
      <c r="Z10" s="263" t="s">
        <v>4760</v>
      </c>
      <c r="AA10" s="262" t="s">
        <v>4829</v>
      </c>
      <c r="AB10" s="262" t="s">
        <v>4762</v>
      </c>
      <c r="AC10" s="262" t="s">
        <v>4763</v>
      </c>
      <c r="AD10" s="262" t="s">
        <v>4808</v>
      </c>
      <c r="AE10" s="262" t="s">
        <v>4765</v>
      </c>
      <c r="AF10" s="262">
        <v>106.49</v>
      </c>
      <c r="AG10" s="262">
        <v>6.15</v>
      </c>
      <c r="AH10" s="262" t="s">
        <v>4830</v>
      </c>
      <c r="AI10" s="262" t="s">
        <v>4767</v>
      </c>
      <c r="AJ10" s="262" t="s">
        <v>4767</v>
      </c>
      <c r="AK10" s="262" t="s">
        <v>4767</v>
      </c>
      <c r="AL10" s="262" t="s">
        <v>4782</v>
      </c>
      <c r="AM10" s="262" t="s">
        <v>4769</v>
      </c>
      <c r="AN10" s="263" t="s">
        <v>4770</v>
      </c>
      <c r="AO10" s="262">
        <v>8</v>
      </c>
      <c r="AP10" s="262" t="s">
        <v>4774</v>
      </c>
      <c r="AQ10" s="262" t="s">
        <v>4831</v>
      </c>
      <c r="AR10" s="262"/>
      <c r="AS10" s="262" t="s">
        <v>4771</v>
      </c>
      <c r="AT10" s="262"/>
      <c r="AU10" s="262" t="s">
        <v>4760</v>
      </c>
      <c r="AV10" s="262" t="s">
        <v>4770</v>
      </c>
    </row>
    <row r="11" spans="1:48">
      <c r="A11" s="262">
        <v>9</v>
      </c>
      <c r="B11" s="262" t="s">
        <v>6482</v>
      </c>
      <c r="C11" s="262" t="s">
        <v>4824</v>
      </c>
      <c r="D11" s="262" t="s">
        <v>1005</v>
      </c>
      <c r="E11" s="262" t="s">
        <v>3323</v>
      </c>
      <c r="F11" s="262" t="s">
        <v>3324</v>
      </c>
      <c r="G11" s="262" t="s">
        <v>4597</v>
      </c>
      <c r="H11" s="262" t="s">
        <v>3262</v>
      </c>
      <c r="I11" s="262" t="s">
        <v>4832</v>
      </c>
      <c r="J11" s="262" t="s">
        <v>4795</v>
      </c>
      <c r="K11" s="262" t="s">
        <v>4754</v>
      </c>
      <c r="L11" s="262" t="s">
        <v>4785</v>
      </c>
      <c r="M11" s="262" t="s">
        <v>1916</v>
      </c>
      <c r="N11" s="262" t="s">
        <v>4833</v>
      </c>
      <c r="O11" s="262" t="s">
        <v>4597</v>
      </c>
      <c r="P11" s="262" t="s">
        <v>1916</v>
      </c>
      <c r="Q11" s="262" t="s">
        <v>4833</v>
      </c>
      <c r="R11" s="262" t="s">
        <v>4757</v>
      </c>
      <c r="S11" s="262" t="s">
        <v>4758</v>
      </c>
      <c r="T11" s="262" t="s">
        <v>4834</v>
      </c>
      <c r="U11" s="262" t="s">
        <v>1005</v>
      </c>
      <c r="V11" s="262" t="s">
        <v>3323</v>
      </c>
      <c r="W11" s="262" t="s">
        <v>1916</v>
      </c>
      <c r="X11" s="262" t="s">
        <v>4833</v>
      </c>
      <c r="Y11" s="262" t="s">
        <v>4806</v>
      </c>
      <c r="Z11" s="263" t="s">
        <v>4760</v>
      </c>
      <c r="AA11" s="262" t="s">
        <v>4829</v>
      </c>
      <c r="AB11" s="262" t="s">
        <v>4762</v>
      </c>
      <c r="AC11" s="262" t="s">
        <v>4763</v>
      </c>
      <c r="AD11" s="262" t="s">
        <v>4780</v>
      </c>
      <c r="AE11" s="262" t="s">
        <v>4765</v>
      </c>
      <c r="AF11" s="265">
        <v>1061453</v>
      </c>
      <c r="AG11" s="265">
        <v>-62132</v>
      </c>
      <c r="AH11" s="262" t="s">
        <v>4830</v>
      </c>
      <c r="AI11" s="262" t="s">
        <v>4767</v>
      </c>
      <c r="AJ11" s="262" t="s">
        <v>4767</v>
      </c>
      <c r="AK11" s="262" t="s">
        <v>4767</v>
      </c>
      <c r="AL11" s="262" t="s">
        <v>4782</v>
      </c>
      <c r="AM11" s="262" t="s">
        <v>4769</v>
      </c>
      <c r="AN11" s="263" t="s">
        <v>4770</v>
      </c>
      <c r="AO11" s="262">
        <v>9</v>
      </c>
      <c r="AP11" s="262" t="s">
        <v>4785</v>
      </c>
      <c r="AQ11" s="262" t="s">
        <v>4831</v>
      </c>
      <c r="AR11" s="262"/>
      <c r="AS11" s="262" t="s">
        <v>4771</v>
      </c>
      <c r="AT11" s="262"/>
      <c r="AU11" s="262" t="s">
        <v>4760</v>
      </c>
      <c r="AV11" s="262" t="s">
        <v>4770</v>
      </c>
    </row>
    <row r="12" spans="1:48">
      <c r="A12" s="262">
        <v>10</v>
      </c>
      <c r="B12" s="262" t="s">
        <v>6483</v>
      </c>
      <c r="C12" s="262" t="s">
        <v>4824</v>
      </c>
      <c r="D12" s="262" t="s">
        <v>1005</v>
      </c>
      <c r="E12" s="262" t="s">
        <v>3325</v>
      </c>
      <c r="F12" s="262" t="s">
        <v>3326</v>
      </c>
      <c r="G12" s="262" t="s">
        <v>3839</v>
      </c>
      <c r="H12" s="262" t="s">
        <v>3262</v>
      </c>
      <c r="I12" s="262" t="s">
        <v>4832</v>
      </c>
      <c r="J12" s="262" t="s">
        <v>3099</v>
      </c>
      <c r="K12" s="262" t="s">
        <v>4785</v>
      </c>
      <c r="L12" s="262" t="s">
        <v>4754</v>
      </c>
      <c r="M12" s="262" t="s">
        <v>4835</v>
      </c>
      <c r="N12" s="262" t="s">
        <v>4836</v>
      </c>
      <c r="O12" s="262" t="s">
        <v>4837</v>
      </c>
      <c r="P12" s="262" t="s">
        <v>4835</v>
      </c>
      <c r="Q12" s="262" t="s">
        <v>4836</v>
      </c>
      <c r="R12" s="262" t="s">
        <v>4757</v>
      </c>
      <c r="S12" s="262" t="s">
        <v>4758</v>
      </c>
      <c r="T12" s="262" t="s">
        <v>4837</v>
      </c>
      <c r="U12" s="262" t="s">
        <v>1005</v>
      </c>
      <c r="V12" s="262" t="s">
        <v>3325</v>
      </c>
      <c r="W12" s="262" t="s">
        <v>4835</v>
      </c>
      <c r="X12" s="262" t="s">
        <v>4836</v>
      </c>
      <c r="Y12" s="262" t="s">
        <v>4806</v>
      </c>
      <c r="Z12" s="263" t="s">
        <v>4760</v>
      </c>
      <c r="AA12" s="262" t="s">
        <v>4838</v>
      </c>
      <c r="AB12" s="262" t="s">
        <v>4762</v>
      </c>
      <c r="AC12" s="262" t="s">
        <v>4763</v>
      </c>
      <c r="AD12" s="262" t="s">
        <v>4790</v>
      </c>
      <c r="AE12" s="262" t="s">
        <v>4765</v>
      </c>
      <c r="AF12" s="262" t="s">
        <v>4839</v>
      </c>
      <c r="AG12" s="262" t="s">
        <v>4840</v>
      </c>
      <c r="AH12" s="262" t="s">
        <v>4830</v>
      </c>
      <c r="AI12" s="262" t="s">
        <v>4767</v>
      </c>
      <c r="AJ12" s="262" t="s">
        <v>4767</v>
      </c>
      <c r="AK12" s="262" t="s">
        <v>4767</v>
      </c>
      <c r="AL12" s="262" t="s">
        <v>4841</v>
      </c>
      <c r="AM12" s="262" t="s">
        <v>4769</v>
      </c>
      <c r="AN12" s="263" t="s">
        <v>4770</v>
      </c>
      <c r="AO12" s="262">
        <v>10</v>
      </c>
      <c r="AP12" s="262" t="s">
        <v>4754</v>
      </c>
      <c r="AQ12" s="262" t="s">
        <v>4831</v>
      </c>
      <c r="AR12" s="262"/>
      <c r="AS12" s="262" t="s">
        <v>4771</v>
      </c>
      <c r="AT12" s="262"/>
      <c r="AU12" s="262" t="s">
        <v>4760</v>
      </c>
      <c r="AV12" s="262" t="s">
        <v>4770</v>
      </c>
    </row>
    <row r="13" spans="1:48">
      <c r="A13" s="262">
        <v>11</v>
      </c>
      <c r="B13" s="262" t="s">
        <v>6484</v>
      </c>
      <c r="C13" s="262" t="s">
        <v>4824</v>
      </c>
      <c r="D13" s="262" t="s">
        <v>1005</v>
      </c>
      <c r="E13" s="262" t="s">
        <v>3327</v>
      </c>
      <c r="F13" s="262" t="s">
        <v>3328</v>
      </c>
      <c r="G13" s="262" t="s">
        <v>3885</v>
      </c>
      <c r="H13" s="262" t="s">
        <v>3262</v>
      </c>
      <c r="I13" s="262" t="s">
        <v>4832</v>
      </c>
      <c r="J13" s="262" t="s">
        <v>4827</v>
      </c>
      <c r="K13" s="262" t="s">
        <v>4753</v>
      </c>
      <c r="L13" s="262" t="s">
        <v>4785</v>
      </c>
      <c r="M13" s="262" t="s">
        <v>4842</v>
      </c>
      <c r="N13" s="262">
        <v>81906030053</v>
      </c>
      <c r="O13" s="262" t="s">
        <v>4843</v>
      </c>
      <c r="P13" s="262" t="s">
        <v>4842</v>
      </c>
      <c r="Q13" s="262">
        <v>81906030053</v>
      </c>
      <c r="R13" s="262" t="s">
        <v>4757</v>
      </c>
      <c r="S13" s="262" t="s">
        <v>4758</v>
      </c>
      <c r="T13" s="262" t="s">
        <v>4843</v>
      </c>
      <c r="U13" s="262" t="s">
        <v>1005</v>
      </c>
      <c r="V13" s="262" t="s">
        <v>3327</v>
      </c>
      <c r="W13" s="262" t="s">
        <v>4842</v>
      </c>
      <c r="X13" s="262">
        <v>81906030053</v>
      </c>
      <c r="Y13" s="262" t="s">
        <v>4806</v>
      </c>
      <c r="Z13" s="263" t="s">
        <v>4760</v>
      </c>
      <c r="AA13" s="262" t="s">
        <v>4844</v>
      </c>
      <c r="AB13" s="262" t="s">
        <v>4762</v>
      </c>
      <c r="AC13" s="262" t="s">
        <v>4763</v>
      </c>
      <c r="AD13" s="262" t="s">
        <v>4790</v>
      </c>
      <c r="AE13" s="262" t="s">
        <v>4765</v>
      </c>
      <c r="AF13" s="265">
        <v>1060501</v>
      </c>
      <c r="AG13" s="265">
        <v>-605509</v>
      </c>
      <c r="AH13" s="262" t="s">
        <v>4845</v>
      </c>
      <c r="AI13" s="262" t="s">
        <v>4767</v>
      </c>
      <c r="AJ13" s="262" t="s">
        <v>4767</v>
      </c>
      <c r="AK13" s="262" t="s">
        <v>4767</v>
      </c>
      <c r="AL13" s="262" t="s">
        <v>4782</v>
      </c>
      <c r="AM13" s="262" t="s">
        <v>4769</v>
      </c>
      <c r="AN13" s="263" t="s">
        <v>4770</v>
      </c>
      <c r="AO13" s="262">
        <v>11</v>
      </c>
      <c r="AP13" s="262" t="s">
        <v>4785</v>
      </c>
      <c r="AQ13" s="262" t="s">
        <v>4831</v>
      </c>
      <c r="AR13" s="262"/>
      <c r="AS13" s="262" t="s">
        <v>4771</v>
      </c>
      <c r="AT13" s="262"/>
      <c r="AU13" s="262" t="s">
        <v>4760</v>
      </c>
      <c r="AV13" s="262" t="s">
        <v>4770</v>
      </c>
    </row>
    <row r="14" spans="1:48">
      <c r="A14" s="262">
        <v>12</v>
      </c>
      <c r="B14" s="262" t="s">
        <v>6485</v>
      </c>
      <c r="C14" s="262" t="s">
        <v>4824</v>
      </c>
      <c r="D14" s="262" t="s">
        <v>1005</v>
      </c>
      <c r="E14" s="262" t="s">
        <v>3329</v>
      </c>
      <c r="F14" s="262" t="s">
        <v>3330</v>
      </c>
      <c r="G14" s="262" t="s">
        <v>3928</v>
      </c>
      <c r="H14" s="262" t="s">
        <v>3262</v>
      </c>
      <c r="I14" s="262" t="s">
        <v>4832</v>
      </c>
      <c r="J14" s="262" t="s">
        <v>4827</v>
      </c>
      <c r="K14" s="262" t="s">
        <v>4774</v>
      </c>
      <c r="L14" s="262" t="s">
        <v>4774</v>
      </c>
      <c r="M14" s="262" t="s">
        <v>4846</v>
      </c>
      <c r="N14" s="262">
        <v>81298058862</v>
      </c>
      <c r="O14" s="262" t="s">
        <v>4847</v>
      </c>
      <c r="P14" s="262" t="s">
        <v>4846</v>
      </c>
      <c r="Q14" s="262">
        <v>81298058862</v>
      </c>
      <c r="R14" s="262" t="s">
        <v>4757</v>
      </c>
      <c r="S14" s="262" t="s">
        <v>4758</v>
      </c>
      <c r="T14" s="262" t="s">
        <v>4847</v>
      </c>
      <c r="U14" s="262" t="s">
        <v>1005</v>
      </c>
      <c r="V14" s="262" t="s">
        <v>3329</v>
      </c>
      <c r="W14" s="262" t="s">
        <v>4846</v>
      </c>
      <c r="X14" s="262">
        <v>81298058862</v>
      </c>
      <c r="Y14" s="262" t="s">
        <v>4806</v>
      </c>
      <c r="Z14" s="263" t="s">
        <v>4760</v>
      </c>
      <c r="AA14" s="262" t="s">
        <v>4844</v>
      </c>
      <c r="AB14" s="262" t="s">
        <v>4762</v>
      </c>
      <c r="AC14" s="262" t="s">
        <v>4763</v>
      </c>
      <c r="AD14" s="262" t="s">
        <v>4780</v>
      </c>
      <c r="AE14" s="262" t="s">
        <v>4765</v>
      </c>
      <c r="AF14" s="265">
        <v>1061534</v>
      </c>
      <c r="AG14" s="265">
        <v>-611509</v>
      </c>
      <c r="AH14" s="262" t="s">
        <v>4830</v>
      </c>
      <c r="AI14" s="262" t="s">
        <v>4767</v>
      </c>
      <c r="AJ14" s="262" t="s">
        <v>4767</v>
      </c>
      <c r="AK14" s="262" t="s">
        <v>4767</v>
      </c>
      <c r="AL14" s="262" t="s">
        <v>4782</v>
      </c>
      <c r="AM14" s="262" t="s">
        <v>4769</v>
      </c>
      <c r="AN14" s="263" t="s">
        <v>4770</v>
      </c>
      <c r="AO14" s="262">
        <v>12</v>
      </c>
      <c r="AP14" s="262" t="s">
        <v>4774</v>
      </c>
      <c r="AQ14" s="262" t="s">
        <v>4831</v>
      </c>
      <c r="AR14" s="262"/>
      <c r="AS14" s="262" t="s">
        <v>4771</v>
      </c>
      <c r="AT14" s="262"/>
      <c r="AU14" s="262" t="s">
        <v>4760</v>
      </c>
      <c r="AV14" s="262" t="s">
        <v>4770</v>
      </c>
    </row>
    <row r="15" spans="1:48">
      <c r="A15" s="266">
        <v>13</v>
      </c>
      <c r="B15" s="266" t="e">
        <v>#N/A</v>
      </c>
      <c r="C15" s="266" t="s">
        <v>4824</v>
      </c>
      <c r="D15" s="266" t="s">
        <v>1005</v>
      </c>
      <c r="E15" s="266" t="s">
        <v>3321</v>
      </c>
      <c r="F15" s="266" t="s">
        <v>3331</v>
      </c>
      <c r="G15" s="266" t="s">
        <v>4848</v>
      </c>
      <c r="H15" s="266" t="s">
        <v>4849</v>
      </c>
      <c r="I15" s="266" t="s">
        <v>4850</v>
      </c>
      <c r="J15" s="266" t="s">
        <v>3099</v>
      </c>
      <c r="K15" s="266" t="s">
        <v>4753</v>
      </c>
      <c r="L15" s="266" t="s">
        <v>4754</v>
      </c>
      <c r="M15" s="266" t="s">
        <v>4851</v>
      </c>
      <c r="N15" s="266">
        <v>81911045115</v>
      </c>
      <c r="O15" s="266" t="s">
        <v>4852</v>
      </c>
      <c r="P15" s="266" t="s">
        <v>4851</v>
      </c>
      <c r="Q15" s="266">
        <v>81911045115</v>
      </c>
      <c r="R15" s="266" t="s">
        <v>4853</v>
      </c>
      <c r="S15" s="266"/>
      <c r="T15" s="266" t="s">
        <v>4854</v>
      </c>
      <c r="U15" s="266" t="s">
        <v>1005</v>
      </c>
      <c r="V15" s="266" t="s">
        <v>3321</v>
      </c>
      <c r="W15" s="266" t="s">
        <v>4851</v>
      </c>
      <c r="X15" s="266">
        <v>81911045115</v>
      </c>
      <c r="Y15" s="266" t="s">
        <v>4806</v>
      </c>
      <c r="Z15" s="263" t="s">
        <v>4760</v>
      </c>
      <c r="AA15" s="266" t="s">
        <v>4855</v>
      </c>
      <c r="AB15" s="266" t="s">
        <v>4762</v>
      </c>
      <c r="AC15" s="266" t="s">
        <v>4763</v>
      </c>
      <c r="AD15" s="266" t="s">
        <v>4790</v>
      </c>
      <c r="AE15" s="266" t="s">
        <v>4765</v>
      </c>
      <c r="AF15" s="266" t="s">
        <v>4856</v>
      </c>
      <c r="AG15" s="266" t="s">
        <v>4857</v>
      </c>
      <c r="AH15" s="266" t="s">
        <v>4858</v>
      </c>
      <c r="AI15" s="266" t="s">
        <v>4767</v>
      </c>
      <c r="AJ15" s="266" t="s">
        <v>4767</v>
      </c>
      <c r="AK15" s="266" t="s">
        <v>4767</v>
      </c>
      <c r="AL15" s="266" t="s">
        <v>4859</v>
      </c>
      <c r="AM15" s="266" t="s">
        <v>4860</v>
      </c>
      <c r="AN15" s="263" t="s">
        <v>4861</v>
      </c>
      <c r="AO15" s="266">
        <v>13</v>
      </c>
      <c r="AP15" s="266" t="s">
        <v>4754</v>
      </c>
      <c r="AQ15" s="266" t="s">
        <v>4831</v>
      </c>
      <c r="AR15" s="266"/>
      <c r="AS15" s="262" t="s">
        <v>4771</v>
      </c>
      <c r="AT15" s="262"/>
      <c r="AU15" s="266" t="s">
        <v>4760</v>
      </c>
      <c r="AV15" s="262" t="s">
        <v>4861</v>
      </c>
    </row>
    <row r="16" spans="1:48">
      <c r="A16" s="262">
        <v>14</v>
      </c>
      <c r="B16" s="262" t="s">
        <v>6486</v>
      </c>
      <c r="C16" s="262" t="s">
        <v>4824</v>
      </c>
      <c r="D16" s="262" t="s">
        <v>1005</v>
      </c>
      <c r="E16" s="262" t="s">
        <v>3332</v>
      </c>
      <c r="F16" s="262" t="s">
        <v>3333</v>
      </c>
      <c r="G16" s="262" t="s">
        <v>3968</v>
      </c>
      <c r="H16" s="262" t="s">
        <v>4849</v>
      </c>
      <c r="I16" s="262" t="s">
        <v>4862</v>
      </c>
      <c r="J16" s="262" t="s">
        <v>4795</v>
      </c>
      <c r="K16" s="262" t="s">
        <v>4753</v>
      </c>
      <c r="L16" s="262" t="s">
        <v>4785</v>
      </c>
      <c r="M16" s="262" t="s">
        <v>2231</v>
      </c>
      <c r="N16" s="262">
        <v>89633093447</v>
      </c>
      <c r="O16" s="262" t="s">
        <v>4863</v>
      </c>
      <c r="P16" s="262" t="s">
        <v>2231</v>
      </c>
      <c r="Q16" s="262">
        <v>89633093447</v>
      </c>
      <c r="R16" s="262" t="s">
        <v>4864</v>
      </c>
      <c r="S16" s="262" t="s">
        <v>4865</v>
      </c>
      <c r="T16" s="262" t="s">
        <v>4863</v>
      </c>
      <c r="U16" s="262" t="s">
        <v>1005</v>
      </c>
      <c r="V16" s="262" t="s">
        <v>4866</v>
      </c>
      <c r="W16" s="262" t="s">
        <v>2231</v>
      </c>
      <c r="X16" s="262">
        <v>89633093447</v>
      </c>
      <c r="Y16" s="262" t="s">
        <v>4806</v>
      </c>
      <c r="Z16" s="263" t="s">
        <v>4760</v>
      </c>
      <c r="AA16" s="262" t="s">
        <v>4867</v>
      </c>
      <c r="AB16" s="262" t="s">
        <v>4762</v>
      </c>
      <c r="AC16" s="262" t="s">
        <v>4763</v>
      </c>
      <c r="AD16" s="262" t="s">
        <v>4815</v>
      </c>
      <c r="AE16" s="262" t="s">
        <v>4765</v>
      </c>
      <c r="AF16" s="262">
        <v>106.63</v>
      </c>
      <c r="AG16" s="262">
        <v>6.23</v>
      </c>
      <c r="AH16" s="262" t="s">
        <v>4868</v>
      </c>
      <c r="AI16" s="262" t="s">
        <v>4767</v>
      </c>
      <c r="AJ16" s="262" t="s">
        <v>4767</v>
      </c>
      <c r="AK16" s="262" t="s">
        <v>4767</v>
      </c>
      <c r="AL16" s="262" t="s">
        <v>4782</v>
      </c>
      <c r="AM16" s="262" t="s">
        <v>4769</v>
      </c>
      <c r="AN16" s="263" t="s">
        <v>4770</v>
      </c>
      <c r="AO16" s="262">
        <v>14</v>
      </c>
      <c r="AP16" s="262" t="s">
        <v>4785</v>
      </c>
      <c r="AQ16" s="262" t="s">
        <v>4831</v>
      </c>
      <c r="AR16" s="262"/>
      <c r="AS16" s="262" t="s">
        <v>4771</v>
      </c>
      <c r="AT16" s="262"/>
      <c r="AU16" s="262" t="s">
        <v>4760</v>
      </c>
      <c r="AV16" s="262" t="s">
        <v>4770</v>
      </c>
    </row>
    <row r="17" spans="1:48">
      <c r="A17" s="262">
        <v>15</v>
      </c>
      <c r="B17" s="262" t="s">
        <v>6487</v>
      </c>
      <c r="C17" s="262" t="s">
        <v>4010</v>
      </c>
      <c r="D17" s="262" t="s">
        <v>3334</v>
      </c>
      <c r="E17" s="264" t="s">
        <v>3335</v>
      </c>
      <c r="F17" s="262" t="s">
        <v>3336</v>
      </c>
      <c r="G17" s="262" t="s">
        <v>4011</v>
      </c>
      <c r="H17" s="262" t="s">
        <v>3255</v>
      </c>
      <c r="I17" s="262" t="s">
        <v>4869</v>
      </c>
      <c r="J17" s="262" t="s">
        <v>3099</v>
      </c>
      <c r="K17" s="262" t="s">
        <v>4785</v>
      </c>
      <c r="L17" s="262" t="s">
        <v>4785</v>
      </c>
      <c r="M17" s="262" t="s">
        <v>2240</v>
      </c>
      <c r="N17" s="262">
        <v>85225744084</v>
      </c>
      <c r="O17" s="262" t="s">
        <v>4011</v>
      </c>
      <c r="P17" s="262" t="s">
        <v>2240</v>
      </c>
      <c r="Q17" s="262">
        <v>85225744084</v>
      </c>
      <c r="R17" s="262" t="s">
        <v>4757</v>
      </c>
      <c r="S17" s="262" t="s">
        <v>4758</v>
      </c>
      <c r="T17" s="262" t="s">
        <v>4011</v>
      </c>
      <c r="U17" s="262" t="s">
        <v>3334</v>
      </c>
      <c r="V17" s="262" t="s">
        <v>3335</v>
      </c>
      <c r="W17" s="262" t="s">
        <v>2240</v>
      </c>
      <c r="X17" s="262">
        <v>85225744084</v>
      </c>
      <c r="Y17" s="262" t="s">
        <v>4806</v>
      </c>
      <c r="Z17" s="263" t="s">
        <v>4760</v>
      </c>
      <c r="AA17" s="262" t="s">
        <v>4870</v>
      </c>
      <c r="AB17" s="262" t="s">
        <v>4762</v>
      </c>
      <c r="AC17" s="262" t="s">
        <v>4763</v>
      </c>
      <c r="AD17" s="262" t="s">
        <v>4780</v>
      </c>
      <c r="AE17" s="262" t="s">
        <v>4765</v>
      </c>
      <c r="AF17" s="265">
        <v>11067564</v>
      </c>
      <c r="AG17" s="262"/>
      <c r="AH17" s="262"/>
      <c r="AI17" s="262" t="s">
        <v>4767</v>
      </c>
      <c r="AJ17" s="262" t="s">
        <v>4767</v>
      </c>
      <c r="AK17" s="262" t="s">
        <v>4767</v>
      </c>
      <c r="AL17" s="262" t="s">
        <v>4782</v>
      </c>
      <c r="AM17" s="262" t="s">
        <v>4769</v>
      </c>
      <c r="AN17" s="263" t="s">
        <v>4770</v>
      </c>
      <c r="AO17" s="262">
        <v>15</v>
      </c>
      <c r="AP17" s="262" t="s">
        <v>4785</v>
      </c>
      <c r="AQ17" s="262" t="s">
        <v>4831</v>
      </c>
      <c r="AR17" s="262"/>
      <c r="AS17" s="262" t="s">
        <v>4771</v>
      </c>
      <c r="AT17" s="262"/>
      <c r="AU17" s="262" t="s">
        <v>4760</v>
      </c>
      <c r="AV17" s="262" t="s">
        <v>4770</v>
      </c>
    </row>
    <row r="18" spans="1:48">
      <c r="A18" s="262">
        <v>16</v>
      </c>
      <c r="B18" s="262" t="s">
        <v>6488</v>
      </c>
      <c r="C18" s="262" t="s">
        <v>4010</v>
      </c>
      <c r="D18" s="262" t="s">
        <v>3334</v>
      </c>
      <c r="E18" s="262" t="s">
        <v>3337</v>
      </c>
      <c r="F18" s="262" t="s">
        <v>3338</v>
      </c>
      <c r="G18" s="262" t="s">
        <v>4053</v>
      </c>
      <c r="H18" s="262" t="s">
        <v>3260</v>
      </c>
      <c r="I18" s="262" t="s">
        <v>4871</v>
      </c>
      <c r="J18" s="262" t="s">
        <v>3099</v>
      </c>
      <c r="K18" s="262" t="s">
        <v>4785</v>
      </c>
      <c r="L18" s="262" t="s">
        <v>4754</v>
      </c>
      <c r="M18" s="262" t="s">
        <v>4872</v>
      </c>
      <c r="N18" s="262">
        <v>85728955931</v>
      </c>
      <c r="O18" s="262" t="s">
        <v>4873</v>
      </c>
      <c r="P18" s="262" t="s">
        <v>4872</v>
      </c>
      <c r="Q18" s="262">
        <v>85728955931</v>
      </c>
      <c r="R18" s="262" t="s">
        <v>4757</v>
      </c>
      <c r="S18" s="262" t="s">
        <v>4758</v>
      </c>
      <c r="T18" s="262" t="s">
        <v>4873</v>
      </c>
      <c r="U18" s="262" t="s">
        <v>3334</v>
      </c>
      <c r="V18" s="262" t="s">
        <v>3337</v>
      </c>
      <c r="W18" s="262" t="s">
        <v>4872</v>
      </c>
      <c r="X18" s="262">
        <v>85728955931</v>
      </c>
      <c r="Y18" s="262" t="s">
        <v>4806</v>
      </c>
      <c r="Z18" s="263" t="s">
        <v>4760</v>
      </c>
      <c r="AA18" s="262" t="s">
        <v>4874</v>
      </c>
      <c r="AB18" s="262" t="s">
        <v>4762</v>
      </c>
      <c r="AC18" s="262" t="s">
        <v>4763</v>
      </c>
      <c r="AD18" s="262" t="s">
        <v>4875</v>
      </c>
      <c r="AE18" s="262" t="s">
        <v>4765</v>
      </c>
      <c r="AF18" s="262">
        <v>110.503</v>
      </c>
      <c r="AG18" s="262">
        <v>-7.3239999999999998</v>
      </c>
      <c r="AH18" s="262" t="s">
        <v>4876</v>
      </c>
      <c r="AI18" s="262" t="s">
        <v>4767</v>
      </c>
      <c r="AJ18" s="262" t="s">
        <v>4767</v>
      </c>
      <c r="AK18" s="262" t="s">
        <v>4767</v>
      </c>
      <c r="AL18" s="262" t="s">
        <v>4782</v>
      </c>
      <c r="AM18" s="262" t="s">
        <v>4769</v>
      </c>
      <c r="AN18" s="263" t="s">
        <v>4770</v>
      </c>
      <c r="AO18" s="262">
        <v>16</v>
      </c>
      <c r="AP18" s="262" t="s">
        <v>4754</v>
      </c>
      <c r="AQ18" s="262" t="s">
        <v>4831</v>
      </c>
      <c r="AR18" s="262"/>
      <c r="AS18" s="262" t="s">
        <v>4771</v>
      </c>
      <c r="AT18" s="262"/>
      <c r="AU18" s="262" t="s">
        <v>4760</v>
      </c>
      <c r="AV18" s="262" t="s">
        <v>4770</v>
      </c>
    </row>
    <row r="19" spans="1:48">
      <c r="A19" s="266">
        <v>17</v>
      </c>
      <c r="B19" s="266" t="e">
        <v>#N/A</v>
      </c>
      <c r="C19" s="266" t="s">
        <v>4010</v>
      </c>
      <c r="D19" s="266" t="s">
        <v>3334</v>
      </c>
      <c r="E19" s="266" t="s">
        <v>3339</v>
      </c>
      <c r="F19" s="266" t="s">
        <v>3340</v>
      </c>
      <c r="G19" s="266" t="s">
        <v>4877</v>
      </c>
      <c r="H19" s="266" t="s">
        <v>3226</v>
      </c>
      <c r="I19" s="266" t="s">
        <v>4878</v>
      </c>
      <c r="J19" s="266" t="s">
        <v>4879</v>
      </c>
      <c r="K19" s="266" t="s">
        <v>4774</v>
      </c>
      <c r="L19" s="266" t="s">
        <v>4774</v>
      </c>
      <c r="M19" s="266" t="s">
        <v>169</v>
      </c>
      <c r="N19" s="266" t="s">
        <v>4880</v>
      </c>
      <c r="O19" s="266" t="s">
        <v>4881</v>
      </c>
      <c r="P19" s="266" t="s">
        <v>169</v>
      </c>
      <c r="Q19" s="266" t="s">
        <v>4880</v>
      </c>
      <c r="R19" s="266"/>
      <c r="S19" s="266"/>
      <c r="T19" s="266" t="s">
        <v>4881</v>
      </c>
      <c r="U19" s="266" t="s">
        <v>3334</v>
      </c>
      <c r="V19" s="266" t="s">
        <v>3339</v>
      </c>
      <c r="W19" s="266" t="s">
        <v>169</v>
      </c>
      <c r="X19" s="266" t="s">
        <v>4880</v>
      </c>
      <c r="Y19" s="266" t="s">
        <v>4806</v>
      </c>
      <c r="Z19" s="263" t="s">
        <v>4760</v>
      </c>
      <c r="AA19" s="266" t="s">
        <v>4882</v>
      </c>
      <c r="AB19" s="266" t="s">
        <v>4762</v>
      </c>
      <c r="AC19" s="266" t="s">
        <v>4763</v>
      </c>
      <c r="AD19" s="266" t="s">
        <v>4815</v>
      </c>
      <c r="AE19" s="266" t="s">
        <v>4765</v>
      </c>
      <c r="AF19" s="266">
        <v>110.42543000000001</v>
      </c>
      <c r="AG19" s="266">
        <v>-6.9914699999999996</v>
      </c>
      <c r="AH19" s="266" t="s">
        <v>4883</v>
      </c>
      <c r="AI19" s="266" t="s">
        <v>4767</v>
      </c>
      <c r="AJ19" s="266" t="s">
        <v>4767</v>
      </c>
      <c r="AK19" s="266" t="s">
        <v>4767</v>
      </c>
      <c r="AL19" s="266" t="s">
        <v>4884</v>
      </c>
      <c r="AM19" s="266" t="s">
        <v>4860</v>
      </c>
      <c r="AN19" s="263" t="s">
        <v>4861</v>
      </c>
      <c r="AO19" s="266">
        <v>17</v>
      </c>
      <c r="AP19" s="266" t="s">
        <v>4774</v>
      </c>
      <c r="AQ19" s="266" t="s">
        <v>4831</v>
      </c>
      <c r="AR19" s="266"/>
      <c r="AS19" s="262" t="s">
        <v>4771</v>
      </c>
      <c r="AT19" s="262"/>
      <c r="AU19" s="263" t="s">
        <v>4760</v>
      </c>
      <c r="AV19" s="262" t="s">
        <v>4861</v>
      </c>
    </row>
    <row r="20" spans="1:48">
      <c r="A20" s="266">
        <v>18</v>
      </c>
      <c r="B20" s="266" t="e">
        <v>#N/A</v>
      </c>
      <c r="C20" s="266" t="s">
        <v>2917</v>
      </c>
      <c r="D20" s="266" t="s">
        <v>3334</v>
      </c>
      <c r="E20" s="266" t="s">
        <v>3341</v>
      </c>
      <c r="F20" s="266" t="s">
        <v>3342</v>
      </c>
      <c r="G20" s="266" t="s">
        <v>4885</v>
      </c>
      <c r="H20" s="266" t="s">
        <v>3235</v>
      </c>
      <c r="I20" s="266" t="s">
        <v>4886</v>
      </c>
      <c r="J20" s="266" t="s">
        <v>4879</v>
      </c>
      <c r="K20" s="266" t="s">
        <v>4753</v>
      </c>
      <c r="L20" s="266" t="s">
        <v>4785</v>
      </c>
      <c r="M20" s="266" t="s">
        <v>2623</v>
      </c>
      <c r="N20" s="266">
        <v>81225296977</v>
      </c>
      <c r="O20" s="266" t="s">
        <v>4887</v>
      </c>
      <c r="P20" s="266" t="s">
        <v>2623</v>
      </c>
      <c r="Q20" s="266">
        <v>81225296977</v>
      </c>
      <c r="R20" s="266"/>
      <c r="S20" s="266"/>
      <c r="T20" s="266" t="s">
        <v>4887</v>
      </c>
      <c r="U20" s="266" t="s">
        <v>3334</v>
      </c>
      <c r="V20" s="266" t="s">
        <v>3341</v>
      </c>
      <c r="W20" s="266" t="s">
        <v>2623</v>
      </c>
      <c r="X20" s="266">
        <v>81225296977</v>
      </c>
      <c r="Y20" s="266" t="s">
        <v>4806</v>
      </c>
      <c r="Z20" s="263" t="s">
        <v>4760</v>
      </c>
      <c r="AA20" s="266" t="s">
        <v>4888</v>
      </c>
      <c r="AB20" s="266"/>
      <c r="AC20" s="266" t="s">
        <v>4763</v>
      </c>
      <c r="AD20" s="266" t="s">
        <v>4875</v>
      </c>
      <c r="AE20" s="266" t="s">
        <v>4765</v>
      </c>
      <c r="AF20" s="266">
        <v>109.373228</v>
      </c>
      <c r="AG20" s="266">
        <v>-7.3917830000000002</v>
      </c>
      <c r="AH20" s="266"/>
      <c r="AI20" s="266"/>
      <c r="AJ20" s="266"/>
      <c r="AK20" s="266"/>
      <c r="AL20" s="266" t="s">
        <v>4889</v>
      </c>
      <c r="AM20" s="266" t="s">
        <v>4860</v>
      </c>
      <c r="AN20" s="263" t="s">
        <v>4890</v>
      </c>
      <c r="AO20" s="266">
        <v>18</v>
      </c>
      <c r="AP20" s="266" t="s">
        <v>4785</v>
      </c>
      <c r="AQ20" s="266" t="s">
        <v>4831</v>
      </c>
      <c r="AR20" s="266"/>
      <c r="AS20" s="262" t="s">
        <v>4771</v>
      </c>
      <c r="AT20" s="262"/>
      <c r="AU20" s="266" t="s">
        <v>4760</v>
      </c>
      <c r="AV20" s="262" t="s">
        <v>4890</v>
      </c>
    </row>
    <row r="21" spans="1:48">
      <c r="A21" s="262">
        <v>19</v>
      </c>
      <c r="B21" s="262" t="s">
        <v>6489</v>
      </c>
      <c r="C21" s="262" t="s">
        <v>4010</v>
      </c>
      <c r="D21" s="262" t="s">
        <v>3334</v>
      </c>
      <c r="E21" s="262" t="s">
        <v>3343</v>
      </c>
      <c r="F21" s="262" t="s">
        <v>3344</v>
      </c>
      <c r="G21" s="262" t="s">
        <v>4096</v>
      </c>
      <c r="H21" s="262" t="s">
        <v>3226</v>
      </c>
      <c r="I21" s="262" t="s">
        <v>4878</v>
      </c>
      <c r="J21" s="262" t="s">
        <v>4879</v>
      </c>
      <c r="K21" s="262" t="s">
        <v>4785</v>
      </c>
      <c r="L21" s="262" t="s">
        <v>4785</v>
      </c>
      <c r="M21" s="262" t="s">
        <v>4891</v>
      </c>
      <c r="N21" s="262">
        <v>85729296769</v>
      </c>
      <c r="O21" s="262" t="s">
        <v>4892</v>
      </c>
      <c r="P21" s="262" t="s">
        <v>4891</v>
      </c>
      <c r="Q21" s="262">
        <v>85729296769</v>
      </c>
      <c r="R21" s="262" t="s">
        <v>4757</v>
      </c>
      <c r="S21" s="262" t="s">
        <v>4758</v>
      </c>
      <c r="T21" s="262" t="s">
        <v>4892</v>
      </c>
      <c r="U21" s="262" t="s">
        <v>3334</v>
      </c>
      <c r="V21" s="262" t="s">
        <v>3343</v>
      </c>
      <c r="W21" s="262" t="s">
        <v>4891</v>
      </c>
      <c r="X21" s="262">
        <v>85729296769</v>
      </c>
      <c r="Y21" s="262" t="s">
        <v>4893</v>
      </c>
      <c r="Z21" s="263" t="s">
        <v>4760</v>
      </c>
      <c r="AA21" s="262" t="s">
        <v>4894</v>
      </c>
      <c r="AB21" s="262" t="s">
        <v>4762</v>
      </c>
      <c r="AC21" s="262" t="s">
        <v>4763</v>
      </c>
      <c r="AD21" s="262" t="s">
        <v>4875</v>
      </c>
      <c r="AE21" s="262" t="s">
        <v>4765</v>
      </c>
      <c r="AF21" s="262">
        <v>109.73048</v>
      </c>
      <c r="AG21" s="262">
        <v>-6.9089</v>
      </c>
      <c r="AH21" s="262" t="s">
        <v>4895</v>
      </c>
      <c r="AI21" s="262" t="s">
        <v>4767</v>
      </c>
      <c r="AJ21" s="262" t="s">
        <v>4767</v>
      </c>
      <c r="AK21" s="262" t="s">
        <v>4767</v>
      </c>
      <c r="AL21" s="262" t="s">
        <v>4782</v>
      </c>
      <c r="AM21" s="262" t="s">
        <v>4769</v>
      </c>
      <c r="AN21" s="263" t="s">
        <v>4770</v>
      </c>
      <c r="AO21" s="262">
        <v>19</v>
      </c>
      <c r="AP21" s="262" t="s">
        <v>4785</v>
      </c>
      <c r="AQ21" s="262" t="s">
        <v>4831</v>
      </c>
      <c r="AR21" s="262"/>
      <c r="AS21" s="262" t="s">
        <v>4771</v>
      </c>
      <c r="AT21" s="262"/>
      <c r="AU21" s="262" t="s">
        <v>4760</v>
      </c>
      <c r="AV21" s="262" t="s">
        <v>4770</v>
      </c>
    </row>
    <row r="22" spans="1:48">
      <c r="A22" s="262">
        <v>20</v>
      </c>
      <c r="B22" s="262" t="s">
        <v>6490</v>
      </c>
      <c r="C22" s="262" t="s">
        <v>2917</v>
      </c>
      <c r="D22" s="262" t="s">
        <v>3334</v>
      </c>
      <c r="E22" s="262" t="s">
        <v>3345</v>
      </c>
      <c r="F22" s="262" t="s">
        <v>3346</v>
      </c>
      <c r="G22" s="262" t="s">
        <v>4138</v>
      </c>
      <c r="H22" s="262" t="s">
        <v>3250</v>
      </c>
      <c r="I22" s="262" t="s">
        <v>4896</v>
      </c>
      <c r="J22" s="262" t="s">
        <v>4879</v>
      </c>
      <c r="K22" s="262" t="s">
        <v>4753</v>
      </c>
      <c r="L22" s="262" t="s">
        <v>4775</v>
      </c>
      <c r="M22" s="262" t="s">
        <v>4897</v>
      </c>
      <c r="N22" s="262">
        <v>85640609507</v>
      </c>
      <c r="O22" s="262" t="s">
        <v>4898</v>
      </c>
      <c r="P22" s="262" t="s">
        <v>4897</v>
      </c>
      <c r="Q22" s="262">
        <v>85640609507</v>
      </c>
      <c r="R22" s="262" t="s">
        <v>4757</v>
      </c>
      <c r="S22" s="262" t="s">
        <v>4758</v>
      </c>
      <c r="T22" s="264" t="s">
        <v>4898</v>
      </c>
      <c r="U22" s="262" t="s">
        <v>3334</v>
      </c>
      <c r="V22" s="262" t="s">
        <v>3345</v>
      </c>
      <c r="W22" s="262" t="s">
        <v>4897</v>
      </c>
      <c r="X22" s="262">
        <v>85640609507</v>
      </c>
      <c r="Y22" s="264" t="s">
        <v>4899</v>
      </c>
      <c r="Z22" s="263" t="s">
        <v>4760</v>
      </c>
      <c r="AA22" s="262" t="s">
        <v>4900</v>
      </c>
      <c r="AB22" s="262" t="s">
        <v>4762</v>
      </c>
      <c r="AC22" s="262" t="s">
        <v>4763</v>
      </c>
      <c r="AD22" s="262" t="s">
        <v>4780</v>
      </c>
      <c r="AE22" s="262" t="s">
        <v>4765</v>
      </c>
      <c r="AF22" s="262" t="s">
        <v>4901</v>
      </c>
      <c r="AG22" s="262">
        <v>-7.46</v>
      </c>
      <c r="AH22" s="262" t="s">
        <v>4902</v>
      </c>
      <c r="AI22" s="262" t="s">
        <v>4767</v>
      </c>
      <c r="AJ22" s="262" t="s">
        <v>4767</v>
      </c>
      <c r="AK22" s="262" t="s">
        <v>4767</v>
      </c>
      <c r="AL22" s="262" t="s">
        <v>4782</v>
      </c>
      <c r="AM22" s="262" t="s">
        <v>4769</v>
      </c>
      <c r="AN22" s="263" t="s">
        <v>4770</v>
      </c>
      <c r="AO22" s="262">
        <v>20</v>
      </c>
      <c r="AP22" s="262" t="s">
        <v>4775</v>
      </c>
      <c r="AQ22" s="262" t="s">
        <v>4831</v>
      </c>
      <c r="AR22" s="262"/>
      <c r="AS22" s="262" t="s">
        <v>4771</v>
      </c>
      <c r="AT22" s="262"/>
      <c r="AU22" s="262" t="s">
        <v>4760</v>
      </c>
      <c r="AV22" s="262" t="s">
        <v>4770</v>
      </c>
    </row>
    <row r="23" spans="1:48">
      <c r="A23" s="262">
        <v>21</v>
      </c>
      <c r="B23" s="262" t="s">
        <v>6491</v>
      </c>
      <c r="C23" s="262" t="s">
        <v>4010</v>
      </c>
      <c r="D23" s="262" t="s">
        <v>3334</v>
      </c>
      <c r="E23" s="262" t="s">
        <v>3347</v>
      </c>
      <c r="F23" s="262" t="s">
        <v>3348</v>
      </c>
      <c r="G23" s="262" t="s">
        <v>4182</v>
      </c>
      <c r="H23" s="262" t="s">
        <v>3255</v>
      </c>
      <c r="I23" s="262" t="s">
        <v>4869</v>
      </c>
      <c r="J23" s="262" t="s">
        <v>4903</v>
      </c>
      <c r="K23" s="262" t="s">
        <v>4753</v>
      </c>
      <c r="L23" s="262" t="s">
        <v>4785</v>
      </c>
      <c r="M23" s="262" t="s">
        <v>4904</v>
      </c>
      <c r="N23" s="262" t="s">
        <v>4905</v>
      </c>
      <c r="O23" s="262" t="s">
        <v>4906</v>
      </c>
      <c r="P23" s="262" t="s">
        <v>4904</v>
      </c>
      <c r="Q23" s="262" t="s">
        <v>4905</v>
      </c>
      <c r="R23" s="262" t="s">
        <v>4757</v>
      </c>
      <c r="S23" s="262" t="s">
        <v>4758</v>
      </c>
      <c r="T23" s="262" t="s">
        <v>4906</v>
      </c>
      <c r="U23" s="262" t="s">
        <v>3334</v>
      </c>
      <c r="V23" s="262" t="s">
        <v>3347</v>
      </c>
      <c r="W23" s="262" t="s">
        <v>4904</v>
      </c>
      <c r="X23" s="262" t="s">
        <v>4905</v>
      </c>
      <c r="Y23" s="262" t="s">
        <v>4893</v>
      </c>
      <c r="Z23" s="263" t="s">
        <v>4760</v>
      </c>
      <c r="AA23" s="262" t="s">
        <v>4907</v>
      </c>
      <c r="AB23" s="262" t="s">
        <v>4762</v>
      </c>
      <c r="AC23" s="262" t="s">
        <v>4763</v>
      </c>
      <c r="AD23" s="262" t="s">
        <v>4808</v>
      </c>
      <c r="AE23" s="262" t="s">
        <v>4908</v>
      </c>
      <c r="AF23" s="265">
        <v>11084982</v>
      </c>
      <c r="AG23" s="265">
        <v>-680542</v>
      </c>
      <c r="AH23" s="262" t="s">
        <v>4909</v>
      </c>
      <c r="AI23" s="262" t="s">
        <v>4767</v>
      </c>
      <c r="AJ23" s="262" t="s">
        <v>4767</v>
      </c>
      <c r="AK23" s="262" t="s">
        <v>4767</v>
      </c>
      <c r="AL23" s="262" t="s">
        <v>4782</v>
      </c>
      <c r="AM23" s="262" t="s">
        <v>4769</v>
      </c>
      <c r="AN23" s="263" t="s">
        <v>4770</v>
      </c>
      <c r="AO23" s="262">
        <v>21</v>
      </c>
      <c r="AP23" s="262" t="s">
        <v>4785</v>
      </c>
      <c r="AQ23" s="262" t="s">
        <v>4831</v>
      </c>
      <c r="AR23" s="262"/>
      <c r="AS23" s="262" t="s">
        <v>4771</v>
      </c>
      <c r="AT23" s="262"/>
      <c r="AU23" s="262" t="s">
        <v>4760</v>
      </c>
      <c r="AV23" s="262" t="s">
        <v>4770</v>
      </c>
    </row>
    <row r="24" spans="1:48">
      <c r="A24" s="262">
        <v>22</v>
      </c>
      <c r="B24" s="262" t="s">
        <v>6492</v>
      </c>
      <c r="C24" s="262" t="s">
        <v>2917</v>
      </c>
      <c r="D24" s="262" t="s">
        <v>3334</v>
      </c>
      <c r="E24" s="262" t="s">
        <v>3349</v>
      </c>
      <c r="F24" s="262" t="s">
        <v>3350</v>
      </c>
      <c r="G24" s="262" t="s">
        <v>4224</v>
      </c>
      <c r="H24" s="262" t="s">
        <v>3226</v>
      </c>
      <c r="I24" s="262" t="s">
        <v>4878</v>
      </c>
      <c r="J24" s="262" t="s">
        <v>4903</v>
      </c>
      <c r="K24" s="267">
        <v>43107</v>
      </c>
      <c r="L24" s="267">
        <v>43138</v>
      </c>
      <c r="M24" s="262" t="s">
        <v>4910</v>
      </c>
      <c r="N24" s="262" t="s">
        <v>4911</v>
      </c>
      <c r="O24" s="262" t="s">
        <v>4912</v>
      </c>
      <c r="P24" s="262" t="s">
        <v>4910</v>
      </c>
      <c r="Q24" s="262" t="s">
        <v>4911</v>
      </c>
      <c r="R24" s="262" t="s">
        <v>4757</v>
      </c>
      <c r="S24" s="262" t="s">
        <v>4758</v>
      </c>
      <c r="T24" s="262" t="s">
        <v>4912</v>
      </c>
      <c r="U24" s="262" t="s">
        <v>3334</v>
      </c>
      <c r="V24" s="262" t="s">
        <v>3349</v>
      </c>
      <c r="W24" s="262" t="s">
        <v>4910</v>
      </c>
      <c r="X24" s="262" t="s">
        <v>4911</v>
      </c>
      <c r="Y24" s="262" t="s">
        <v>4893</v>
      </c>
      <c r="Z24" s="263" t="s">
        <v>4760</v>
      </c>
      <c r="AA24" s="262" t="s">
        <v>4913</v>
      </c>
      <c r="AB24" s="262" t="s">
        <v>4762</v>
      </c>
      <c r="AC24" s="262" t="s">
        <v>4763</v>
      </c>
      <c r="AD24" s="262" t="s">
        <v>4780</v>
      </c>
      <c r="AE24" s="262" t="s">
        <v>4914</v>
      </c>
      <c r="AF24" s="262">
        <v>110.099574</v>
      </c>
      <c r="AG24" s="262">
        <v>7.2819880000000001</v>
      </c>
      <c r="AH24" s="262" t="s">
        <v>4915</v>
      </c>
      <c r="AI24" s="262" t="s">
        <v>4767</v>
      </c>
      <c r="AJ24" s="262" t="s">
        <v>4767</v>
      </c>
      <c r="AK24" s="262" t="s">
        <v>4767</v>
      </c>
      <c r="AL24" s="262" t="s">
        <v>4782</v>
      </c>
      <c r="AM24" s="262" t="s">
        <v>4769</v>
      </c>
      <c r="AN24" s="263" t="s">
        <v>4770</v>
      </c>
      <c r="AO24" s="262">
        <v>22</v>
      </c>
      <c r="AP24" s="267">
        <v>43138</v>
      </c>
      <c r="AQ24" s="262" t="s">
        <v>4831</v>
      </c>
      <c r="AR24" s="262"/>
      <c r="AS24" s="262" t="s">
        <v>4771</v>
      </c>
      <c r="AT24" s="262"/>
      <c r="AU24" s="262" t="s">
        <v>4760</v>
      </c>
      <c r="AV24" s="262" t="s">
        <v>4770</v>
      </c>
    </row>
    <row r="25" spans="1:48">
      <c r="A25" s="262">
        <v>23</v>
      </c>
      <c r="B25" s="262" t="s">
        <v>6493</v>
      </c>
      <c r="C25" s="262" t="s">
        <v>4010</v>
      </c>
      <c r="D25" s="262" t="s">
        <v>3334</v>
      </c>
      <c r="E25" s="262" t="s">
        <v>3339</v>
      </c>
      <c r="F25" s="262" t="s">
        <v>3351</v>
      </c>
      <c r="G25" s="262" t="s">
        <v>4265</v>
      </c>
      <c r="H25" s="262" t="s">
        <v>3226</v>
      </c>
      <c r="I25" s="262" t="s">
        <v>4878</v>
      </c>
      <c r="J25" s="262" t="s">
        <v>4879</v>
      </c>
      <c r="K25" s="262" t="s">
        <v>4774</v>
      </c>
      <c r="L25" s="262" t="s">
        <v>4774</v>
      </c>
      <c r="M25" s="262" t="s">
        <v>2277</v>
      </c>
      <c r="N25" s="262" t="s">
        <v>4916</v>
      </c>
      <c r="O25" s="262" t="s">
        <v>4917</v>
      </c>
      <c r="P25" s="262" t="s">
        <v>2277</v>
      </c>
      <c r="Q25" s="262" t="s">
        <v>4916</v>
      </c>
      <c r="R25" s="262" t="s">
        <v>4757</v>
      </c>
      <c r="S25" s="262" t="s">
        <v>4758</v>
      </c>
      <c r="T25" s="262" t="s">
        <v>4917</v>
      </c>
      <c r="U25" s="262" t="s">
        <v>3334</v>
      </c>
      <c r="V25" s="262" t="s">
        <v>3339</v>
      </c>
      <c r="W25" s="262" t="s">
        <v>2277</v>
      </c>
      <c r="X25" s="262" t="s">
        <v>4916</v>
      </c>
      <c r="Y25" s="262" t="s">
        <v>4893</v>
      </c>
      <c r="Z25" s="263" t="s">
        <v>4760</v>
      </c>
      <c r="AA25" s="262" t="s">
        <v>4918</v>
      </c>
      <c r="AB25" s="262" t="s">
        <v>4762</v>
      </c>
      <c r="AC25" s="262" t="s">
        <v>4763</v>
      </c>
      <c r="AD25" s="262" t="s">
        <v>4815</v>
      </c>
      <c r="AE25" s="262" t="s">
        <v>4919</v>
      </c>
      <c r="AF25" s="262">
        <v>110.41423</v>
      </c>
      <c r="AG25" s="262">
        <v>-6.9869599999999998</v>
      </c>
      <c r="AH25" s="262" t="s">
        <v>4883</v>
      </c>
      <c r="AI25" s="262" t="s">
        <v>4767</v>
      </c>
      <c r="AJ25" s="262" t="s">
        <v>4767</v>
      </c>
      <c r="AK25" s="262" t="s">
        <v>4767</v>
      </c>
      <c r="AL25" s="262" t="s">
        <v>4782</v>
      </c>
      <c r="AM25" s="262" t="s">
        <v>4769</v>
      </c>
      <c r="AN25" s="263" t="s">
        <v>4770</v>
      </c>
      <c r="AO25" s="262">
        <v>23</v>
      </c>
      <c r="AP25" s="262" t="s">
        <v>4774</v>
      </c>
      <c r="AQ25" s="262" t="s">
        <v>4831</v>
      </c>
      <c r="AR25" s="262"/>
      <c r="AS25" s="262" t="s">
        <v>4771</v>
      </c>
      <c r="AT25" s="262"/>
      <c r="AU25" s="262" t="s">
        <v>4760</v>
      </c>
      <c r="AV25" s="262" t="s">
        <v>4770</v>
      </c>
    </row>
    <row r="26" spans="1:48">
      <c r="A26" s="262">
        <v>24</v>
      </c>
      <c r="B26" s="262" t="s">
        <v>6494</v>
      </c>
      <c r="C26" s="262" t="s">
        <v>2917</v>
      </c>
      <c r="D26" s="262" t="s">
        <v>3334</v>
      </c>
      <c r="E26" s="262" t="s">
        <v>3352</v>
      </c>
      <c r="F26" s="262" t="s">
        <v>3353</v>
      </c>
      <c r="G26" s="262" t="s">
        <v>4296</v>
      </c>
      <c r="H26" s="262" t="s">
        <v>3235</v>
      </c>
      <c r="I26" s="262" t="s">
        <v>4886</v>
      </c>
      <c r="J26" s="262" t="s">
        <v>4920</v>
      </c>
      <c r="K26" s="262" t="s">
        <v>4785</v>
      </c>
      <c r="L26" s="262" t="s">
        <v>4785</v>
      </c>
      <c r="M26" s="262" t="s">
        <v>4921</v>
      </c>
      <c r="N26" s="262">
        <v>81328705809</v>
      </c>
      <c r="O26" s="262" t="s">
        <v>4922</v>
      </c>
      <c r="P26" s="262" t="s">
        <v>4921</v>
      </c>
      <c r="Q26" s="262">
        <v>81328705809</v>
      </c>
      <c r="R26" s="262" t="s">
        <v>4757</v>
      </c>
      <c r="S26" s="262" t="s">
        <v>4758</v>
      </c>
      <c r="T26" s="262" t="s">
        <v>4922</v>
      </c>
      <c r="U26" s="262" t="s">
        <v>3334</v>
      </c>
      <c r="V26" s="262" t="s">
        <v>3352</v>
      </c>
      <c r="W26" s="262" t="s">
        <v>4921</v>
      </c>
      <c r="X26" s="262">
        <v>81328705809</v>
      </c>
      <c r="Y26" s="262" t="s">
        <v>4806</v>
      </c>
      <c r="Z26" s="263" t="s">
        <v>4760</v>
      </c>
      <c r="AA26" s="262" t="s">
        <v>4923</v>
      </c>
      <c r="AB26" s="262" t="s">
        <v>4762</v>
      </c>
      <c r="AC26" s="262" t="s">
        <v>4763</v>
      </c>
      <c r="AD26" s="262" t="s">
        <v>4875</v>
      </c>
      <c r="AE26" s="262" t="s">
        <v>4919</v>
      </c>
      <c r="AF26" s="262">
        <v>109.694796</v>
      </c>
      <c r="AG26" s="262">
        <v>-7.3973829999999996</v>
      </c>
      <c r="AH26" s="262" t="s">
        <v>4924</v>
      </c>
      <c r="AI26" s="262" t="s">
        <v>4767</v>
      </c>
      <c r="AJ26" s="262" t="s">
        <v>4767</v>
      </c>
      <c r="AK26" s="262" t="s">
        <v>4767</v>
      </c>
      <c r="AL26" s="262" t="s">
        <v>4782</v>
      </c>
      <c r="AM26" s="262" t="s">
        <v>4769</v>
      </c>
      <c r="AN26" s="263" t="s">
        <v>4770</v>
      </c>
      <c r="AO26" s="262">
        <v>24</v>
      </c>
      <c r="AP26" s="262" t="s">
        <v>4785</v>
      </c>
      <c r="AQ26" s="262" t="s">
        <v>4831</v>
      </c>
      <c r="AR26" s="262"/>
      <c r="AS26" s="262" t="s">
        <v>4771</v>
      </c>
      <c r="AT26" s="262"/>
      <c r="AU26" s="262" t="s">
        <v>4760</v>
      </c>
      <c r="AV26" s="262" t="s">
        <v>4770</v>
      </c>
    </row>
    <row r="27" spans="1:48">
      <c r="A27" s="266">
        <v>25</v>
      </c>
      <c r="B27" s="266" t="e">
        <v>#N/A</v>
      </c>
      <c r="C27" s="266" t="s">
        <v>2917</v>
      </c>
      <c r="D27" s="266" t="s">
        <v>3334</v>
      </c>
      <c r="E27" s="266" t="s">
        <v>3354</v>
      </c>
      <c r="F27" s="266" t="s">
        <v>3355</v>
      </c>
      <c r="G27" s="266" t="s">
        <v>4925</v>
      </c>
      <c r="H27" s="266" t="s">
        <v>3260</v>
      </c>
      <c r="I27" s="266" t="s">
        <v>4871</v>
      </c>
      <c r="J27" s="266"/>
      <c r="K27" s="266" t="s">
        <v>4754</v>
      </c>
      <c r="L27" s="266"/>
      <c r="M27" s="266" t="s">
        <v>4926</v>
      </c>
      <c r="N27" s="266">
        <v>85781553303</v>
      </c>
      <c r="O27" s="266" t="s">
        <v>4925</v>
      </c>
      <c r="P27" s="266" t="s">
        <v>4926</v>
      </c>
      <c r="Q27" s="266">
        <v>85781553303</v>
      </c>
      <c r="R27" s="266"/>
      <c r="S27" s="266"/>
      <c r="T27" s="266"/>
      <c r="U27" s="266" t="s">
        <v>3334</v>
      </c>
      <c r="V27" s="266" t="s">
        <v>3354</v>
      </c>
      <c r="W27" s="266" t="s">
        <v>4926</v>
      </c>
      <c r="X27" s="266">
        <v>85781553303</v>
      </c>
      <c r="Y27" s="266"/>
      <c r="Z27" s="263" t="s">
        <v>4760</v>
      </c>
      <c r="AA27" s="266"/>
      <c r="AB27" s="266"/>
      <c r="AC27" s="266"/>
      <c r="AD27" s="266"/>
      <c r="AE27" s="266"/>
      <c r="AF27" s="266"/>
      <c r="AG27" s="266"/>
      <c r="AH27" s="266"/>
      <c r="AI27" s="266"/>
      <c r="AJ27" s="266"/>
      <c r="AK27" s="266"/>
      <c r="AL27" s="266" t="s">
        <v>4927</v>
      </c>
      <c r="AM27" s="266" t="s">
        <v>4928</v>
      </c>
      <c r="AN27" s="263" t="s">
        <v>4929</v>
      </c>
      <c r="AO27" s="266">
        <v>25</v>
      </c>
      <c r="AP27" s="266" t="s">
        <v>4819</v>
      </c>
      <c r="AQ27" s="266" t="s">
        <v>4831</v>
      </c>
      <c r="AR27" s="266"/>
      <c r="AS27" s="262" t="s">
        <v>4771</v>
      </c>
      <c r="AT27" s="262"/>
      <c r="AU27" s="266" t="s">
        <v>4760</v>
      </c>
      <c r="AV27" s="262" t="s">
        <v>4929</v>
      </c>
    </row>
    <row r="28" spans="1:48">
      <c r="A28" s="262">
        <v>26</v>
      </c>
      <c r="B28" s="262" t="s">
        <v>6495</v>
      </c>
      <c r="C28" s="262" t="s">
        <v>2917</v>
      </c>
      <c r="D28" s="262" t="s">
        <v>3334</v>
      </c>
      <c r="E28" s="262" t="s">
        <v>3356</v>
      </c>
      <c r="F28" s="262" t="s">
        <v>3357</v>
      </c>
      <c r="G28" s="262" t="s">
        <v>4329</v>
      </c>
      <c r="H28" s="262" t="s">
        <v>3235</v>
      </c>
      <c r="I28" s="262" t="s">
        <v>4886</v>
      </c>
      <c r="J28" s="262" t="s">
        <v>4879</v>
      </c>
      <c r="K28" s="262" t="s">
        <v>4775</v>
      </c>
      <c r="L28" s="262" t="s">
        <v>4775</v>
      </c>
      <c r="M28" s="262" t="s">
        <v>4930</v>
      </c>
      <c r="N28" s="262">
        <v>85717259100</v>
      </c>
      <c r="O28" s="262" t="s">
        <v>4931</v>
      </c>
      <c r="P28" s="262" t="s">
        <v>4930</v>
      </c>
      <c r="Q28" s="262">
        <v>85717259100</v>
      </c>
      <c r="R28" s="262" t="s">
        <v>4757</v>
      </c>
      <c r="S28" s="262" t="s">
        <v>4758</v>
      </c>
      <c r="T28" s="262" t="s">
        <v>4931</v>
      </c>
      <c r="U28" s="262" t="s">
        <v>3334</v>
      </c>
      <c r="V28" s="262" t="s">
        <v>3356</v>
      </c>
      <c r="W28" s="262" t="s">
        <v>4930</v>
      </c>
      <c r="X28" s="262">
        <v>85717259100</v>
      </c>
      <c r="Y28" s="262" t="s">
        <v>4893</v>
      </c>
      <c r="Z28" s="263" t="s">
        <v>4760</v>
      </c>
      <c r="AA28" s="262" t="s">
        <v>4932</v>
      </c>
      <c r="AB28" s="262" t="s">
        <v>4762</v>
      </c>
      <c r="AC28" s="262" t="s">
        <v>4763</v>
      </c>
      <c r="AD28" s="262" t="s">
        <v>4780</v>
      </c>
      <c r="AE28" s="262" t="s">
        <v>4933</v>
      </c>
      <c r="AF28" s="262">
        <v>109.0093</v>
      </c>
      <c r="AG28" s="262">
        <v>7.7364499999999996</v>
      </c>
      <c r="AH28" s="262" t="s">
        <v>4934</v>
      </c>
      <c r="AI28" s="262" t="s">
        <v>4767</v>
      </c>
      <c r="AJ28" s="262" t="s">
        <v>4767</v>
      </c>
      <c r="AK28" s="262" t="s">
        <v>4767</v>
      </c>
      <c r="AL28" s="262" t="s">
        <v>4935</v>
      </c>
      <c r="AM28" s="262" t="s">
        <v>4769</v>
      </c>
      <c r="AN28" s="263" t="s">
        <v>4770</v>
      </c>
      <c r="AO28" s="262">
        <v>26</v>
      </c>
      <c r="AP28" s="262" t="s">
        <v>4775</v>
      </c>
      <c r="AQ28" s="262" t="s">
        <v>4831</v>
      </c>
      <c r="AR28" s="262"/>
      <c r="AS28" s="262" t="s">
        <v>4771</v>
      </c>
      <c r="AT28" s="262"/>
      <c r="AU28" s="262" t="s">
        <v>4760</v>
      </c>
      <c r="AV28" s="262" t="s">
        <v>4770</v>
      </c>
    </row>
    <row r="29" spans="1:48">
      <c r="A29" s="262">
        <v>27</v>
      </c>
      <c r="B29" s="262" t="s">
        <v>6496</v>
      </c>
      <c r="C29" s="262" t="s">
        <v>2917</v>
      </c>
      <c r="D29" s="262" t="s">
        <v>3334</v>
      </c>
      <c r="E29" s="262" t="s">
        <v>3358</v>
      </c>
      <c r="F29" s="262" t="s">
        <v>3359</v>
      </c>
      <c r="G29" s="262" t="s">
        <v>4333</v>
      </c>
      <c r="H29" s="262" t="s">
        <v>3260</v>
      </c>
      <c r="I29" s="262" t="s">
        <v>4871</v>
      </c>
      <c r="J29" s="262" t="s">
        <v>4795</v>
      </c>
      <c r="K29" s="267">
        <v>43138</v>
      </c>
      <c r="L29" s="267">
        <v>43166</v>
      </c>
      <c r="M29" s="262" t="s">
        <v>4936</v>
      </c>
      <c r="N29" s="262">
        <v>85817468620</v>
      </c>
      <c r="O29" s="262" t="s">
        <v>4937</v>
      </c>
      <c r="P29" s="262" t="s">
        <v>4936</v>
      </c>
      <c r="Q29" s="262">
        <v>85817468620</v>
      </c>
      <c r="R29" s="262" t="s">
        <v>4757</v>
      </c>
      <c r="S29" s="262" t="s">
        <v>4758</v>
      </c>
      <c r="T29" s="262" t="s">
        <v>4937</v>
      </c>
      <c r="U29" s="262" t="s">
        <v>3334</v>
      </c>
      <c r="V29" s="262" t="s">
        <v>3358</v>
      </c>
      <c r="W29" s="262" t="s">
        <v>4936</v>
      </c>
      <c r="X29" s="262">
        <v>85817468620</v>
      </c>
      <c r="Y29" s="262" t="s">
        <v>4893</v>
      </c>
      <c r="Z29" s="263" t="s">
        <v>4760</v>
      </c>
      <c r="AA29" s="262" t="s">
        <v>4938</v>
      </c>
      <c r="AB29" s="262" t="s">
        <v>4762</v>
      </c>
      <c r="AC29" s="262" t="s">
        <v>4763</v>
      </c>
      <c r="AD29" s="262" t="s">
        <v>4815</v>
      </c>
      <c r="AE29" s="262" t="s">
        <v>4933</v>
      </c>
      <c r="AF29" s="262">
        <v>109.901865</v>
      </c>
      <c r="AG29" s="262">
        <v>-7.3591759999999997</v>
      </c>
      <c r="AH29" s="262" t="s">
        <v>4939</v>
      </c>
      <c r="AI29" s="262" t="s">
        <v>4940</v>
      </c>
      <c r="AJ29" s="262" t="s">
        <v>4940</v>
      </c>
      <c r="AK29" s="262" t="s">
        <v>4940</v>
      </c>
      <c r="AL29" s="262" t="s">
        <v>4941</v>
      </c>
      <c r="AM29" s="262" t="s">
        <v>4769</v>
      </c>
      <c r="AN29" s="263" t="s">
        <v>4770</v>
      </c>
      <c r="AO29" s="262">
        <v>27</v>
      </c>
      <c r="AP29" s="267">
        <v>43166</v>
      </c>
      <c r="AQ29" s="262" t="s">
        <v>4831</v>
      </c>
      <c r="AR29" s="262"/>
      <c r="AS29" s="262" t="s">
        <v>4771</v>
      </c>
      <c r="AT29" s="262"/>
      <c r="AU29" s="262" t="s">
        <v>4760</v>
      </c>
      <c r="AV29" s="262" t="s">
        <v>4770</v>
      </c>
    </row>
    <row r="30" spans="1:48">
      <c r="A30" s="262">
        <v>28</v>
      </c>
      <c r="B30" s="262" t="s">
        <v>6497</v>
      </c>
      <c r="C30" s="262" t="s">
        <v>2917</v>
      </c>
      <c r="D30" s="262" t="s">
        <v>3334</v>
      </c>
      <c r="E30" s="262" t="s">
        <v>3360</v>
      </c>
      <c r="F30" s="262" t="s">
        <v>3361</v>
      </c>
      <c r="G30" s="262" t="s">
        <v>4337</v>
      </c>
      <c r="H30" s="262" t="s">
        <v>3235</v>
      </c>
      <c r="I30" s="262" t="s">
        <v>4886</v>
      </c>
      <c r="J30" s="262" t="s">
        <v>4879</v>
      </c>
      <c r="K30" s="262" t="s">
        <v>4774</v>
      </c>
      <c r="L30" s="262" t="s">
        <v>4774</v>
      </c>
      <c r="M30" s="262" t="s">
        <v>4942</v>
      </c>
      <c r="N30" s="262">
        <v>82323610107</v>
      </c>
      <c r="O30" s="262" t="s">
        <v>4943</v>
      </c>
      <c r="P30" s="262" t="s">
        <v>4942</v>
      </c>
      <c r="Q30" s="262">
        <v>82323610107</v>
      </c>
      <c r="R30" s="262" t="s">
        <v>4757</v>
      </c>
      <c r="S30" s="262" t="s">
        <v>4758</v>
      </c>
      <c r="T30" s="262" t="s">
        <v>4943</v>
      </c>
      <c r="U30" s="262" t="s">
        <v>3334</v>
      </c>
      <c r="V30" s="262" t="s">
        <v>3360</v>
      </c>
      <c r="W30" s="262" t="s">
        <v>4942</v>
      </c>
      <c r="X30" s="262">
        <v>82323610107</v>
      </c>
      <c r="Y30" s="262" t="s">
        <v>4893</v>
      </c>
      <c r="Z30" s="263" t="s">
        <v>4760</v>
      </c>
      <c r="AA30" s="262" t="s">
        <v>4944</v>
      </c>
      <c r="AB30" s="262" t="s">
        <v>4762</v>
      </c>
      <c r="AC30" s="262" t="s">
        <v>4763</v>
      </c>
      <c r="AD30" s="262" t="s">
        <v>4875</v>
      </c>
      <c r="AE30" s="262" t="s">
        <v>4933</v>
      </c>
      <c r="AF30" s="262">
        <v>109.08090900000001</v>
      </c>
      <c r="AG30" s="262">
        <v>-7.4092969999999996</v>
      </c>
      <c r="AH30" s="262" t="s">
        <v>4934</v>
      </c>
      <c r="AI30" s="262" t="s">
        <v>4767</v>
      </c>
      <c r="AJ30" s="262" t="s">
        <v>4767</v>
      </c>
      <c r="AK30" s="262" t="s">
        <v>4767</v>
      </c>
      <c r="AL30" s="262" t="s">
        <v>4941</v>
      </c>
      <c r="AM30" s="262" t="s">
        <v>4769</v>
      </c>
      <c r="AN30" s="263" t="s">
        <v>4770</v>
      </c>
      <c r="AO30" s="262">
        <v>28</v>
      </c>
      <c r="AP30" s="262" t="s">
        <v>4774</v>
      </c>
      <c r="AQ30" s="262" t="s">
        <v>4831</v>
      </c>
      <c r="AR30" s="262"/>
      <c r="AS30" s="262" t="s">
        <v>4771</v>
      </c>
      <c r="AT30" s="262"/>
      <c r="AU30" s="262" t="s">
        <v>4760</v>
      </c>
      <c r="AV30" s="262" t="s">
        <v>4770</v>
      </c>
    </row>
    <row r="31" spans="1:48">
      <c r="A31" s="262">
        <v>29</v>
      </c>
      <c r="B31" s="262" t="s">
        <v>6498</v>
      </c>
      <c r="C31" s="262" t="s">
        <v>2917</v>
      </c>
      <c r="D31" s="262" t="s">
        <v>3334</v>
      </c>
      <c r="E31" s="262" t="s">
        <v>3362</v>
      </c>
      <c r="F31" s="262" t="s">
        <v>3363</v>
      </c>
      <c r="G31" s="262" t="s">
        <v>4341</v>
      </c>
      <c r="H31" s="262" t="s">
        <v>3250</v>
      </c>
      <c r="I31" s="262" t="s">
        <v>4896</v>
      </c>
      <c r="J31" s="262" t="s">
        <v>4903</v>
      </c>
      <c r="K31" s="262" t="s">
        <v>4785</v>
      </c>
      <c r="L31" s="262" t="s">
        <v>4819</v>
      </c>
      <c r="M31" s="262" t="s">
        <v>4945</v>
      </c>
      <c r="N31" s="262">
        <v>85747044451</v>
      </c>
      <c r="O31" s="262" t="s">
        <v>4946</v>
      </c>
      <c r="P31" s="262" t="s">
        <v>4947</v>
      </c>
      <c r="Q31" s="262" t="s">
        <v>4948</v>
      </c>
      <c r="R31" s="262" t="s">
        <v>4757</v>
      </c>
      <c r="S31" s="262" t="s">
        <v>4758</v>
      </c>
      <c r="T31" s="262" t="s">
        <v>4949</v>
      </c>
      <c r="U31" s="262" t="s">
        <v>3334</v>
      </c>
      <c r="V31" s="262" t="s">
        <v>3362</v>
      </c>
      <c r="W31" s="262" t="s">
        <v>4950</v>
      </c>
      <c r="X31" s="262" t="s">
        <v>4948</v>
      </c>
      <c r="Y31" s="262" t="s">
        <v>4893</v>
      </c>
      <c r="Z31" s="263" t="s">
        <v>4760</v>
      </c>
      <c r="AA31" s="262" t="s">
        <v>4951</v>
      </c>
      <c r="AB31" s="262" t="s">
        <v>4762</v>
      </c>
      <c r="AC31" s="262" t="s">
        <v>4763</v>
      </c>
      <c r="AD31" s="262" t="s">
        <v>4952</v>
      </c>
      <c r="AE31" s="262" t="s">
        <v>4765</v>
      </c>
      <c r="AF31" s="262" t="s">
        <v>4953</v>
      </c>
      <c r="AG31" s="262">
        <v>7.43</v>
      </c>
      <c r="AH31" s="262" t="s">
        <v>4954</v>
      </c>
      <c r="AI31" s="262" t="s">
        <v>4767</v>
      </c>
      <c r="AJ31" s="262" t="s">
        <v>4767</v>
      </c>
      <c r="AK31" s="262" t="s">
        <v>4767</v>
      </c>
      <c r="AL31" s="262" t="s">
        <v>4941</v>
      </c>
      <c r="AM31" s="262" t="s">
        <v>4769</v>
      </c>
      <c r="AN31" s="263" t="s">
        <v>4770</v>
      </c>
      <c r="AO31" s="262">
        <v>29</v>
      </c>
      <c r="AP31" s="262" t="s">
        <v>4819</v>
      </c>
      <c r="AQ31" s="262" t="s">
        <v>4831</v>
      </c>
      <c r="AR31" s="262"/>
      <c r="AS31" s="262" t="s">
        <v>4771</v>
      </c>
      <c r="AT31" s="262"/>
      <c r="AU31" s="262" t="s">
        <v>4760</v>
      </c>
      <c r="AV31" s="262" t="s">
        <v>4770</v>
      </c>
    </row>
    <row r="32" spans="1:48">
      <c r="A32" s="262">
        <v>30</v>
      </c>
      <c r="B32" s="262" t="s">
        <v>6499</v>
      </c>
      <c r="C32" s="262" t="s">
        <v>2917</v>
      </c>
      <c r="D32" s="262" t="s">
        <v>3334</v>
      </c>
      <c r="E32" s="262" t="s">
        <v>3364</v>
      </c>
      <c r="F32" s="262" t="s">
        <v>3365</v>
      </c>
      <c r="G32" s="262" t="s">
        <v>4345</v>
      </c>
      <c r="H32" s="262" t="s">
        <v>3264</v>
      </c>
      <c r="I32" s="262" t="s">
        <v>4955</v>
      </c>
      <c r="J32" s="262" t="s">
        <v>4879</v>
      </c>
      <c r="K32" s="262" t="s">
        <v>4774</v>
      </c>
      <c r="L32" s="262" t="s">
        <v>4774</v>
      </c>
      <c r="M32" s="262" t="s">
        <v>4956</v>
      </c>
      <c r="N32" s="262">
        <v>85731390848</v>
      </c>
      <c r="O32" s="262" t="s">
        <v>4957</v>
      </c>
      <c r="P32" s="262" t="s">
        <v>4956</v>
      </c>
      <c r="Q32" s="262">
        <v>85731390848</v>
      </c>
      <c r="R32" s="262" t="s">
        <v>4757</v>
      </c>
      <c r="S32" s="262" t="s">
        <v>4758</v>
      </c>
      <c r="T32" s="262" t="s">
        <v>4957</v>
      </c>
      <c r="U32" s="262" t="s">
        <v>3334</v>
      </c>
      <c r="V32" s="262" t="s">
        <v>3364</v>
      </c>
      <c r="W32" s="262" t="s">
        <v>4956</v>
      </c>
      <c r="X32" s="262">
        <v>85731390848</v>
      </c>
      <c r="Y32" s="262" t="s">
        <v>4958</v>
      </c>
      <c r="Z32" s="263" t="s">
        <v>4760</v>
      </c>
      <c r="AA32" s="262" t="s">
        <v>4959</v>
      </c>
      <c r="AB32" s="262" t="s">
        <v>4762</v>
      </c>
      <c r="AC32" s="262" t="s">
        <v>4763</v>
      </c>
      <c r="AD32" s="262" t="s">
        <v>4875</v>
      </c>
      <c r="AE32" s="262" t="s">
        <v>4960</v>
      </c>
      <c r="AF32" s="262"/>
      <c r="AG32" s="262"/>
      <c r="AH32" s="262" t="s">
        <v>4961</v>
      </c>
      <c r="AI32" s="262" t="s">
        <v>4767</v>
      </c>
      <c r="AJ32" s="262" t="s">
        <v>4767</v>
      </c>
      <c r="AK32" s="262" t="s">
        <v>4767</v>
      </c>
      <c r="AL32" s="262" t="s">
        <v>4962</v>
      </c>
      <c r="AM32" s="262" t="s">
        <v>4769</v>
      </c>
      <c r="AN32" s="263" t="s">
        <v>4770</v>
      </c>
      <c r="AO32" s="262">
        <v>30</v>
      </c>
      <c r="AP32" s="262" t="s">
        <v>4774</v>
      </c>
      <c r="AQ32" s="262" t="s">
        <v>4831</v>
      </c>
      <c r="AR32" s="262"/>
      <c r="AS32" s="262" t="s">
        <v>4771</v>
      </c>
      <c r="AT32" s="262"/>
      <c r="AU32" s="262" t="s">
        <v>4760</v>
      </c>
      <c r="AV32" s="262" t="s">
        <v>4770</v>
      </c>
    </row>
    <row r="33" spans="1:48">
      <c r="A33" s="262">
        <v>31</v>
      </c>
      <c r="B33" s="262" t="s">
        <v>6500</v>
      </c>
      <c r="C33" s="262" t="s">
        <v>4010</v>
      </c>
      <c r="D33" s="262" t="s">
        <v>3334</v>
      </c>
      <c r="E33" s="262" t="s">
        <v>3366</v>
      </c>
      <c r="F33" s="262" t="s">
        <v>3367</v>
      </c>
      <c r="G33" s="262" t="s">
        <v>4349</v>
      </c>
      <c r="H33" s="262" t="s">
        <v>3235</v>
      </c>
      <c r="I33" s="262" t="s">
        <v>4886</v>
      </c>
      <c r="J33" s="262" t="s">
        <v>4920</v>
      </c>
      <c r="K33" s="267">
        <v>43138</v>
      </c>
      <c r="L33" s="262" t="s">
        <v>4754</v>
      </c>
      <c r="M33" s="262" t="s">
        <v>4963</v>
      </c>
      <c r="N33" s="262">
        <v>85727384344</v>
      </c>
      <c r="O33" s="262" t="s">
        <v>4964</v>
      </c>
      <c r="P33" s="262" t="s">
        <v>4963</v>
      </c>
      <c r="Q33" s="262">
        <v>85727384344</v>
      </c>
      <c r="R33" s="262" t="s">
        <v>4757</v>
      </c>
      <c r="S33" s="262" t="s">
        <v>4758</v>
      </c>
      <c r="T33" s="262" t="s">
        <v>4964</v>
      </c>
      <c r="U33" s="262" t="s">
        <v>3334</v>
      </c>
      <c r="V33" s="262" t="s">
        <v>3366</v>
      </c>
      <c r="W33" s="262" t="s">
        <v>4963</v>
      </c>
      <c r="X33" s="262">
        <v>85727384344</v>
      </c>
      <c r="Y33" s="262" t="s">
        <v>4965</v>
      </c>
      <c r="Z33" s="263" t="s">
        <v>4760</v>
      </c>
      <c r="AA33" s="262" t="s">
        <v>4966</v>
      </c>
      <c r="AB33" s="262" t="s">
        <v>4762</v>
      </c>
      <c r="AC33" s="262" t="s">
        <v>4763</v>
      </c>
      <c r="AD33" s="262" t="s">
        <v>4875</v>
      </c>
      <c r="AE33" s="262" t="s">
        <v>4960</v>
      </c>
      <c r="AF33" s="262">
        <v>109.14094900000001</v>
      </c>
      <c r="AG33" s="262">
        <v>-7.9924369999999998</v>
      </c>
      <c r="AH33" s="262" t="s">
        <v>4961</v>
      </c>
      <c r="AI33" s="262" t="s">
        <v>4767</v>
      </c>
      <c r="AJ33" s="262" t="s">
        <v>4767</v>
      </c>
      <c r="AK33" s="262" t="s">
        <v>4767</v>
      </c>
      <c r="AL33" s="262" t="s">
        <v>4967</v>
      </c>
      <c r="AM33" s="262" t="s">
        <v>4769</v>
      </c>
      <c r="AN33" s="263" t="s">
        <v>4770</v>
      </c>
      <c r="AO33" s="262">
        <v>31</v>
      </c>
      <c r="AP33" s="262" t="s">
        <v>4785</v>
      </c>
      <c r="AQ33" s="262" t="s">
        <v>4831</v>
      </c>
      <c r="AR33" s="262"/>
      <c r="AS33" s="262" t="s">
        <v>4771</v>
      </c>
      <c r="AT33" s="262"/>
      <c r="AU33" s="262" t="s">
        <v>4760</v>
      </c>
      <c r="AV33" s="262" t="s">
        <v>4770</v>
      </c>
    </row>
    <row r="34" spans="1:48">
      <c r="A34" s="262">
        <v>32</v>
      </c>
      <c r="B34" s="262" t="s">
        <v>6501</v>
      </c>
      <c r="C34" s="262" t="s">
        <v>4010</v>
      </c>
      <c r="D34" s="262" t="s">
        <v>3334</v>
      </c>
      <c r="E34" s="262" t="s">
        <v>3368</v>
      </c>
      <c r="F34" s="262" t="s">
        <v>3369</v>
      </c>
      <c r="G34" s="262" t="s">
        <v>4353</v>
      </c>
      <c r="H34" s="262" t="s">
        <v>3235</v>
      </c>
      <c r="I34" s="262" t="s">
        <v>4886</v>
      </c>
      <c r="J34" s="262" t="s">
        <v>4879</v>
      </c>
      <c r="K34" s="267">
        <v>43166</v>
      </c>
      <c r="L34" s="262" t="s">
        <v>4754</v>
      </c>
      <c r="M34" s="262" t="s">
        <v>4968</v>
      </c>
      <c r="N34" s="262">
        <v>85641113003</v>
      </c>
      <c r="O34" s="262" t="s">
        <v>4969</v>
      </c>
      <c r="P34" s="262" t="s">
        <v>4968</v>
      </c>
      <c r="Q34" s="262">
        <v>85641113003</v>
      </c>
      <c r="R34" s="262" t="s">
        <v>4757</v>
      </c>
      <c r="S34" s="262" t="s">
        <v>4758</v>
      </c>
      <c r="T34" s="262" t="s">
        <v>4969</v>
      </c>
      <c r="U34" s="262" t="s">
        <v>3334</v>
      </c>
      <c r="V34" s="262" t="s">
        <v>3368</v>
      </c>
      <c r="W34" s="262" t="s">
        <v>4968</v>
      </c>
      <c r="X34" s="262">
        <v>85641113003</v>
      </c>
      <c r="Y34" s="262" t="s">
        <v>4965</v>
      </c>
      <c r="Z34" s="263" t="s">
        <v>4760</v>
      </c>
      <c r="AA34" s="262" t="s">
        <v>4970</v>
      </c>
      <c r="AB34" s="262" t="s">
        <v>4762</v>
      </c>
      <c r="AC34" s="262" t="s">
        <v>4763</v>
      </c>
      <c r="AD34" s="262" t="s">
        <v>4875</v>
      </c>
      <c r="AE34" s="262" t="s">
        <v>4933</v>
      </c>
      <c r="AF34" s="262">
        <v>109.040412</v>
      </c>
      <c r="AG34" s="262">
        <v>-6.8347179999999996</v>
      </c>
      <c r="AH34" s="262" t="s">
        <v>4971</v>
      </c>
      <c r="AI34" s="262" t="s">
        <v>4767</v>
      </c>
      <c r="AJ34" s="262" t="s">
        <v>4767</v>
      </c>
      <c r="AK34" s="262" t="s">
        <v>4767</v>
      </c>
      <c r="AL34" s="262" t="s">
        <v>4935</v>
      </c>
      <c r="AM34" s="262" t="s">
        <v>4769</v>
      </c>
      <c r="AN34" s="263" t="s">
        <v>4770</v>
      </c>
      <c r="AO34" s="262">
        <v>32</v>
      </c>
      <c r="AP34" s="262" t="s">
        <v>4754</v>
      </c>
      <c r="AQ34" s="262" t="s">
        <v>4831</v>
      </c>
      <c r="AR34" s="262"/>
      <c r="AS34" s="262" t="s">
        <v>4771</v>
      </c>
      <c r="AT34" s="262"/>
      <c r="AU34" s="262" t="s">
        <v>4760</v>
      </c>
      <c r="AV34" s="262" t="s">
        <v>4770</v>
      </c>
    </row>
    <row r="35" spans="1:48">
      <c r="A35" s="262">
        <v>33</v>
      </c>
      <c r="B35" s="262" t="s">
        <v>6502</v>
      </c>
      <c r="C35" s="262" t="s">
        <v>2917</v>
      </c>
      <c r="D35" s="262" t="s">
        <v>3334</v>
      </c>
      <c r="E35" s="262" t="s">
        <v>3370</v>
      </c>
      <c r="F35" s="262" t="s">
        <v>3371</v>
      </c>
      <c r="G35" s="262" t="s">
        <v>4357</v>
      </c>
      <c r="H35" s="262" t="s">
        <v>3260</v>
      </c>
      <c r="I35" s="262" t="s">
        <v>4871</v>
      </c>
      <c r="J35" s="262" t="s">
        <v>4795</v>
      </c>
      <c r="K35" s="262" t="s">
        <v>4819</v>
      </c>
      <c r="L35" s="267">
        <v>43138</v>
      </c>
      <c r="M35" s="262" t="s">
        <v>2592</v>
      </c>
      <c r="N35" s="262">
        <v>81392228878</v>
      </c>
      <c r="O35" s="262" t="s">
        <v>4972</v>
      </c>
      <c r="P35" s="262" t="s">
        <v>2592</v>
      </c>
      <c r="Q35" s="262">
        <v>81392228878</v>
      </c>
      <c r="R35" s="262" t="s">
        <v>4757</v>
      </c>
      <c r="S35" s="262" t="s">
        <v>4758</v>
      </c>
      <c r="T35" s="262" t="s">
        <v>4972</v>
      </c>
      <c r="U35" s="262" t="s">
        <v>3334</v>
      </c>
      <c r="V35" s="262" t="s">
        <v>3370</v>
      </c>
      <c r="W35" s="262" t="s">
        <v>4973</v>
      </c>
      <c r="X35" s="262">
        <v>81392228878</v>
      </c>
      <c r="Y35" s="262" t="s">
        <v>4965</v>
      </c>
      <c r="Z35" s="263" t="s">
        <v>4760</v>
      </c>
      <c r="AA35" s="262" t="s">
        <v>4974</v>
      </c>
      <c r="AB35" s="262" t="s">
        <v>4762</v>
      </c>
      <c r="AC35" s="262" t="s">
        <v>4763</v>
      </c>
      <c r="AD35" s="262" t="s">
        <v>4875</v>
      </c>
      <c r="AE35" s="262" t="s">
        <v>4975</v>
      </c>
      <c r="AF35" s="262">
        <v>110.22246800000001</v>
      </c>
      <c r="AG35" s="262">
        <v>-7.4925860000000002</v>
      </c>
      <c r="AH35" s="262" t="s">
        <v>4976</v>
      </c>
      <c r="AI35" s="262" t="s">
        <v>4767</v>
      </c>
      <c r="AJ35" s="262" t="s">
        <v>4767</v>
      </c>
      <c r="AK35" s="262" t="s">
        <v>4767</v>
      </c>
      <c r="AL35" s="262" t="s">
        <v>4977</v>
      </c>
      <c r="AM35" s="262" t="s">
        <v>4769</v>
      </c>
      <c r="AN35" s="263" t="s">
        <v>4770</v>
      </c>
      <c r="AO35" s="262">
        <v>33</v>
      </c>
      <c r="AP35" s="267">
        <v>43138</v>
      </c>
      <c r="AQ35" s="262" t="s">
        <v>4831</v>
      </c>
      <c r="AR35" s="262"/>
      <c r="AS35" s="262" t="s">
        <v>4771</v>
      </c>
      <c r="AT35" s="262"/>
      <c r="AU35" s="262" t="s">
        <v>4760</v>
      </c>
      <c r="AV35" s="262" t="s">
        <v>4770</v>
      </c>
    </row>
    <row r="36" spans="1:48">
      <c r="A36" s="262">
        <v>34</v>
      </c>
      <c r="B36" s="262" t="s">
        <v>6503</v>
      </c>
      <c r="C36" s="262" t="s">
        <v>4010</v>
      </c>
      <c r="D36" s="262" t="s">
        <v>3334</v>
      </c>
      <c r="E36" s="262" t="s">
        <v>3372</v>
      </c>
      <c r="F36" s="262" t="s">
        <v>3373</v>
      </c>
      <c r="G36" s="262" t="s">
        <v>4364</v>
      </c>
      <c r="H36" s="262" t="s">
        <v>3255</v>
      </c>
      <c r="I36" s="262" t="s">
        <v>4869</v>
      </c>
      <c r="J36" s="262" t="s">
        <v>4795</v>
      </c>
      <c r="K36" s="262" t="s">
        <v>4774</v>
      </c>
      <c r="L36" s="262" t="s">
        <v>4774</v>
      </c>
      <c r="M36" s="262" t="s">
        <v>4978</v>
      </c>
      <c r="N36" s="262" t="s">
        <v>4979</v>
      </c>
      <c r="O36" s="262" t="s">
        <v>4980</v>
      </c>
      <c r="P36" s="262" t="s">
        <v>4978</v>
      </c>
      <c r="Q36" s="262" t="s">
        <v>4979</v>
      </c>
      <c r="R36" s="262" t="s">
        <v>4757</v>
      </c>
      <c r="S36" s="262" t="s">
        <v>4758</v>
      </c>
      <c r="T36" s="262" t="s">
        <v>4980</v>
      </c>
      <c r="U36" s="262" t="s">
        <v>3334</v>
      </c>
      <c r="V36" s="262" t="s">
        <v>3372</v>
      </c>
      <c r="W36" s="262" t="s">
        <v>4978</v>
      </c>
      <c r="X36" s="262" t="s">
        <v>4979</v>
      </c>
      <c r="Y36" s="262" t="s">
        <v>4981</v>
      </c>
      <c r="Z36" s="263" t="s">
        <v>4760</v>
      </c>
      <c r="AA36" s="262" t="s">
        <v>4982</v>
      </c>
      <c r="AB36" s="262" t="s">
        <v>4762</v>
      </c>
      <c r="AC36" s="262" t="s">
        <v>4763</v>
      </c>
      <c r="AD36" s="262" t="s">
        <v>4875</v>
      </c>
      <c r="AE36" s="262" t="s">
        <v>4933</v>
      </c>
      <c r="AF36" s="265">
        <v>11040719</v>
      </c>
      <c r="AG36" s="265">
        <v>-712219</v>
      </c>
      <c r="AH36" s="262" t="s">
        <v>4983</v>
      </c>
      <c r="AI36" s="262" t="s">
        <v>4767</v>
      </c>
      <c r="AJ36" s="262" t="s">
        <v>4767</v>
      </c>
      <c r="AK36" s="262" t="s">
        <v>4767</v>
      </c>
      <c r="AL36" s="262" t="s">
        <v>4935</v>
      </c>
      <c r="AM36" s="262" t="s">
        <v>4769</v>
      </c>
      <c r="AN36" s="263" t="s">
        <v>4770</v>
      </c>
      <c r="AO36" s="262">
        <v>34</v>
      </c>
      <c r="AP36" s="262" t="s">
        <v>4774</v>
      </c>
      <c r="AQ36" s="262" t="s">
        <v>4831</v>
      </c>
      <c r="AR36" s="262"/>
      <c r="AS36" s="262" t="s">
        <v>4771</v>
      </c>
      <c r="AT36" s="262"/>
      <c r="AU36" s="262" t="s">
        <v>4760</v>
      </c>
      <c r="AV36" s="262" t="s">
        <v>4770</v>
      </c>
    </row>
    <row r="37" spans="1:48">
      <c r="A37" s="262">
        <v>35</v>
      </c>
      <c r="B37" s="262" t="s">
        <v>6504</v>
      </c>
      <c r="C37" s="262" t="s">
        <v>2917</v>
      </c>
      <c r="D37" s="262" t="s">
        <v>3334</v>
      </c>
      <c r="E37" s="262" t="s">
        <v>3349</v>
      </c>
      <c r="F37" s="262" t="s">
        <v>3374</v>
      </c>
      <c r="G37" s="262" t="s">
        <v>4367</v>
      </c>
      <c r="H37" s="262" t="s">
        <v>3226</v>
      </c>
      <c r="I37" s="262" t="s">
        <v>4878</v>
      </c>
      <c r="J37" s="262" t="s">
        <v>4903</v>
      </c>
      <c r="K37" s="267">
        <v>43107</v>
      </c>
      <c r="L37" s="262" t="s">
        <v>4819</v>
      </c>
      <c r="M37" s="262" t="s">
        <v>4984</v>
      </c>
      <c r="N37" s="262" t="s">
        <v>4985</v>
      </c>
      <c r="O37" s="262" t="s">
        <v>4986</v>
      </c>
      <c r="P37" s="262" t="s">
        <v>4984</v>
      </c>
      <c r="Q37" s="262" t="s">
        <v>4985</v>
      </c>
      <c r="R37" s="262" t="s">
        <v>4757</v>
      </c>
      <c r="S37" s="262" t="s">
        <v>4758</v>
      </c>
      <c r="T37" s="262" t="s">
        <v>4986</v>
      </c>
      <c r="U37" s="262" t="s">
        <v>3334</v>
      </c>
      <c r="V37" s="262" t="s">
        <v>3349</v>
      </c>
      <c r="W37" s="262" t="s">
        <v>4984</v>
      </c>
      <c r="X37" s="262" t="s">
        <v>4985</v>
      </c>
      <c r="Y37" s="262" t="s">
        <v>4987</v>
      </c>
      <c r="Z37" s="263" t="s">
        <v>4760</v>
      </c>
      <c r="AA37" s="262" t="s">
        <v>4988</v>
      </c>
      <c r="AB37" s="262" t="s">
        <v>4762</v>
      </c>
      <c r="AC37" s="262" t="s">
        <v>4763</v>
      </c>
      <c r="AD37" s="262" t="s">
        <v>4875</v>
      </c>
      <c r="AE37" s="262" t="s">
        <v>4765</v>
      </c>
      <c r="AF37" s="262">
        <v>110.18523</v>
      </c>
      <c r="AG37" s="262">
        <v>-7.3191499999999996</v>
      </c>
      <c r="AH37" s="262" t="s">
        <v>4895</v>
      </c>
      <c r="AI37" s="262" t="s">
        <v>4767</v>
      </c>
      <c r="AJ37" s="262" t="s">
        <v>4767</v>
      </c>
      <c r="AK37" s="262" t="s">
        <v>4767</v>
      </c>
      <c r="AL37" s="262" t="s">
        <v>4935</v>
      </c>
      <c r="AM37" s="262" t="s">
        <v>4769</v>
      </c>
      <c r="AN37" s="263" t="s">
        <v>4770</v>
      </c>
      <c r="AO37" s="262">
        <v>35</v>
      </c>
      <c r="AP37" s="262" t="s">
        <v>4819</v>
      </c>
      <c r="AQ37" s="262" t="s">
        <v>4831</v>
      </c>
      <c r="AR37" s="262"/>
      <c r="AS37" s="262" t="s">
        <v>4771</v>
      </c>
      <c r="AT37" s="262"/>
      <c r="AU37" s="262" t="s">
        <v>4760</v>
      </c>
      <c r="AV37" s="262" t="s">
        <v>4770</v>
      </c>
    </row>
    <row r="38" spans="1:48">
      <c r="A38" s="262">
        <v>36</v>
      </c>
      <c r="B38" s="262" t="s">
        <v>6505</v>
      </c>
      <c r="C38" s="262" t="s">
        <v>4010</v>
      </c>
      <c r="D38" s="262" t="s">
        <v>3334</v>
      </c>
      <c r="E38" s="262" t="s">
        <v>3375</v>
      </c>
      <c r="F38" s="262" t="s">
        <v>3376</v>
      </c>
      <c r="G38" s="262" t="s">
        <v>4371</v>
      </c>
      <c r="H38" s="262" t="s">
        <v>3226</v>
      </c>
      <c r="I38" s="262" t="s">
        <v>4878</v>
      </c>
      <c r="J38" s="262" t="s">
        <v>4879</v>
      </c>
      <c r="K38" s="262" t="s">
        <v>4754</v>
      </c>
      <c r="L38" s="262" t="s">
        <v>4774</v>
      </c>
      <c r="M38" s="262" t="s">
        <v>4989</v>
      </c>
      <c r="N38" s="262" t="s">
        <v>4990</v>
      </c>
      <c r="O38" s="262" t="s">
        <v>4991</v>
      </c>
      <c r="P38" s="262" t="s">
        <v>4989</v>
      </c>
      <c r="Q38" s="262" t="s">
        <v>4990</v>
      </c>
      <c r="R38" s="262" t="s">
        <v>4757</v>
      </c>
      <c r="S38" s="262" t="s">
        <v>4758</v>
      </c>
      <c r="T38" s="262" t="s">
        <v>4991</v>
      </c>
      <c r="U38" s="262" t="s">
        <v>3334</v>
      </c>
      <c r="V38" s="262" t="s">
        <v>3375</v>
      </c>
      <c r="W38" s="262" t="s">
        <v>4989</v>
      </c>
      <c r="X38" s="262" t="s">
        <v>4990</v>
      </c>
      <c r="Y38" s="262" t="s">
        <v>4987</v>
      </c>
      <c r="Z38" s="263" t="s">
        <v>4760</v>
      </c>
      <c r="AA38" s="262" t="s">
        <v>4992</v>
      </c>
      <c r="AB38" s="262" t="s">
        <v>4762</v>
      </c>
      <c r="AC38" s="262" t="s">
        <v>4763</v>
      </c>
      <c r="AD38" s="262" t="s">
        <v>4993</v>
      </c>
      <c r="AE38" s="262" t="s">
        <v>4933</v>
      </c>
      <c r="AF38" s="262">
        <v>109.5333</v>
      </c>
      <c r="AG38" s="262">
        <v>-6.9065099999999999</v>
      </c>
      <c r="AH38" s="262" t="s">
        <v>4994</v>
      </c>
      <c r="AI38" s="262" t="s">
        <v>4767</v>
      </c>
      <c r="AJ38" s="262" t="s">
        <v>4767</v>
      </c>
      <c r="AK38" s="262" t="s">
        <v>4767</v>
      </c>
      <c r="AL38" s="262" t="s">
        <v>4935</v>
      </c>
      <c r="AM38" s="262" t="s">
        <v>4769</v>
      </c>
      <c r="AN38" s="263" t="s">
        <v>4770</v>
      </c>
      <c r="AO38" s="262">
        <v>36</v>
      </c>
      <c r="AP38" s="262" t="s">
        <v>4774</v>
      </c>
      <c r="AQ38" s="262" t="s">
        <v>4831</v>
      </c>
      <c r="AR38" s="262"/>
      <c r="AS38" s="262" t="s">
        <v>4771</v>
      </c>
      <c r="AT38" s="262"/>
      <c r="AU38" s="262" t="s">
        <v>4760</v>
      </c>
      <c r="AV38" s="262" t="s">
        <v>4770</v>
      </c>
    </row>
    <row r="39" spans="1:48">
      <c r="A39" s="262">
        <v>37</v>
      </c>
      <c r="B39" s="262" t="s">
        <v>6506</v>
      </c>
      <c r="C39" s="262" t="s">
        <v>2917</v>
      </c>
      <c r="D39" s="262" t="s">
        <v>3334</v>
      </c>
      <c r="E39" s="262" t="s">
        <v>3377</v>
      </c>
      <c r="F39" s="262" t="s">
        <v>3378</v>
      </c>
      <c r="G39" s="262" t="s">
        <v>4375</v>
      </c>
      <c r="H39" s="262" t="s">
        <v>3260</v>
      </c>
      <c r="I39" s="262" t="s">
        <v>4871</v>
      </c>
      <c r="J39" s="262" t="s">
        <v>4795</v>
      </c>
      <c r="K39" s="262" t="s">
        <v>4775</v>
      </c>
      <c r="L39" s="262" t="s">
        <v>4774</v>
      </c>
      <c r="M39" s="262" t="s">
        <v>4995</v>
      </c>
      <c r="N39" s="262">
        <v>85641788799</v>
      </c>
      <c r="O39" s="262" t="s">
        <v>4375</v>
      </c>
      <c r="P39" s="262" t="s">
        <v>4995</v>
      </c>
      <c r="Q39" s="262">
        <v>85641788799</v>
      </c>
      <c r="R39" s="262" t="s">
        <v>4757</v>
      </c>
      <c r="S39" s="262" t="s">
        <v>4758</v>
      </c>
      <c r="T39" s="262" t="s">
        <v>4375</v>
      </c>
      <c r="U39" s="262" t="s">
        <v>3334</v>
      </c>
      <c r="V39" s="262" t="s">
        <v>3377</v>
      </c>
      <c r="W39" s="262" t="s">
        <v>4995</v>
      </c>
      <c r="X39" s="262">
        <v>85641788799</v>
      </c>
      <c r="Y39" s="262" t="s">
        <v>4806</v>
      </c>
      <c r="Z39" s="263" t="s">
        <v>4760</v>
      </c>
      <c r="AA39" s="262" t="s">
        <v>4996</v>
      </c>
      <c r="AB39" s="262" t="s">
        <v>4762</v>
      </c>
      <c r="AC39" s="262" t="s">
        <v>4763</v>
      </c>
      <c r="AD39" s="262" t="s">
        <v>4997</v>
      </c>
      <c r="AE39" s="262" t="s">
        <v>4933</v>
      </c>
      <c r="AF39" s="262">
        <v>110.4413</v>
      </c>
      <c r="AG39" s="262">
        <v>-7.5507020000000002</v>
      </c>
      <c r="AH39" s="262" t="s">
        <v>4998</v>
      </c>
      <c r="AI39" s="262" t="s">
        <v>4767</v>
      </c>
      <c r="AJ39" s="262" t="s">
        <v>4767</v>
      </c>
      <c r="AK39" s="262" t="s">
        <v>4767</v>
      </c>
      <c r="AL39" s="262" t="s">
        <v>4941</v>
      </c>
      <c r="AM39" s="262" t="s">
        <v>4769</v>
      </c>
      <c r="AN39" s="263" t="s">
        <v>4770</v>
      </c>
      <c r="AO39" s="262">
        <v>37</v>
      </c>
      <c r="AP39" s="262" t="s">
        <v>4774</v>
      </c>
      <c r="AQ39" s="262" t="s">
        <v>4831</v>
      </c>
      <c r="AR39" s="262"/>
      <c r="AS39" s="262" t="s">
        <v>4771</v>
      </c>
      <c r="AT39" s="262"/>
      <c r="AU39" s="262" t="s">
        <v>4760</v>
      </c>
      <c r="AV39" s="262" t="s">
        <v>4770</v>
      </c>
    </row>
    <row r="40" spans="1:48">
      <c r="A40" s="262">
        <v>38</v>
      </c>
      <c r="B40" s="262" t="s">
        <v>6507</v>
      </c>
      <c r="C40" s="262" t="s">
        <v>4010</v>
      </c>
      <c r="D40" s="262" t="s">
        <v>3334</v>
      </c>
      <c r="E40" s="262" t="s">
        <v>3379</v>
      </c>
      <c r="F40" s="262" t="s">
        <v>3380</v>
      </c>
      <c r="G40" s="262" t="s">
        <v>4379</v>
      </c>
      <c r="H40" s="262" t="s">
        <v>3226</v>
      </c>
      <c r="I40" s="262" t="s">
        <v>4878</v>
      </c>
      <c r="J40" s="262" t="s">
        <v>4879</v>
      </c>
      <c r="K40" s="267">
        <v>43107</v>
      </c>
      <c r="L40" s="262" t="s">
        <v>4775</v>
      </c>
      <c r="M40" s="262" t="s">
        <v>4999</v>
      </c>
      <c r="N40" s="262" t="s">
        <v>5000</v>
      </c>
      <c r="O40" s="262" t="s">
        <v>5001</v>
      </c>
      <c r="P40" s="262" t="s">
        <v>4999</v>
      </c>
      <c r="Q40" s="262" t="s">
        <v>5000</v>
      </c>
      <c r="R40" s="262" t="s">
        <v>4757</v>
      </c>
      <c r="S40" s="262" t="s">
        <v>4758</v>
      </c>
      <c r="T40" s="262" t="s">
        <v>5001</v>
      </c>
      <c r="U40" s="262" t="s">
        <v>3334</v>
      </c>
      <c r="V40" s="262" t="s">
        <v>3379</v>
      </c>
      <c r="W40" s="262" t="s">
        <v>4999</v>
      </c>
      <c r="X40" s="262" t="s">
        <v>5000</v>
      </c>
      <c r="Y40" s="262" t="s">
        <v>4987</v>
      </c>
      <c r="Z40" s="263" t="s">
        <v>4760</v>
      </c>
      <c r="AA40" s="262" t="s">
        <v>4959</v>
      </c>
      <c r="AB40" s="262"/>
      <c r="AC40" s="262" t="s">
        <v>4763</v>
      </c>
      <c r="AD40" s="262" t="s">
        <v>5002</v>
      </c>
      <c r="AE40" s="262" t="s">
        <v>5003</v>
      </c>
      <c r="AF40" s="262">
        <v>110.91864</v>
      </c>
      <c r="AG40" s="262">
        <v>-7.0807200000000003</v>
      </c>
      <c r="AH40" s="264" t="s">
        <v>4934</v>
      </c>
      <c r="AI40" s="262" t="s">
        <v>4767</v>
      </c>
      <c r="AJ40" s="262" t="s">
        <v>4767</v>
      </c>
      <c r="AK40" s="262" t="s">
        <v>4767</v>
      </c>
      <c r="AL40" s="262" t="s">
        <v>4935</v>
      </c>
      <c r="AM40" s="262" t="s">
        <v>4769</v>
      </c>
      <c r="AN40" s="263" t="s">
        <v>4770</v>
      </c>
      <c r="AO40" s="262">
        <v>38</v>
      </c>
      <c r="AP40" s="262" t="s">
        <v>4775</v>
      </c>
      <c r="AQ40" s="262" t="s">
        <v>4831</v>
      </c>
      <c r="AR40" s="262"/>
      <c r="AS40" s="262" t="s">
        <v>4771</v>
      </c>
      <c r="AT40" s="262"/>
      <c r="AU40" s="262" t="s">
        <v>4760</v>
      </c>
      <c r="AV40" s="262" t="s">
        <v>4770</v>
      </c>
    </row>
    <row r="41" spans="1:48">
      <c r="A41" s="262">
        <v>39</v>
      </c>
      <c r="B41" s="262" t="s">
        <v>6508</v>
      </c>
      <c r="C41" s="262" t="s">
        <v>2917</v>
      </c>
      <c r="D41" s="262" t="s">
        <v>3334</v>
      </c>
      <c r="E41" s="262" t="s">
        <v>3381</v>
      </c>
      <c r="F41" s="262" t="s">
        <v>3382</v>
      </c>
      <c r="G41" s="262" t="s">
        <v>4383</v>
      </c>
      <c r="H41" s="262" t="s">
        <v>3260</v>
      </c>
      <c r="I41" s="262" t="s">
        <v>4871</v>
      </c>
      <c r="J41" s="262" t="s">
        <v>4879</v>
      </c>
      <c r="K41" s="262" t="s">
        <v>4753</v>
      </c>
      <c r="L41" s="262" t="s">
        <v>4775</v>
      </c>
      <c r="M41" s="262" t="s">
        <v>5004</v>
      </c>
      <c r="N41" s="262">
        <v>85642141332</v>
      </c>
      <c r="O41" s="262" t="s">
        <v>4383</v>
      </c>
      <c r="P41" s="262" t="s">
        <v>5004</v>
      </c>
      <c r="Q41" s="262">
        <v>85642141332</v>
      </c>
      <c r="R41" s="262" t="s">
        <v>4757</v>
      </c>
      <c r="S41" s="262" t="s">
        <v>4758</v>
      </c>
      <c r="T41" s="262" t="s">
        <v>4383</v>
      </c>
      <c r="U41" s="262" t="s">
        <v>3334</v>
      </c>
      <c r="V41" s="262" t="s">
        <v>3381</v>
      </c>
      <c r="W41" s="262" t="s">
        <v>5004</v>
      </c>
      <c r="X41" s="262">
        <v>85642141332</v>
      </c>
      <c r="Y41" s="262" t="s">
        <v>5005</v>
      </c>
      <c r="Z41" s="263" t="s">
        <v>4760</v>
      </c>
      <c r="AA41" s="262" t="s">
        <v>5006</v>
      </c>
      <c r="AB41" s="262" t="s">
        <v>4762</v>
      </c>
      <c r="AC41" s="264" t="s">
        <v>4763</v>
      </c>
      <c r="AD41" s="262" t="s">
        <v>4790</v>
      </c>
      <c r="AE41" s="262" t="s">
        <v>4933</v>
      </c>
      <c r="AF41" s="262">
        <v>110.4413</v>
      </c>
      <c r="AG41" s="262">
        <v>-7.5507020000000002</v>
      </c>
      <c r="AH41" s="262" t="s">
        <v>4983</v>
      </c>
      <c r="AI41" s="262" t="s">
        <v>4767</v>
      </c>
      <c r="AJ41" s="262" t="s">
        <v>4767</v>
      </c>
      <c r="AK41" s="262" t="s">
        <v>4767</v>
      </c>
      <c r="AL41" s="262" t="s">
        <v>4935</v>
      </c>
      <c r="AM41" s="262" t="s">
        <v>4769</v>
      </c>
      <c r="AN41" s="263" t="s">
        <v>4770</v>
      </c>
      <c r="AO41" s="262">
        <v>39</v>
      </c>
      <c r="AP41" s="262" t="s">
        <v>4775</v>
      </c>
      <c r="AQ41" s="262" t="s">
        <v>4831</v>
      </c>
      <c r="AR41" s="262"/>
      <c r="AS41" s="262" t="s">
        <v>4771</v>
      </c>
      <c r="AT41" s="262"/>
      <c r="AU41" s="262" t="s">
        <v>4760</v>
      </c>
      <c r="AV41" s="262" t="s">
        <v>4770</v>
      </c>
    </row>
    <row r="42" spans="1:48">
      <c r="A42" s="262">
        <v>40</v>
      </c>
      <c r="B42" s="262" t="s">
        <v>6509</v>
      </c>
      <c r="C42" s="262" t="s">
        <v>2917</v>
      </c>
      <c r="D42" s="262" t="s">
        <v>3334</v>
      </c>
      <c r="E42" s="262" t="s">
        <v>3383</v>
      </c>
      <c r="F42" s="262" t="s">
        <v>3384</v>
      </c>
      <c r="G42" s="262" t="s">
        <v>4387</v>
      </c>
      <c r="H42" s="262" t="s">
        <v>3264</v>
      </c>
      <c r="I42" s="262" t="s">
        <v>4955</v>
      </c>
      <c r="J42" s="262" t="s">
        <v>5007</v>
      </c>
      <c r="K42" s="262" t="s">
        <v>4774</v>
      </c>
      <c r="L42" s="262" t="s">
        <v>4753</v>
      </c>
      <c r="M42" s="262" t="s">
        <v>5008</v>
      </c>
      <c r="N42" s="262">
        <v>81329628595</v>
      </c>
      <c r="O42" s="262" t="s">
        <v>5009</v>
      </c>
      <c r="P42" s="262" t="s">
        <v>5008</v>
      </c>
      <c r="Q42" s="262">
        <v>81329628595</v>
      </c>
      <c r="R42" s="262" t="s">
        <v>4757</v>
      </c>
      <c r="S42" s="262" t="s">
        <v>4758</v>
      </c>
      <c r="T42" s="264" t="s">
        <v>5009</v>
      </c>
      <c r="U42" s="262" t="s">
        <v>3334</v>
      </c>
      <c r="V42" s="262" t="s">
        <v>3383</v>
      </c>
      <c r="W42" s="262" t="s">
        <v>5008</v>
      </c>
      <c r="X42" s="262">
        <v>81329628595</v>
      </c>
      <c r="Y42" s="262" t="s">
        <v>5010</v>
      </c>
      <c r="Z42" s="263" t="s">
        <v>4760</v>
      </c>
      <c r="AA42" s="262" t="s">
        <v>5011</v>
      </c>
      <c r="AB42" s="262" t="s">
        <v>4762</v>
      </c>
      <c r="AC42" s="262" t="s">
        <v>4763</v>
      </c>
      <c r="AD42" s="262" t="s">
        <v>4815</v>
      </c>
      <c r="AE42" s="262" t="s">
        <v>4933</v>
      </c>
      <c r="AF42" s="262" t="s">
        <v>5012</v>
      </c>
      <c r="AG42" s="262" t="s">
        <v>5013</v>
      </c>
      <c r="AH42" s="262" t="s">
        <v>5014</v>
      </c>
      <c r="AI42" s="262" t="s">
        <v>4767</v>
      </c>
      <c r="AJ42" s="262" t="s">
        <v>4767</v>
      </c>
      <c r="AK42" s="262" t="s">
        <v>4767</v>
      </c>
      <c r="AL42" s="262" t="s">
        <v>4935</v>
      </c>
      <c r="AM42" s="262" t="s">
        <v>4769</v>
      </c>
      <c r="AN42" s="263" t="s">
        <v>4770</v>
      </c>
      <c r="AO42" s="262">
        <v>40</v>
      </c>
      <c r="AP42" s="262" t="s">
        <v>4753</v>
      </c>
      <c r="AQ42" s="262" t="s">
        <v>4831</v>
      </c>
      <c r="AR42" s="262"/>
      <c r="AS42" s="262" t="s">
        <v>4771</v>
      </c>
      <c r="AT42" s="262"/>
      <c r="AU42" s="262" t="s">
        <v>4760</v>
      </c>
      <c r="AV42" s="262" t="s">
        <v>4770</v>
      </c>
    </row>
    <row r="43" spans="1:48">
      <c r="A43" s="262">
        <v>41</v>
      </c>
      <c r="B43" s="262" t="s">
        <v>6510</v>
      </c>
      <c r="C43" s="262" t="s">
        <v>2917</v>
      </c>
      <c r="D43" s="262" t="s">
        <v>3334</v>
      </c>
      <c r="E43" s="262" t="s">
        <v>3364</v>
      </c>
      <c r="F43" s="262" t="s">
        <v>3385</v>
      </c>
      <c r="G43" s="262" t="s">
        <v>4389</v>
      </c>
      <c r="H43" s="262" t="s">
        <v>3264</v>
      </c>
      <c r="I43" s="262" t="s">
        <v>4955</v>
      </c>
      <c r="J43" s="262" t="s">
        <v>4879</v>
      </c>
      <c r="K43" s="262" t="s">
        <v>4775</v>
      </c>
      <c r="L43" s="262" t="s">
        <v>4774</v>
      </c>
      <c r="M43" s="262" t="s">
        <v>2956</v>
      </c>
      <c r="N43" s="262">
        <v>85743704368</v>
      </c>
      <c r="O43" s="262" t="s">
        <v>5015</v>
      </c>
      <c r="P43" s="262" t="s">
        <v>5016</v>
      </c>
      <c r="Q43" s="262">
        <v>85743704368</v>
      </c>
      <c r="R43" s="262" t="s">
        <v>4757</v>
      </c>
      <c r="S43" s="262" t="s">
        <v>4758</v>
      </c>
      <c r="T43" s="262" t="s">
        <v>5015</v>
      </c>
      <c r="U43" s="262" t="s">
        <v>3334</v>
      </c>
      <c r="V43" s="262" t="s">
        <v>3364</v>
      </c>
      <c r="W43" s="262" t="s">
        <v>5016</v>
      </c>
      <c r="X43" s="262">
        <v>85743704368</v>
      </c>
      <c r="Y43" s="262" t="s">
        <v>5017</v>
      </c>
      <c r="Z43" s="263" t="s">
        <v>4760</v>
      </c>
      <c r="AA43" s="262" t="s">
        <v>5011</v>
      </c>
      <c r="AB43" s="262" t="s">
        <v>4762</v>
      </c>
      <c r="AC43" s="262" t="s">
        <v>4763</v>
      </c>
      <c r="AD43" s="262" t="s">
        <v>4875</v>
      </c>
      <c r="AE43" s="262" t="s">
        <v>4933</v>
      </c>
      <c r="AF43" s="262" t="s">
        <v>5018</v>
      </c>
      <c r="AG43" s="262" t="s">
        <v>5019</v>
      </c>
      <c r="AH43" s="262" t="s">
        <v>5014</v>
      </c>
      <c r="AI43" s="262" t="s">
        <v>4767</v>
      </c>
      <c r="AJ43" s="262" t="s">
        <v>4767</v>
      </c>
      <c r="AK43" s="262" t="s">
        <v>4767</v>
      </c>
      <c r="AL43" s="262" t="s">
        <v>4935</v>
      </c>
      <c r="AM43" s="262" t="s">
        <v>4769</v>
      </c>
      <c r="AN43" s="263" t="s">
        <v>4770</v>
      </c>
      <c r="AO43" s="262">
        <v>41</v>
      </c>
      <c r="AP43" s="262" t="s">
        <v>4774</v>
      </c>
      <c r="AQ43" s="262" t="s">
        <v>4831</v>
      </c>
      <c r="AR43" s="262"/>
      <c r="AS43" s="262" t="s">
        <v>4771</v>
      </c>
      <c r="AT43" s="262"/>
      <c r="AU43" s="262" t="s">
        <v>4760</v>
      </c>
      <c r="AV43" s="262" t="s">
        <v>4770</v>
      </c>
    </row>
    <row r="44" spans="1:48">
      <c r="A44" s="268">
        <v>42</v>
      </c>
      <c r="B44" s="268" t="s">
        <v>6511</v>
      </c>
      <c r="C44" s="268" t="s">
        <v>2917</v>
      </c>
      <c r="D44" s="268" t="s">
        <v>3334</v>
      </c>
      <c r="E44" s="268" t="s">
        <v>3386</v>
      </c>
      <c r="F44" s="268" t="s">
        <v>3387</v>
      </c>
      <c r="G44" s="268" t="s">
        <v>4393</v>
      </c>
      <c r="H44" s="268" t="s">
        <v>3264</v>
      </c>
      <c r="I44" s="268" t="s">
        <v>4955</v>
      </c>
      <c r="J44" s="268" t="s">
        <v>5007</v>
      </c>
      <c r="K44" s="268" t="s">
        <v>4754</v>
      </c>
      <c r="L44" s="268" t="s">
        <v>4753</v>
      </c>
      <c r="M44" s="268" t="s">
        <v>5020</v>
      </c>
      <c r="N44" s="268">
        <v>85647100629</v>
      </c>
      <c r="O44" s="268" t="s">
        <v>5021</v>
      </c>
      <c r="P44" s="268" t="s">
        <v>5020</v>
      </c>
      <c r="Q44" s="268">
        <v>85647100629</v>
      </c>
      <c r="R44" s="269"/>
      <c r="S44" s="269"/>
      <c r="T44" s="268" t="s">
        <v>5021</v>
      </c>
      <c r="U44" s="269" t="s">
        <v>3334</v>
      </c>
      <c r="V44" s="269" t="s">
        <v>3386</v>
      </c>
      <c r="W44" s="268" t="s">
        <v>5020</v>
      </c>
      <c r="X44" s="268">
        <v>85647100629</v>
      </c>
      <c r="Y44" s="268" t="s">
        <v>5022</v>
      </c>
      <c r="Z44" s="263" t="s">
        <v>4760</v>
      </c>
      <c r="AA44" s="268" t="s">
        <v>5023</v>
      </c>
      <c r="AB44" s="269"/>
      <c r="AC44" s="268" t="s">
        <v>4763</v>
      </c>
      <c r="AD44" s="268" t="s">
        <v>4815</v>
      </c>
      <c r="AE44" s="268" t="s">
        <v>5024</v>
      </c>
      <c r="AF44" s="268" t="s">
        <v>5025</v>
      </c>
      <c r="AG44" s="268" t="s">
        <v>5026</v>
      </c>
      <c r="AH44" s="268" t="s">
        <v>5027</v>
      </c>
      <c r="AI44" s="268" t="s">
        <v>4767</v>
      </c>
      <c r="AJ44" s="268" t="s">
        <v>4767</v>
      </c>
      <c r="AK44" s="268" t="s">
        <v>4767</v>
      </c>
      <c r="AL44" s="268" t="s">
        <v>5028</v>
      </c>
      <c r="AM44" s="268" t="s">
        <v>5029</v>
      </c>
      <c r="AN44" s="263" t="s">
        <v>5029</v>
      </c>
      <c r="AO44" s="268">
        <v>42</v>
      </c>
      <c r="AP44" s="268" t="s">
        <v>4753</v>
      </c>
      <c r="AQ44" s="268" t="s">
        <v>4831</v>
      </c>
      <c r="AR44" s="268"/>
      <c r="AS44" s="262" t="s">
        <v>4771</v>
      </c>
      <c r="AT44" s="262"/>
      <c r="AU44" s="268" t="s">
        <v>4760</v>
      </c>
      <c r="AV44" s="262" t="s">
        <v>4770</v>
      </c>
    </row>
    <row r="45" spans="1:48">
      <c r="A45" s="262">
        <v>43</v>
      </c>
      <c r="B45" s="262" t="s">
        <v>6512</v>
      </c>
      <c r="C45" s="262" t="s">
        <v>2917</v>
      </c>
      <c r="D45" s="262" t="s">
        <v>3334</v>
      </c>
      <c r="E45" s="262" t="s">
        <v>3362</v>
      </c>
      <c r="F45" s="262" t="s">
        <v>3388</v>
      </c>
      <c r="G45" s="262" t="s">
        <v>4396</v>
      </c>
      <c r="H45" s="262" t="s">
        <v>3250</v>
      </c>
      <c r="I45" s="262" t="s">
        <v>4896</v>
      </c>
      <c r="J45" s="262" t="s">
        <v>4879</v>
      </c>
      <c r="K45" s="262" t="s">
        <v>4754</v>
      </c>
      <c r="L45" s="262" t="s">
        <v>4774</v>
      </c>
      <c r="M45" s="262" t="s">
        <v>5030</v>
      </c>
      <c r="N45" s="262" t="s">
        <v>5031</v>
      </c>
      <c r="O45" s="262" t="s">
        <v>5032</v>
      </c>
      <c r="P45" s="262" t="s">
        <v>5030</v>
      </c>
      <c r="Q45" s="262" t="s">
        <v>5031</v>
      </c>
      <c r="R45" s="262" t="s">
        <v>4757</v>
      </c>
      <c r="S45" s="262" t="s">
        <v>4758</v>
      </c>
      <c r="T45" s="262" t="s">
        <v>5033</v>
      </c>
      <c r="U45" s="262" t="s">
        <v>3334</v>
      </c>
      <c r="V45" s="262" t="s">
        <v>3362</v>
      </c>
      <c r="W45" s="262" t="s">
        <v>5030</v>
      </c>
      <c r="X45" s="262" t="s">
        <v>5031</v>
      </c>
      <c r="Y45" s="262" t="s">
        <v>4987</v>
      </c>
      <c r="Z45" s="263" t="s">
        <v>4760</v>
      </c>
      <c r="AA45" s="262" t="s">
        <v>5034</v>
      </c>
      <c r="AB45" s="262"/>
      <c r="AC45" s="262" t="s">
        <v>4763</v>
      </c>
      <c r="AD45" s="262" t="s">
        <v>4780</v>
      </c>
      <c r="AE45" s="264" t="s">
        <v>4933</v>
      </c>
      <c r="AF45" s="262" t="s">
        <v>4953</v>
      </c>
      <c r="AG45" s="262">
        <v>7.43</v>
      </c>
      <c r="AH45" s="262" t="s">
        <v>4954</v>
      </c>
      <c r="AI45" s="262" t="s">
        <v>4767</v>
      </c>
      <c r="AJ45" s="262" t="s">
        <v>4767</v>
      </c>
      <c r="AK45" s="262" t="s">
        <v>4767</v>
      </c>
      <c r="AL45" s="262" t="s">
        <v>5035</v>
      </c>
      <c r="AM45" s="262" t="s">
        <v>4769</v>
      </c>
      <c r="AN45" s="263" t="s">
        <v>4770</v>
      </c>
      <c r="AO45" s="262">
        <v>43</v>
      </c>
      <c r="AP45" s="262" t="s">
        <v>4774</v>
      </c>
      <c r="AQ45" s="262" t="s">
        <v>4831</v>
      </c>
      <c r="AR45" s="262"/>
      <c r="AS45" s="262" t="s">
        <v>4771</v>
      </c>
      <c r="AT45" s="262"/>
      <c r="AU45" s="262" t="s">
        <v>4760</v>
      </c>
      <c r="AV45" s="262" t="s">
        <v>4770</v>
      </c>
    </row>
    <row r="46" spans="1:48">
      <c r="A46" s="262">
        <v>44</v>
      </c>
      <c r="B46" s="262" t="s">
        <v>6513</v>
      </c>
      <c r="C46" s="262" t="s">
        <v>4010</v>
      </c>
      <c r="D46" s="262" t="s">
        <v>3334</v>
      </c>
      <c r="E46" s="262" t="s">
        <v>3389</v>
      </c>
      <c r="F46" s="262" t="s">
        <v>3390</v>
      </c>
      <c r="G46" s="262" t="s">
        <v>4404</v>
      </c>
      <c r="H46" s="262" t="s">
        <v>3255</v>
      </c>
      <c r="I46" s="262" t="s">
        <v>4869</v>
      </c>
      <c r="J46" s="262" t="s">
        <v>4903</v>
      </c>
      <c r="K46" s="262" t="s">
        <v>4819</v>
      </c>
      <c r="L46" s="262" t="s">
        <v>4819</v>
      </c>
      <c r="M46" s="262" t="s">
        <v>5036</v>
      </c>
      <c r="N46" s="262" t="s">
        <v>5037</v>
      </c>
      <c r="O46" s="262" t="s">
        <v>5038</v>
      </c>
      <c r="P46" s="262" t="s">
        <v>5036</v>
      </c>
      <c r="Q46" s="262" t="s">
        <v>5037</v>
      </c>
      <c r="R46" s="262" t="s">
        <v>4757</v>
      </c>
      <c r="S46" s="262" t="s">
        <v>4758</v>
      </c>
      <c r="T46" s="262" t="s">
        <v>4404</v>
      </c>
      <c r="U46" s="262" t="s">
        <v>3334</v>
      </c>
      <c r="V46" s="262" t="s">
        <v>3389</v>
      </c>
      <c r="W46" s="262" t="s">
        <v>2220</v>
      </c>
      <c r="X46" s="262" t="s">
        <v>5037</v>
      </c>
      <c r="Y46" s="262" t="s">
        <v>5010</v>
      </c>
      <c r="Z46" s="263" t="s">
        <v>4760</v>
      </c>
      <c r="AA46" s="262" t="s">
        <v>5039</v>
      </c>
      <c r="AB46" s="262" t="s">
        <v>4762</v>
      </c>
      <c r="AC46" s="262" t="s">
        <v>4763</v>
      </c>
      <c r="AD46" s="262" t="s">
        <v>4780</v>
      </c>
      <c r="AE46" s="262" t="s">
        <v>4765</v>
      </c>
      <c r="AF46" s="265">
        <v>11159098</v>
      </c>
      <c r="AG46" s="265">
        <v>-714903</v>
      </c>
      <c r="AH46" s="262" t="s">
        <v>4909</v>
      </c>
      <c r="AI46" s="262" t="s">
        <v>4767</v>
      </c>
      <c r="AJ46" s="262" t="s">
        <v>4767</v>
      </c>
      <c r="AK46" s="262" t="s">
        <v>4767</v>
      </c>
      <c r="AL46" s="262" t="s">
        <v>4941</v>
      </c>
      <c r="AM46" s="262" t="s">
        <v>4769</v>
      </c>
      <c r="AN46" s="263" t="s">
        <v>4770</v>
      </c>
      <c r="AO46" s="262">
        <v>44</v>
      </c>
      <c r="AP46" s="262" t="s">
        <v>4819</v>
      </c>
      <c r="AQ46" s="262" t="s">
        <v>4831</v>
      </c>
      <c r="AR46" s="262"/>
      <c r="AS46" s="262" t="s">
        <v>4771</v>
      </c>
      <c r="AT46" s="262"/>
      <c r="AU46" s="262" t="s">
        <v>4760</v>
      </c>
      <c r="AV46" s="262" t="s">
        <v>4770</v>
      </c>
    </row>
    <row r="47" spans="1:48">
      <c r="A47" s="262">
        <v>45</v>
      </c>
      <c r="B47" s="262" t="s">
        <v>6514</v>
      </c>
      <c r="C47" s="262" t="s">
        <v>4010</v>
      </c>
      <c r="D47" s="262" t="s">
        <v>3334</v>
      </c>
      <c r="E47" s="262" t="s">
        <v>3391</v>
      </c>
      <c r="F47" s="262" t="s">
        <v>3392</v>
      </c>
      <c r="G47" s="262" t="s">
        <v>4407</v>
      </c>
      <c r="H47" s="262" t="s">
        <v>3255</v>
      </c>
      <c r="I47" s="262" t="s">
        <v>4869</v>
      </c>
      <c r="J47" s="262" t="s">
        <v>4920</v>
      </c>
      <c r="K47" s="262" t="s">
        <v>4754</v>
      </c>
      <c r="L47" s="262" t="s">
        <v>4754</v>
      </c>
      <c r="M47" s="262" t="s">
        <v>5040</v>
      </c>
      <c r="N47" s="262">
        <v>85293076076</v>
      </c>
      <c r="O47" s="262" t="s">
        <v>5041</v>
      </c>
      <c r="P47" s="262" t="s">
        <v>5040</v>
      </c>
      <c r="Q47" s="262">
        <v>85293076076</v>
      </c>
      <c r="R47" s="262" t="s">
        <v>4757</v>
      </c>
      <c r="S47" s="262" t="s">
        <v>4758</v>
      </c>
      <c r="T47" s="262" t="s">
        <v>5041</v>
      </c>
      <c r="U47" s="262" t="s">
        <v>3334</v>
      </c>
      <c r="V47" s="262" t="s">
        <v>3391</v>
      </c>
      <c r="W47" s="262" t="s">
        <v>5040</v>
      </c>
      <c r="X47" s="262">
        <v>85293076076</v>
      </c>
      <c r="Y47" s="262" t="s">
        <v>4893</v>
      </c>
      <c r="Z47" s="263" t="s">
        <v>4760</v>
      </c>
      <c r="AA47" s="262" t="s">
        <v>5042</v>
      </c>
      <c r="AB47" s="262" t="s">
        <v>4762</v>
      </c>
      <c r="AC47" s="262" t="s">
        <v>4763</v>
      </c>
      <c r="AD47" s="262" t="s">
        <v>5043</v>
      </c>
      <c r="AE47" s="262" t="s">
        <v>4765</v>
      </c>
      <c r="AF47" s="265">
        <v>11134803</v>
      </c>
      <c r="AG47" s="265">
        <v>-670505</v>
      </c>
      <c r="AH47" s="262" t="s">
        <v>5044</v>
      </c>
      <c r="AI47" s="262" t="s">
        <v>4767</v>
      </c>
      <c r="AJ47" s="262" t="s">
        <v>4767</v>
      </c>
      <c r="AK47" s="262" t="s">
        <v>4767</v>
      </c>
      <c r="AL47" s="262" t="s">
        <v>4935</v>
      </c>
      <c r="AM47" s="262" t="s">
        <v>4769</v>
      </c>
      <c r="AN47" s="263" t="s">
        <v>4770</v>
      </c>
      <c r="AO47" s="262">
        <v>45</v>
      </c>
      <c r="AP47" s="262" t="s">
        <v>4754</v>
      </c>
      <c r="AQ47" s="262" t="s">
        <v>4831</v>
      </c>
      <c r="AR47" s="262"/>
      <c r="AS47" s="262" t="s">
        <v>4771</v>
      </c>
      <c r="AT47" s="262"/>
      <c r="AU47" s="262" t="s">
        <v>4760</v>
      </c>
      <c r="AV47" s="262" t="s">
        <v>4770</v>
      </c>
    </row>
    <row r="48" spans="1:48">
      <c r="A48" s="262">
        <v>46</v>
      </c>
      <c r="B48" s="262" t="s">
        <v>6515</v>
      </c>
      <c r="C48" s="262" t="s">
        <v>4010</v>
      </c>
      <c r="D48" s="262" t="s">
        <v>3334</v>
      </c>
      <c r="E48" s="262" t="s">
        <v>3393</v>
      </c>
      <c r="F48" s="262" t="s">
        <v>3394</v>
      </c>
      <c r="G48" s="262" t="s">
        <v>4411</v>
      </c>
      <c r="H48" s="262" t="s">
        <v>3255</v>
      </c>
      <c r="I48" s="262" t="s">
        <v>4869</v>
      </c>
      <c r="J48" s="262" t="s">
        <v>4920</v>
      </c>
      <c r="K48" s="267">
        <v>43107</v>
      </c>
      <c r="L48" s="267">
        <v>43107</v>
      </c>
      <c r="M48" s="262" t="s">
        <v>5045</v>
      </c>
      <c r="N48" s="262" t="s">
        <v>5046</v>
      </c>
      <c r="O48" s="262" t="s">
        <v>4411</v>
      </c>
      <c r="P48" s="262" t="s">
        <v>5045</v>
      </c>
      <c r="Q48" s="262" t="s">
        <v>5046</v>
      </c>
      <c r="R48" s="262" t="s">
        <v>4757</v>
      </c>
      <c r="S48" s="262" t="s">
        <v>4758</v>
      </c>
      <c r="T48" s="262" t="s">
        <v>4411</v>
      </c>
      <c r="U48" s="262" t="s">
        <v>3334</v>
      </c>
      <c r="V48" s="262" t="s">
        <v>3393</v>
      </c>
      <c r="W48" s="262" t="s">
        <v>5045</v>
      </c>
      <c r="X48" s="262" t="s">
        <v>5046</v>
      </c>
      <c r="Y48" s="262" t="s">
        <v>4893</v>
      </c>
      <c r="Z48" s="263" t="s">
        <v>4760</v>
      </c>
      <c r="AA48" s="262" t="s">
        <v>5047</v>
      </c>
      <c r="AB48" s="262" t="s">
        <v>4762</v>
      </c>
      <c r="AC48" s="262" t="s">
        <v>4763</v>
      </c>
      <c r="AD48" s="262" t="s">
        <v>4780</v>
      </c>
      <c r="AE48" s="262" t="s">
        <v>5048</v>
      </c>
      <c r="AF48" s="265">
        <v>11104431</v>
      </c>
      <c r="AG48" s="265">
        <v>-676277</v>
      </c>
      <c r="AH48" s="262" t="s">
        <v>4909</v>
      </c>
      <c r="AI48" s="262" t="s">
        <v>4767</v>
      </c>
      <c r="AJ48" s="262" t="s">
        <v>4767</v>
      </c>
      <c r="AK48" s="262" t="s">
        <v>4767</v>
      </c>
      <c r="AL48" s="262" t="s">
        <v>5049</v>
      </c>
      <c r="AM48" s="262" t="s">
        <v>4769</v>
      </c>
      <c r="AN48" s="263" t="s">
        <v>4770</v>
      </c>
      <c r="AO48" s="262">
        <v>46</v>
      </c>
      <c r="AP48" s="267">
        <v>43107</v>
      </c>
      <c r="AQ48" s="262" t="s">
        <v>4831</v>
      </c>
      <c r="AR48" s="262"/>
      <c r="AS48" s="262" t="s">
        <v>4771</v>
      </c>
      <c r="AT48" s="262"/>
      <c r="AU48" s="262" t="s">
        <v>4760</v>
      </c>
      <c r="AV48" s="262" t="s">
        <v>4770</v>
      </c>
    </row>
    <row r="49" spans="1:48">
      <c r="A49" s="262">
        <v>47</v>
      </c>
      <c r="B49" s="262" t="s">
        <v>6516</v>
      </c>
      <c r="C49" s="262" t="s">
        <v>2917</v>
      </c>
      <c r="D49" s="262" t="s">
        <v>3334</v>
      </c>
      <c r="E49" s="262" t="s">
        <v>3395</v>
      </c>
      <c r="F49" s="262" t="s">
        <v>3396</v>
      </c>
      <c r="G49" s="262" t="s">
        <v>4415</v>
      </c>
      <c r="H49" s="262" t="s">
        <v>3250</v>
      </c>
      <c r="I49" s="262" t="s">
        <v>4896</v>
      </c>
      <c r="J49" s="262" t="s">
        <v>4795</v>
      </c>
      <c r="K49" s="262" t="s">
        <v>4819</v>
      </c>
      <c r="L49" s="262" t="s">
        <v>4774</v>
      </c>
      <c r="M49" s="262" t="s">
        <v>5050</v>
      </c>
      <c r="N49" s="262">
        <v>85601022222</v>
      </c>
      <c r="O49" s="262" t="s">
        <v>5051</v>
      </c>
      <c r="P49" s="262" t="s">
        <v>5050</v>
      </c>
      <c r="Q49" s="262">
        <v>85601022222</v>
      </c>
      <c r="R49" s="262" t="s">
        <v>4757</v>
      </c>
      <c r="S49" s="262" t="s">
        <v>4758</v>
      </c>
      <c r="T49" s="262" t="s">
        <v>5051</v>
      </c>
      <c r="U49" s="262" t="s">
        <v>3334</v>
      </c>
      <c r="V49" s="262" t="s">
        <v>3395</v>
      </c>
      <c r="W49" s="262" t="s">
        <v>5050</v>
      </c>
      <c r="X49" s="262">
        <v>85601022222</v>
      </c>
      <c r="Y49" s="262" t="s">
        <v>5052</v>
      </c>
      <c r="Z49" s="263" t="s">
        <v>4760</v>
      </c>
      <c r="AA49" s="262" t="s">
        <v>5053</v>
      </c>
      <c r="AB49" s="262"/>
      <c r="AC49" s="262" t="s">
        <v>4763</v>
      </c>
      <c r="AD49" s="262" t="s">
        <v>4780</v>
      </c>
      <c r="AE49" s="264" t="s">
        <v>4933</v>
      </c>
      <c r="AF49" s="262">
        <v>109.65</v>
      </c>
      <c r="AG49" s="262">
        <v>7.66</v>
      </c>
      <c r="AH49" s="262" t="s">
        <v>5044</v>
      </c>
      <c r="AI49" s="262" t="s">
        <v>4767</v>
      </c>
      <c r="AJ49" s="262" t="s">
        <v>4767</v>
      </c>
      <c r="AK49" s="262" t="s">
        <v>4767</v>
      </c>
      <c r="AL49" s="262" t="s">
        <v>5054</v>
      </c>
      <c r="AM49" s="262" t="s">
        <v>4769</v>
      </c>
      <c r="AN49" s="263" t="s">
        <v>4770</v>
      </c>
      <c r="AO49" s="262">
        <v>47</v>
      </c>
      <c r="AP49" s="262" t="s">
        <v>4774</v>
      </c>
      <c r="AQ49" s="262" t="s">
        <v>4831</v>
      </c>
      <c r="AR49" s="262"/>
      <c r="AS49" s="262" t="s">
        <v>4771</v>
      </c>
      <c r="AT49" s="262"/>
      <c r="AU49" s="262" t="s">
        <v>4760</v>
      </c>
      <c r="AV49" s="262" t="s">
        <v>4770</v>
      </c>
    </row>
    <row r="50" spans="1:48">
      <c r="A50" s="262">
        <v>48</v>
      </c>
      <c r="B50" s="262" t="s">
        <v>6517</v>
      </c>
      <c r="C50" s="262" t="s">
        <v>4010</v>
      </c>
      <c r="D50" s="262" t="s">
        <v>3334</v>
      </c>
      <c r="E50" s="262" t="s">
        <v>3397</v>
      </c>
      <c r="F50" s="262" t="s">
        <v>3398</v>
      </c>
      <c r="G50" s="262" t="s">
        <v>4418</v>
      </c>
      <c r="H50" s="262" t="s">
        <v>3235</v>
      </c>
      <c r="I50" s="262" t="s">
        <v>4886</v>
      </c>
      <c r="J50" s="262" t="s">
        <v>5055</v>
      </c>
      <c r="K50" s="267">
        <v>43107</v>
      </c>
      <c r="L50" s="262" t="s">
        <v>4754</v>
      </c>
      <c r="M50" s="262" t="s">
        <v>5056</v>
      </c>
      <c r="N50" s="262">
        <v>85642664669</v>
      </c>
      <c r="O50" s="262" t="s">
        <v>4418</v>
      </c>
      <c r="P50" s="262" t="s">
        <v>5056</v>
      </c>
      <c r="Q50" s="262">
        <v>85642664669</v>
      </c>
      <c r="R50" s="262" t="s">
        <v>4757</v>
      </c>
      <c r="S50" s="262" t="s">
        <v>4758</v>
      </c>
      <c r="T50" s="262" t="s">
        <v>4418</v>
      </c>
      <c r="U50" s="262" t="s">
        <v>3334</v>
      </c>
      <c r="V50" s="262" t="s">
        <v>3397</v>
      </c>
      <c r="W50" s="262" t="s">
        <v>5056</v>
      </c>
      <c r="X50" s="262">
        <v>85642664669</v>
      </c>
      <c r="Y50" s="262" t="s">
        <v>4893</v>
      </c>
      <c r="Z50" s="263" t="s">
        <v>4760</v>
      </c>
      <c r="AA50" s="262" t="s">
        <v>5057</v>
      </c>
      <c r="AB50" s="262" t="s">
        <v>4762</v>
      </c>
      <c r="AC50" s="262" t="s">
        <v>4763</v>
      </c>
      <c r="AD50" s="262" t="s">
        <v>4875</v>
      </c>
      <c r="AE50" s="262" t="s">
        <v>4933</v>
      </c>
      <c r="AF50" s="262">
        <v>109.139042</v>
      </c>
      <c r="AG50" s="262">
        <v>-7.8669830000000003</v>
      </c>
      <c r="AH50" s="262" t="s">
        <v>4971</v>
      </c>
      <c r="AI50" s="262" t="s">
        <v>4767</v>
      </c>
      <c r="AJ50" s="262" t="s">
        <v>4767</v>
      </c>
      <c r="AK50" s="262" t="s">
        <v>4767</v>
      </c>
      <c r="AL50" s="262" t="s">
        <v>5058</v>
      </c>
      <c r="AM50" s="262" t="s">
        <v>4769</v>
      </c>
      <c r="AN50" s="263" t="s">
        <v>4770</v>
      </c>
      <c r="AO50" s="262">
        <v>48</v>
      </c>
      <c r="AP50" s="262" t="s">
        <v>4754</v>
      </c>
      <c r="AQ50" s="262" t="s">
        <v>4831</v>
      </c>
      <c r="AR50" s="262"/>
      <c r="AS50" s="262" t="s">
        <v>4771</v>
      </c>
      <c r="AT50" s="262"/>
      <c r="AU50" s="262" t="s">
        <v>4760</v>
      </c>
      <c r="AV50" s="262" t="s">
        <v>4770</v>
      </c>
    </row>
    <row r="51" spans="1:48">
      <c r="A51" s="262">
        <v>49</v>
      </c>
      <c r="B51" s="262" t="s">
        <v>6518</v>
      </c>
      <c r="C51" s="262" t="s">
        <v>2917</v>
      </c>
      <c r="D51" s="262" t="s">
        <v>3334</v>
      </c>
      <c r="E51" s="262" t="s">
        <v>3399</v>
      </c>
      <c r="F51" s="262" t="s">
        <v>3400</v>
      </c>
      <c r="G51" s="262" t="s">
        <v>4422</v>
      </c>
      <c r="H51" s="262" t="s">
        <v>3260</v>
      </c>
      <c r="I51" s="262" t="s">
        <v>4871</v>
      </c>
      <c r="J51" s="262" t="s">
        <v>4920</v>
      </c>
      <c r="K51" s="262" t="s">
        <v>4785</v>
      </c>
      <c r="L51" s="262" t="s">
        <v>4819</v>
      </c>
      <c r="M51" s="262" t="s">
        <v>5059</v>
      </c>
      <c r="N51" s="262">
        <v>82137567877</v>
      </c>
      <c r="O51" s="262" t="s">
        <v>5060</v>
      </c>
      <c r="P51" s="262" t="s">
        <v>5061</v>
      </c>
      <c r="Q51" s="262">
        <v>82137567877</v>
      </c>
      <c r="R51" s="262" t="s">
        <v>4757</v>
      </c>
      <c r="S51" s="262" t="s">
        <v>4758</v>
      </c>
      <c r="T51" s="262" t="s">
        <v>5060</v>
      </c>
      <c r="U51" s="262" t="s">
        <v>3334</v>
      </c>
      <c r="V51" s="262" t="s">
        <v>3399</v>
      </c>
      <c r="W51" s="262" t="s">
        <v>5059</v>
      </c>
      <c r="X51" s="262" t="s">
        <v>5060</v>
      </c>
      <c r="Y51" s="262" t="s">
        <v>5010</v>
      </c>
      <c r="Z51" s="263" t="s">
        <v>4760</v>
      </c>
      <c r="AA51" s="262" t="s">
        <v>5062</v>
      </c>
      <c r="AB51" s="262"/>
      <c r="AC51" s="262" t="s">
        <v>4763</v>
      </c>
      <c r="AD51" s="262" t="s">
        <v>4780</v>
      </c>
      <c r="AE51" s="262" t="s">
        <v>4933</v>
      </c>
      <c r="AF51" s="262">
        <v>110.601783</v>
      </c>
      <c r="AG51" s="262">
        <v>-7.533442</v>
      </c>
      <c r="AH51" s="262" t="s">
        <v>5063</v>
      </c>
      <c r="AI51" s="262" t="s">
        <v>4767</v>
      </c>
      <c r="AJ51" s="262" t="s">
        <v>4767</v>
      </c>
      <c r="AK51" s="262" t="s">
        <v>4767</v>
      </c>
      <c r="AL51" s="262" t="s">
        <v>4941</v>
      </c>
      <c r="AM51" s="262" t="s">
        <v>4769</v>
      </c>
      <c r="AN51" s="263" t="s">
        <v>4770</v>
      </c>
      <c r="AO51" s="262">
        <v>49</v>
      </c>
      <c r="AP51" s="262" t="s">
        <v>4819</v>
      </c>
      <c r="AQ51" s="262" t="s">
        <v>4831</v>
      </c>
      <c r="AR51" s="262"/>
      <c r="AS51" s="262" t="s">
        <v>4771</v>
      </c>
      <c r="AT51" s="262"/>
      <c r="AU51" s="262" t="s">
        <v>4760</v>
      </c>
      <c r="AV51" s="262" t="s">
        <v>4770</v>
      </c>
    </row>
    <row r="52" spans="1:48">
      <c r="A52" s="262">
        <v>50</v>
      </c>
      <c r="B52" s="262" t="s">
        <v>6519</v>
      </c>
      <c r="C52" s="262" t="s">
        <v>4010</v>
      </c>
      <c r="D52" s="262" t="s">
        <v>3334</v>
      </c>
      <c r="E52" s="262" t="s">
        <v>3339</v>
      </c>
      <c r="F52" s="262" t="s">
        <v>3401</v>
      </c>
      <c r="G52" s="264" t="s">
        <v>4425</v>
      </c>
      <c r="H52" s="262" t="s">
        <v>3255</v>
      </c>
      <c r="I52" s="262" t="s">
        <v>4869</v>
      </c>
      <c r="J52" s="262" t="s">
        <v>4879</v>
      </c>
      <c r="K52" s="262" t="s">
        <v>4774</v>
      </c>
      <c r="L52" s="262" t="s">
        <v>4775</v>
      </c>
      <c r="M52" s="262" t="s">
        <v>5064</v>
      </c>
      <c r="N52" s="262">
        <v>8122869855</v>
      </c>
      <c r="O52" s="262" t="s">
        <v>4425</v>
      </c>
      <c r="P52" s="262" t="s">
        <v>5064</v>
      </c>
      <c r="Q52" s="262">
        <v>8122869855</v>
      </c>
      <c r="R52" s="262" t="s">
        <v>4757</v>
      </c>
      <c r="S52" s="262" t="s">
        <v>4758</v>
      </c>
      <c r="T52" s="262" t="s">
        <v>4425</v>
      </c>
      <c r="U52" s="262" t="s">
        <v>3334</v>
      </c>
      <c r="V52" s="262" t="s">
        <v>3339</v>
      </c>
      <c r="W52" s="262" t="s">
        <v>5064</v>
      </c>
      <c r="X52" s="262">
        <v>8122869855</v>
      </c>
      <c r="Y52" s="262" t="s">
        <v>5065</v>
      </c>
      <c r="Z52" s="263" t="s">
        <v>4760</v>
      </c>
      <c r="AA52" s="262" t="s">
        <v>5066</v>
      </c>
      <c r="AB52" s="262" t="s">
        <v>4762</v>
      </c>
      <c r="AC52" s="262" t="s">
        <v>4763</v>
      </c>
      <c r="AD52" s="262" t="s">
        <v>5067</v>
      </c>
      <c r="AE52" s="262" t="s">
        <v>5068</v>
      </c>
      <c r="AF52" s="265">
        <v>110431892</v>
      </c>
      <c r="AG52" s="265">
        <v>-6969557</v>
      </c>
      <c r="AH52" s="264" t="s">
        <v>4934</v>
      </c>
      <c r="AI52" s="262" t="s">
        <v>4767</v>
      </c>
      <c r="AJ52" s="262" t="s">
        <v>4767</v>
      </c>
      <c r="AK52" s="262" t="s">
        <v>4767</v>
      </c>
      <c r="AL52" s="262" t="s">
        <v>5069</v>
      </c>
      <c r="AM52" s="262" t="s">
        <v>4769</v>
      </c>
      <c r="AN52" s="263" t="s">
        <v>4770</v>
      </c>
      <c r="AO52" s="262">
        <v>50</v>
      </c>
      <c r="AP52" s="262" t="s">
        <v>4775</v>
      </c>
      <c r="AQ52" s="262" t="s">
        <v>4831</v>
      </c>
      <c r="AR52" s="262"/>
      <c r="AS52" s="262" t="s">
        <v>4771</v>
      </c>
      <c r="AT52" s="262"/>
      <c r="AU52" s="262" t="s">
        <v>4760</v>
      </c>
      <c r="AV52" s="262" t="s">
        <v>4770</v>
      </c>
    </row>
    <row r="53" spans="1:48">
      <c r="A53" s="262">
        <v>51</v>
      </c>
      <c r="B53" s="262" t="s">
        <v>6520</v>
      </c>
      <c r="C53" s="262" t="s">
        <v>2917</v>
      </c>
      <c r="D53" s="262" t="s">
        <v>3334</v>
      </c>
      <c r="E53" s="262" t="s">
        <v>3402</v>
      </c>
      <c r="F53" s="262" t="s">
        <v>3403</v>
      </c>
      <c r="G53" s="262" t="s">
        <v>4428</v>
      </c>
      <c r="H53" s="262" t="s">
        <v>3250</v>
      </c>
      <c r="I53" s="262" t="s">
        <v>4896</v>
      </c>
      <c r="J53" s="262" t="s">
        <v>4903</v>
      </c>
      <c r="K53" s="262" t="s">
        <v>4785</v>
      </c>
      <c r="L53" s="262" t="s">
        <v>4819</v>
      </c>
      <c r="M53" s="262" t="s">
        <v>5070</v>
      </c>
      <c r="N53" s="262">
        <v>8562925558</v>
      </c>
      <c r="O53" s="262" t="s">
        <v>5071</v>
      </c>
      <c r="P53" s="262" t="s">
        <v>5070</v>
      </c>
      <c r="Q53" s="262">
        <v>8562925558</v>
      </c>
      <c r="R53" s="262" t="s">
        <v>4757</v>
      </c>
      <c r="S53" s="262" t="s">
        <v>4758</v>
      </c>
      <c r="T53" s="262" t="s">
        <v>5071</v>
      </c>
      <c r="U53" s="262" t="s">
        <v>3334</v>
      </c>
      <c r="V53" s="262" t="s">
        <v>3402</v>
      </c>
      <c r="W53" s="262" t="s">
        <v>5070</v>
      </c>
      <c r="X53" s="262">
        <v>8562925558</v>
      </c>
      <c r="Y53" s="262" t="s">
        <v>5010</v>
      </c>
      <c r="Z53" s="263" t="s">
        <v>4760</v>
      </c>
      <c r="AA53" s="262" t="s">
        <v>5072</v>
      </c>
      <c r="AB53" s="262"/>
      <c r="AC53" s="262" t="s">
        <v>4763</v>
      </c>
      <c r="AD53" s="262" t="s">
        <v>5073</v>
      </c>
      <c r="AE53" s="262" t="s">
        <v>4765</v>
      </c>
      <c r="AF53" s="262" t="s">
        <v>5074</v>
      </c>
      <c r="AG53" s="262">
        <v>-7.34</v>
      </c>
      <c r="AH53" s="262" t="s">
        <v>5075</v>
      </c>
      <c r="AI53" s="262" t="s">
        <v>4767</v>
      </c>
      <c r="AJ53" s="262" t="s">
        <v>4767</v>
      </c>
      <c r="AK53" s="262" t="s">
        <v>4767</v>
      </c>
      <c r="AL53" s="262" t="s">
        <v>4941</v>
      </c>
      <c r="AM53" s="262" t="s">
        <v>4769</v>
      </c>
      <c r="AN53" s="263" t="s">
        <v>4770</v>
      </c>
      <c r="AO53" s="262">
        <v>51</v>
      </c>
      <c r="AP53" s="262" t="s">
        <v>4819</v>
      </c>
      <c r="AQ53" s="262" t="s">
        <v>4831</v>
      </c>
      <c r="AR53" s="262"/>
      <c r="AS53" s="262" t="s">
        <v>4771</v>
      </c>
      <c r="AT53" s="262"/>
      <c r="AU53" s="262" t="s">
        <v>4760</v>
      </c>
      <c r="AV53" s="262" t="s">
        <v>4770</v>
      </c>
    </row>
    <row r="54" spans="1:48">
      <c r="A54" s="262">
        <v>52</v>
      </c>
      <c r="B54" s="262" t="s">
        <v>6521</v>
      </c>
      <c r="C54" s="262" t="s">
        <v>2917</v>
      </c>
      <c r="D54" s="262" t="s">
        <v>3334</v>
      </c>
      <c r="E54" s="262" t="s">
        <v>3404</v>
      </c>
      <c r="F54" s="262" t="s">
        <v>3405</v>
      </c>
      <c r="G54" s="262" t="s">
        <v>4432</v>
      </c>
      <c r="H54" s="262" t="s">
        <v>3264</v>
      </c>
      <c r="I54" s="262" t="s">
        <v>4955</v>
      </c>
      <c r="J54" s="262" t="s">
        <v>4879</v>
      </c>
      <c r="K54" s="262" t="s">
        <v>4753</v>
      </c>
      <c r="L54" s="262" t="s">
        <v>4775</v>
      </c>
      <c r="M54" s="262" t="s">
        <v>5076</v>
      </c>
      <c r="N54" s="262">
        <v>85720118799</v>
      </c>
      <c r="O54" s="262" t="s">
        <v>5077</v>
      </c>
      <c r="P54" s="262" t="s">
        <v>5076</v>
      </c>
      <c r="Q54" s="262">
        <v>85720118799</v>
      </c>
      <c r="R54" s="262" t="s">
        <v>4757</v>
      </c>
      <c r="S54" s="262" t="s">
        <v>4758</v>
      </c>
      <c r="T54" s="262" t="s">
        <v>5077</v>
      </c>
      <c r="U54" s="262" t="s">
        <v>3334</v>
      </c>
      <c r="V54" s="262" t="s">
        <v>3404</v>
      </c>
      <c r="W54" s="262" t="s">
        <v>5076</v>
      </c>
      <c r="X54" s="262">
        <v>85720118799</v>
      </c>
      <c r="Y54" s="262" t="s">
        <v>5065</v>
      </c>
      <c r="Z54" s="263" t="s">
        <v>4760</v>
      </c>
      <c r="AA54" s="262" t="s">
        <v>5078</v>
      </c>
      <c r="AB54" s="262" t="s">
        <v>4762</v>
      </c>
      <c r="AC54" s="262" t="s">
        <v>4763</v>
      </c>
      <c r="AD54" s="262" t="s">
        <v>4808</v>
      </c>
      <c r="AE54" s="262" t="s">
        <v>5068</v>
      </c>
      <c r="AF54" s="262">
        <v>1105966</v>
      </c>
      <c r="AG54" s="265">
        <v>-771048</v>
      </c>
      <c r="AH54" s="264" t="s">
        <v>4934</v>
      </c>
      <c r="AI54" s="262" t="s">
        <v>4767</v>
      </c>
      <c r="AJ54" s="262" t="s">
        <v>4767</v>
      </c>
      <c r="AK54" s="262" t="s">
        <v>5079</v>
      </c>
      <c r="AL54" s="262" t="s">
        <v>4935</v>
      </c>
      <c r="AM54" s="262" t="s">
        <v>4769</v>
      </c>
      <c r="AN54" s="263" t="s">
        <v>4770</v>
      </c>
      <c r="AO54" s="262">
        <v>52</v>
      </c>
      <c r="AP54" s="262" t="s">
        <v>4775</v>
      </c>
      <c r="AQ54" s="262" t="s">
        <v>4831</v>
      </c>
      <c r="AR54" s="262"/>
      <c r="AS54" s="262" t="s">
        <v>4771</v>
      </c>
      <c r="AT54" s="262"/>
      <c r="AU54" s="262" t="s">
        <v>4760</v>
      </c>
      <c r="AV54" s="262" t="s">
        <v>4770</v>
      </c>
    </row>
    <row r="55" spans="1:48">
      <c r="A55" s="262">
        <v>53</v>
      </c>
      <c r="B55" s="262" t="s">
        <v>6522</v>
      </c>
      <c r="C55" s="262" t="s">
        <v>4010</v>
      </c>
      <c r="D55" s="262" t="s">
        <v>3334</v>
      </c>
      <c r="E55" s="262" t="s">
        <v>3368</v>
      </c>
      <c r="F55" s="262" t="s">
        <v>3406</v>
      </c>
      <c r="G55" s="262" t="s">
        <v>4435</v>
      </c>
      <c r="H55" s="262" t="s">
        <v>3235</v>
      </c>
      <c r="I55" s="262" t="s">
        <v>4886</v>
      </c>
      <c r="J55" s="262" t="s">
        <v>4879</v>
      </c>
      <c r="K55" s="262" t="s">
        <v>4754</v>
      </c>
      <c r="L55" s="262" t="s">
        <v>4753</v>
      </c>
      <c r="M55" s="262" t="s">
        <v>5080</v>
      </c>
      <c r="N55" s="262">
        <v>82322974620</v>
      </c>
      <c r="O55" s="262" t="s">
        <v>5081</v>
      </c>
      <c r="P55" s="262" t="s">
        <v>5080</v>
      </c>
      <c r="Q55" s="262">
        <v>82322974620</v>
      </c>
      <c r="R55" s="262" t="s">
        <v>4757</v>
      </c>
      <c r="S55" s="262" t="s">
        <v>4758</v>
      </c>
      <c r="T55" s="262" t="s">
        <v>5081</v>
      </c>
      <c r="U55" s="262" t="s">
        <v>3334</v>
      </c>
      <c r="V55" s="262" t="s">
        <v>3368</v>
      </c>
      <c r="W55" s="262" t="s">
        <v>5080</v>
      </c>
      <c r="X55" s="262">
        <v>82322974620</v>
      </c>
      <c r="Y55" s="262" t="s">
        <v>5010</v>
      </c>
      <c r="Z55" s="263" t="s">
        <v>4760</v>
      </c>
      <c r="AA55" s="262" t="s">
        <v>5082</v>
      </c>
      <c r="AB55" s="262" t="s">
        <v>4762</v>
      </c>
      <c r="AC55" s="262" t="s">
        <v>4763</v>
      </c>
      <c r="AD55" s="262" t="s">
        <v>4875</v>
      </c>
      <c r="AE55" s="262" t="s">
        <v>5068</v>
      </c>
      <c r="AF55" s="262">
        <v>109.00620000000001</v>
      </c>
      <c r="AG55" s="262">
        <v>-7.2466949999999999</v>
      </c>
      <c r="AH55" s="262" t="s">
        <v>5083</v>
      </c>
      <c r="AI55" s="262" t="s">
        <v>4767</v>
      </c>
      <c r="AJ55" s="262" t="s">
        <v>4767</v>
      </c>
      <c r="AK55" s="262" t="s">
        <v>4767</v>
      </c>
      <c r="AL55" s="262" t="s">
        <v>5084</v>
      </c>
      <c r="AM55" s="262" t="s">
        <v>4769</v>
      </c>
      <c r="AN55" s="263" t="s">
        <v>4770</v>
      </c>
      <c r="AO55" s="262">
        <v>53</v>
      </c>
      <c r="AP55" s="262" t="s">
        <v>4753</v>
      </c>
      <c r="AQ55" s="262" t="s">
        <v>4831</v>
      </c>
      <c r="AR55" s="262"/>
      <c r="AS55" s="262" t="s">
        <v>4771</v>
      </c>
      <c r="AT55" s="262"/>
      <c r="AU55" s="262" t="s">
        <v>4760</v>
      </c>
      <c r="AV55" s="262" t="s">
        <v>4770</v>
      </c>
    </row>
    <row r="56" spans="1:48">
      <c r="A56" s="262">
        <v>54</v>
      </c>
      <c r="B56" s="262" t="s">
        <v>6523</v>
      </c>
      <c r="C56" s="262" t="s">
        <v>2917</v>
      </c>
      <c r="D56" s="262" t="s">
        <v>3334</v>
      </c>
      <c r="E56" s="262" t="s">
        <v>3407</v>
      </c>
      <c r="F56" s="262" t="s">
        <v>3408</v>
      </c>
      <c r="G56" s="262" t="s">
        <v>4443</v>
      </c>
      <c r="H56" s="262" t="s">
        <v>3250</v>
      </c>
      <c r="I56" s="262" t="s">
        <v>4896</v>
      </c>
      <c r="J56" s="262" t="s">
        <v>4903</v>
      </c>
      <c r="K56" s="262" t="s">
        <v>4753</v>
      </c>
      <c r="L56" s="262" t="s">
        <v>4819</v>
      </c>
      <c r="M56" s="262" t="s">
        <v>5085</v>
      </c>
      <c r="N56" s="262">
        <v>85694866377</v>
      </c>
      <c r="O56" s="262" t="s">
        <v>5086</v>
      </c>
      <c r="P56" s="262" t="s">
        <v>5087</v>
      </c>
      <c r="Q56" s="262">
        <v>85694866377</v>
      </c>
      <c r="R56" s="262" t="s">
        <v>4757</v>
      </c>
      <c r="S56" s="262" t="s">
        <v>4758</v>
      </c>
      <c r="T56" s="262" t="s">
        <v>5086</v>
      </c>
      <c r="U56" s="262" t="s">
        <v>3334</v>
      </c>
      <c r="V56" s="262" t="s">
        <v>3407</v>
      </c>
      <c r="W56" s="262" t="s">
        <v>5087</v>
      </c>
      <c r="X56" s="262">
        <v>85694866377</v>
      </c>
      <c r="Y56" s="262" t="s">
        <v>5010</v>
      </c>
      <c r="Z56" s="263" t="s">
        <v>4760</v>
      </c>
      <c r="AA56" s="262" t="s">
        <v>4959</v>
      </c>
      <c r="AB56" s="262"/>
      <c r="AC56" s="262" t="s">
        <v>4763</v>
      </c>
      <c r="AD56" s="262" t="s">
        <v>4952</v>
      </c>
      <c r="AE56" s="262" t="s">
        <v>4765</v>
      </c>
      <c r="AF56" s="262" t="s">
        <v>5088</v>
      </c>
      <c r="AG56" s="262">
        <v>-7.51</v>
      </c>
      <c r="AH56" s="262" t="s">
        <v>5089</v>
      </c>
      <c r="AI56" s="262" t="s">
        <v>4767</v>
      </c>
      <c r="AJ56" s="262" t="s">
        <v>4767</v>
      </c>
      <c r="AK56" s="262" t="s">
        <v>4767</v>
      </c>
      <c r="AL56" s="262" t="s">
        <v>4941</v>
      </c>
      <c r="AM56" s="262" t="s">
        <v>4769</v>
      </c>
      <c r="AN56" s="263" t="s">
        <v>4770</v>
      </c>
      <c r="AO56" s="262">
        <v>54</v>
      </c>
      <c r="AP56" s="262" t="s">
        <v>4819</v>
      </c>
      <c r="AQ56" s="262" t="s">
        <v>4831</v>
      </c>
      <c r="AR56" s="262"/>
      <c r="AS56" s="262" t="s">
        <v>4771</v>
      </c>
      <c r="AT56" s="262"/>
      <c r="AU56" s="262" t="s">
        <v>4760</v>
      </c>
      <c r="AV56" s="262" t="s">
        <v>4770</v>
      </c>
    </row>
    <row r="57" spans="1:48">
      <c r="A57" s="262">
        <v>55</v>
      </c>
      <c r="B57" s="262" t="s">
        <v>6524</v>
      </c>
      <c r="C57" s="262" t="s">
        <v>2917</v>
      </c>
      <c r="D57" s="262" t="s">
        <v>3334</v>
      </c>
      <c r="E57" s="262" t="s">
        <v>3381</v>
      </c>
      <c r="F57" s="262" t="s">
        <v>3409</v>
      </c>
      <c r="G57" s="262" t="s">
        <v>4446</v>
      </c>
      <c r="H57" s="262" t="s">
        <v>3260</v>
      </c>
      <c r="I57" s="262" t="s">
        <v>4871</v>
      </c>
      <c r="J57" s="262" t="s">
        <v>4903</v>
      </c>
      <c r="K57" s="262" t="s">
        <v>4774</v>
      </c>
      <c r="L57" s="262" t="s">
        <v>4819</v>
      </c>
      <c r="M57" s="262" t="s">
        <v>3083</v>
      </c>
      <c r="N57" s="262">
        <v>85700250305</v>
      </c>
      <c r="O57" s="262" t="s">
        <v>4375</v>
      </c>
      <c r="P57" s="262" t="s">
        <v>4995</v>
      </c>
      <c r="Q57" s="262">
        <v>85641788799</v>
      </c>
      <c r="R57" s="262" t="s">
        <v>4757</v>
      </c>
      <c r="S57" s="262" t="s">
        <v>4758</v>
      </c>
      <c r="T57" s="262" t="s">
        <v>4375</v>
      </c>
      <c r="U57" s="262" t="s">
        <v>3334</v>
      </c>
      <c r="V57" s="262" t="s">
        <v>3381</v>
      </c>
      <c r="W57" s="262" t="s">
        <v>4995</v>
      </c>
      <c r="X57" s="262">
        <v>85641788799</v>
      </c>
      <c r="Y57" s="262" t="s">
        <v>5010</v>
      </c>
      <c r="Z57" s="263" t="s">
        <v>4760</v>
      </c>
      <c r="AA57" s="262" t="s">
        <v>5090</v>
      </c>
      <c r="AB57" s="262"/>
      <c r="AC57" s="262" t="s">
        <v>4763</v>
      </c>
      <c r="AD57" s="262" t="s">
        <v>4780</v>
      </c>
      <c r="AE57" s="262" t="s">
        <v>4765</v>
      </c>
      <c r="AF57" s="262"/>
      <c r="AG57" s="262"/>
      <c r="AH57" s="262"/>
      <c r="AI57" s="262" t="s">
        <v>4767</v>
      </c>
      <c r="AJ57" s="262" t="s">
        <v>4767</v>
      </c>
      <c r="AK57" s="262" t="s">
        <v>4767</v>
      </c>
      <c r="AL57" s="262" t="s">
        <v>5091</v>
      </c>
      <c r="AM57" s="262" t="s">
        <v>4769</v>
      </c>
      <c r="AN57" s="263" t="s">
        <v>4770</v>
      </c>
      <c r="AO57" s="262">
        <v>55</v>
      </c>
      <c r="AP57" s="262"/>
      <c r="AQ57" s="262" t="s">
        <v>4831</v>
      </c>
      <c r="AR57" s="262"/>
      <c r="AS57" s="262" t="s">
        <v>4771</v>
      </c>
      <c r="AT57" s="262"/>
      <c r="AU57" s="262" t="s">
        <v>4760</v>
      </c>
      <c r="AV57" s="262" t="s">
        <v>4770</v>
      </c>
    </row>
    <row r="58" spans="1:48">
      <c r="A58" s="262">
        <v>56</v>
      </c>
      <c r="B58" s="262" t="s">
        <v>6525</v>
      </c>
      <c r="C58" s="262" t="s">
        <v>4010</v>
      </c>
      <c r="D58" s="262" t="s">
        <v>3334</v>
      </c>
      <c r="E58" s="262" t="s">
        <v>3410</v>
      </c>
      <c r="F58" s="262" t="s">
        <v>3411</v>
      </c>
      <c r="G58" s="262" t="s">
        <v>4450</v>
      </c>
      <c r="H58" s="262" t="s">
        <v>3226</v>
      </c>
      <c r="I58" s="262" t="s">
        <v>4878</v>
      </c>
      <c r="J58" s="262" t="s">
        <v>5007</v>
      </c>
      <c r="K58" s="262" t="s">
        <v>4753</v>
      </c>
      <c r="L58" s="262" t="s">
        <v>4785</v>
      </c>
      <c r="M58" s="262" t="s">
        <v>5092</v>
      </c>
      <c r="N58" s="262" t="s">
        <v>5093</v>
      </c>
      <c r="O58" s="262" t="s">
        <v>5094</v>
      </c>
      <c r="P58" s="262" t="s">
        <v>5092</v>
      </c>
      <c r="Q58" s="262" t="s">
        <v>5093</v>
      </c>
      <c r="R58" s="262" t="s">
        <v>4757</v>
      </c>
      <c r="S58" s="262" t="s">
        <v>4758</v>
      </c>
      <c r="T58" s="262" t="s">
        <v>5094</v>
      </c>
      <c r="U58" s="262" t="s">
        <v>3334</v>
      </c>
      <c r="V58" s="262" t="s">
        <v>3410</v>
      </c>
      <c r="W58" s="262" t="s">
        <v>5092</v>
      </c>
      <c r="X58" s="262" t="s">
        <v>5093</v>
      </c>
      <c r="Y58" s="262" t="s">
        <v>5010</v>
      </c>
      <c r="Z58" s="263" t="s">
        <v>4760</v>
      </c>
      <c r="AA58" s="262" t="s">
        <v>5095</v>
      </c>
      <c r="AB58" s="262" t="s">
        <v>4762</v>
      </c>
      <c r="AC58" s="262" t="s">
        <v>4763</v>
      </c>
      <c r="AD58" s="262" t="s">
        <v>4790</v>
      </c>
      <c r="AE58" s="262" t="s">
        <v>5096</v>
      </c>
      <c r="AF58" s="262">
        <v>110.19765</v>
      </c>
      <c r="AG58" s="262">
        <v>-6.9209300000000002</v>
      </c>
      <c r="AH58" s="262" t="s">
        <v>5097</v>
      </c>
      <c r="AI58" s="262" t="s">
        <v>4767</v>
      </c>
      <c r="AJ58" s="262" t="s">
        <v>4767</v>
      </c>
      <c r="AK58" s="262" t="s">
        <v>4767</v>
      </c>
      <c r="AL58" s="262" t="s">
        <v>4941</v>
      </c>
      <c r="AM58" s="262" t="s">
        <v>4769</v>
      </c>
      <c r="AN58" s="263" t="s">
        <v>4770</v>
      </c>
      <c r="AO58" s="262">
        <v>56</v>
      </c>
      <c r="AP58" s="262" t="s">
        <v>4785</v>
      </c>
      <c r="AQ58" s="262" t="s">
        <v>4831</v>
      </c>
      <c r="AR58" s="262"/>
      <c r="AS58" s="262" t="s">
        <v>4771</v>
      </c>
      <c r="AT58" s="262"/>
      <c r="AU58" s="262" t="s">
        <v>4760</v>
      </c>
      <c r="AV58" s="262" t="s">
        <v>4770</v>
      </c>
    </row>
    <row r="59" spans="1:48">
      <c r="A59" s="262">
        <v>57</v>
      </c>
      <c r="B59" s="262" t="s">
        <v>6526</v>
      </c>
      <c r="C59" s="262" t="s">
        <v>4010</v>
      </c>
      <c r="D59" s="262" t="s">
        <v>3334</v>
      </c>
      <c r="E59" s="262" t="s">
        <v>3412</v>
      </c>
      <c r="F59" s="262" t="s">
        <v>3413</v>
      </c>
      <c r="G59" s="262" t="s">
        <v>4454</v>
      </c>
      <c r="H59" s="262" t="s">
        <v>3255</v>
      </c>
      <c r="I59" s="262" t="s">
        <v>4869</v>
      </c>
      <c r="J59" s="262" t="s">
        <v>4879</v>
      </c>
      <c r="K59" s="262" t="s">
        <v>4753</v>
      </c>
      <c r="L59" s="262" t="s">
        <v>4785</v>
      </c>
      <c r="M59" s="262" t="s">
        <v>5098</v>
      </c>
      <c r="N59" s="262">
        <v>85641382496</v>
      </c>
      <c r="O59" s="262" t="s">
        <v>5099</v>
      </c>
      <c r="P59" s="262" t="s">
        <v>5098</v>
      </c>
      <c r="Q59" s="262">
        <v>85641382496</v>
      </c>
      <c r="R59" s="262" t="s">
        <v>4757</v>
      </c>
      <c r="S59" s="262" t="s">
        <v>4758</v>
      </c>
      <c r="T59" s="262" t="s">
        <v>5099</v>
      </c>
      <c r="U59" s="262" t="s">
        <v>3334</v>
      </c>
      <c r="V59" s="262" t="s">
        <v>3412</v>
      </c>
      <c r="W59" s="262" t="s">
        <v>5098</v>
      </c>
      <c r="X59" s="262">
        <v>85641382496</v>
      </c>
      <c r="Y59" s="262" t="s">
        <v>4987</v>
      </c>
      <c r="Z59" s="263" t="s">
        <v>4760</v>
      </c>
      <c r="AA59" s="262" t="s">
        <v>5100</v>
      </c>
      <c r="AB59" s="262" t="s">
        <v>4762</v>
      </c>
      <c r="AC59" s="262" t="s">
        <v>4763</v>
      </c>
      <c r="AD59" s="262" t="s">
        <v>4815</v>
      </c>
      <c r="AE59" s="262" t="s">
        <v>4765</v>
      </c>
      <c r="AF59" s="265">
        <v>11063634</v>
      </c>
      <c r="AG59" s="265">
        <v>-689729</v>
      </c>
      <c r="AH59" s="262" t="s">
        <v>4909</v>
      </c>
      <c r="AI59" s="262" t="s">
        <v>4767</v>
      </c>
      <c r="AJ59" s="262" t="s">
        <v>4767</v>
      </c>
      <c r="AK59" s="262" t="s">
        <v>4767</v>
      </c>
      <c r="AL59" s="262" t="s">
        <v>4941</v>
      </c>
      <c r="AM59" s="262" t="s">
        <v>4769</v>
      </c>
      <c r="AN59" s="263" t="s">
        <v>4770</v>
      </c>
      <c r="AO59" s="262">
        <v>57</v>
      </c>
      <c r="AP59" s="262" t="s">
        <v>4785</v>
      </c>
      <c r="AQ59" s="262" t="s">
        <v>4831</v>
      </c>
      <c r="AR59" s="262"/>
      <c r="AS59" s="262" t="s">
        <v>4771</v>
      </c>
      <c r="AT59" s="262"/>
      <c r="AU59" s="262" t="s">
        <v>4760</v>
      </c>
      <c r="AV59" s="262" t="s">
        <v>4770</v>
      </c>
    </row>
    <row r="60" spans="1:48">
      <c r="A60" s="262">
        <v>58</v>
      </c>
      <c r="B60" s="262" t="s">
        <v>6527</v>
      </c>
      <c r="C60" s="262" t="s">
        <v>4010</v>
      </c>
      <c r="D60" s="262" t="s">
        <v>3334</v>
      </c>
      <c r="E60" s="262" t="s">
        <v>3414</v>
      </c>
      <c r="F60" s="262" t="s">
        <v>3415</v>
      </c>
      <c r="G60" s="262" t="s">
        <v>4458</v>
      </c>
      <c r="H60" s="262" t="s">
        <v>3226</v>
      </c>
      <c r="I60" s="262" t="s">
        <v>4878</v>
      </c>
      <c r="J60" s="262" t="s">
        <v>4879</v>
      </c>
      <c r="K60" s="262" t="s">
        <v>4819</v>
      </c>
      <c r="L60" s="262" t="s">
        <v>4785</v>
      </c>
      <c r="M60" s="262" t="s">
        <v>5101</v>
      </c>
      <c r="N60" s="262" t="s">
        <v>5102</v>
      </c>
      <c r="O60" s="262" t="s">
        <v>5103</v>
      </c>
      <c r="P60" s="262" t="s">
        <v>5101</v>
      </c>
      <c r="Q60" s="262" t="s">
        <v>5102</v>
      </c>
      <c r="R60" s="262" t="s">
        <v>4757</v>
      </c>
      <c r="S60" s="262" t="s">
        <v>4758</v>
      </c>
      <c r="T60" s="262" t="s">
        <v>5103</v>
      </c>
      <c r="U60" s="262" t="s">
        <v>3334</v>
      </c>
      <c r="V60" s="262" t="s">
        <v>3414</v>
      </c>
      <c r="W60" s="262" t="s">
        <v>5101</v>
      </c>
      <c r="X60" s="262" t="s">
        <v>5102</v>
      </c>
      <c r="Y60" s="262" t="s">
        <v>4965</v>
      </c>
      <c r="Z60" s="263" t="s">
        <v>4760</v>
      </c>
      <c r="AA60" s="262" t="s">
        <v>4992</v>
      </c>
      <c r="AB60" s="262" t="s">
        <v>4762</v>
      </c>
      <c r="AC60" s="262" t="s">
        <v>4763</v>
      </c>
      <c r="AD60" s="262" t="s">
        <v>5104</v>
      </c>
      <c r="AE60" s="262" t="s">
        <v>4933</v>
      </c>
      <c r="AF60" s="262">
        <v>109.67477</v>
      </c>
      <c r="AG60" s="262">
        <v>-6.8776299999999999</v>
      </c>
      <c r="AH60" s="262" t="s">
        <v>5105</v>
      </c>
      <c r="AI60" s="262" t="s">
        <v>4767</v>
      </c>
      <c r="AJ60" s="262" t="s">
        <v>4767</v>
      </c>
      <c r="AK60" s="262" t="s">
        <v>4767</v>
      </c>
      <c r="AL60" s="262" t="s">
        <v>4941</v>
      </c>
      <c r="AM60" s="262" t="s">
        <v>4769</v>
      </c>
      <c r="AN60" s="263" t="s">
        <v>4770</v>
      </c>
      <c r="AO60" s="262">
        <v>58</v>
      </c>
      <c r="AP60" s="262" t="s">
        <v>4785</v>
      </c>
      <c r="AQ60" s="262" t="s">
        <v>4831</v>
      </c>
      <c r="AR60" s="262"/>
      <c r="AS60" s="262" t="s">
        <v>4771</v>
      </c>
      <c r="AT60" s="262"/>
      <c r="AU60" s="262" t="s">
        <v>4760</v>
      </c>
      <c r="AV60" s="262" t="s">
        <v>4770</v>
      </c>
    </row>
    <row r="61" spans="1:48">
      <c r="A61" s="262">
        <v>59</v>
      </c>
      <c r="B61" s="262" t="s">
        <v>6528</v>
      </c>
      <c r="C61" s="262" t="s">
        <v>2917</v>
      </c>
      <c r="D61" s="262" t="s">
        <v>3334</v>
      </c>
      <c r="E61" s="262" t="s">
        <v>3395</v>
      </c>
      <c r="F61" s="262" t="s">
        <v>3416</v>
      </c>
      <c r="G61" s="262" t="s">
        <v>4461</v>
      </c>
      <c r="H61" s="262" t="s">
        <v>3250</v>
      </c>
      <c r="I61" s="262" t="s">
        <v>4896</v>
      </c>
      <c r="J61" s="262" t="s">
        <v>4903</v>
      </c>
      <c r="K61" s="262" t="s">
        <v>4754</v>
      </c>
      <c r="L61" s="262" t="s">
        <v>4819</v>
      </c>
      <c r="M61" s="262" t="s">
        <v>5106</v>
      </c>
      <c r="N61" s="262" t="s">
        <v>5107</v>
      </c>
      <c r="O61" s="262" t="s">
        <v>5108</v>
      </c>
      <c r="P61" s="262" t="s">
        <v>5106</v>
      </c>
      <c r="Q61" s="262" t="s">
        <v>5107</v>
      </c>
      <c r="R61" s="262" t="s">
        <v>4757</v>
      </c>
      <c r="S61" s="262" t="s">
        <v>4758</v>
      </c>
      <c r="T61" s="262" t="s">
        <v>5108</v>
      </c>
      <c r="U61" s="262" t="s">
        <v>3334</v>
      </c>
      <c r="V61" s="262" t="s">
        <v>3395</v>
      </c>
      <c r="W61" s="262" t="s">
        <v>5106</v>
      </c>
      <c r="X61" s="262" t="s">
        <v>5107</v>
      </c>
      <c r="Y61" s="262" t="s">
        <v>5010</v>
      </c>
      <c r="Z61" s="263" t="s">
        <v>4760</v>
      </c>
      <c r="AA61" s="262" t="s">
        <v>5072</v>
      </c>
      <c r="AB61" s="262" t="s">
        <v>4762</v>
      </c>
      <c r="AC61" s="262" t="s">
        <v>4763</v>
      </c>
      <c r="AD61" s="262" t="s">
        <v>4790</v>
      </c>
      <c r="AE61" s="262" t="s">
        <v>4765</v>
      </c>
      <c r="AF61" s="262" t="s">
        <v>5109</v>
      </c>
      <c r="AG61" s="262">
        <v>-7.45</v>
      </c>
      <c r="AH61" s="262" t="s">
        <v>5110</v>
      </c>
      <c r="AI61" s="262" t="s">
        <v>4767</v>
      </c>
      <c r="AJ61" s="262" t="s">
        <v>4767</v>
      </c>
      <c r="AK61" s="262" t="s">
        <v>4767</v>
      </c>
      <c r="AL61" s="262" t="s">
        <v>4941</v>
      </c>
      <c r="AM61" s="262" t="s">
        <v>4769</v>
      </c>
      <c r="AN61" s="263" t="s">
        <v>4770</v>
      </c>
      <c r="AO61" s="262">
        <v>59</v>
      </c>
      <c r="AP61" s="262" t="s">
        <v>4819</v>
      </c>
      <c r="AQ61" s="262" t="s">
        <v>4831</v>
      </c>
      <c r="AR61" s="262"/>
      <c r="AS61" s="262" t="s">
        <v>4771</v>
      </c>
      <c r="AT61" s="262"/>
      <c r="AU61" s="262" t="s">
        <v>4760</v>
      </c>
      <c r="AV61" s="262" t="s">
        <v>4770</v>
      </c>
    </row>
    <row r="62" spans="1:48">
      <c r="A62" s="262">
        <v>60</v>
      </c>
      <c r="B62" s="262" t="s">
        <v>6529</v>
      </c>
      <c r="C62" s="262" t="s">
        <v>2917</v>
      </c>
      <c r="D62" s="262" t="s">
        <v>3334</v>
      </c>
      <c r="E62" s="262" t="s">
        <v>3356</v>
      </c>
      <c r="F62" s="262" t="s">
        <v>3417</v>
      </c>
      <c r="G62" s="262" t="s">
        <v>4464</v>
      </c>
      <c r="H62" s="262" t="s">
        <v>3235</v>
      </c>
      <c r="I62" s="262" t="s">
        <v>4886</v>
      </c>
      <c r="J62" s="262" t="s">
        <v>4920</v>
      </c>
      <c r="K62" s="267">
        <v>43138</v>
      </c>
      <c r="L62" s="262" t="s">
        <v>4819</v>
      </c>
      <c r="M62" s="262" t="s">
        <v>5111</v>
      </c>
      <c r="N62" s="262">
        <v>87803628213</v>
      </c>
      <c r="O62" s="262" t="s">
        <v>5112</v>
      </c>
      <c r="P62" s="262" t="s">
        <v>5111</v>
      </c>
      <c r="Q62" s="262">
        <v>87803628213</v>
      </c>
      <c r="R62" s="262" t="s">
        <v>4757</v>
      </c>
      <c r="S62" s="262" t="s">
        <v>4758</v>
      </c>
      <c r="T62" s="262" t="s">
        <v>5112</v>
      </c>
      <c r="U62" s="262" t="s">
        <v>3334</v>
      </c>
      <c r="V62" s="262" t="s">
        <v>3356</v>
      </c>
      <c r="W62" s="262" t="s">
        <v>5111</v>
      </c>
      <c r="X62" s="262">
        <v>87803628213</v>
      </c>
      <c r="Y62" s="262" t="s">
        <v>5113</v>
      </c>
      <c r="Z62" s="263" t="s">
        <v>4760</v>
      </c>
      <c r="AA62" s="262" t="s">
        <v>4970</v>
      </c>
      <c r="AB62" s="262" t="s">
        <v>4762</v>
      </c>
      <c r="AC62" s="262" t="s">
        <v>4763</v>
      </c>
      <c r="AD62" s="262" t="s">
        <v>4815</v>
      </c>
      <c r="AE62" s="262" t="s">
        <v>4933</v>
      </c>
      <c r="AF62" s="262">
        <v>109.24847200000001</v>
      </c>
      <c r="AG62" s="262">
        <v>-7.8347179999999996</v>
      </c>
      <c r="AH62" s="262" t="s">
        <v>5114</v>
      </c>
      <c r="AI62" s="262" t="s">
        <v>4767</v>
      </c>
      <c r="AJ62" s="262" t="s">
        <v>4767</v>
      </c>
      <c r="AK62" s="262" t="s">
        <v>4767</v>
      </c>
      <c r="AL62" s="262" t="s">
        <v>4935</v>
      </c>
      <c r="AM62" s="262" t="s">
        <v>4769</v>
      </c>
      <c r="AN62" s="263" t="s">
        <v>4770</v>
      </c>
      <c r="AO62" s="262">
        <v>60</v>
      </c>
      <c r="AP62" s="262" t="s">
        <v>4819</v>
      </c>
      <c r="AQ62" s="262" t="s">
        <v>4831</v>
      </c>
      <c r="AR62" s="262"/>
      <c r="AS62" s="262" t="s">
        <v>4771</v>
      </c>
      <c r="AT62" s="262"/>
      <c r="AU62" s="262" t="s">
        <v>4760</v>
      </c>
      <c r="AV62" s="262" t="s">
        <v>4770</v>
      </c>
    </row>
    <row r="63" spans="1:48">
      <c r="A63" s="262">
        <v>61</v>
      </c>
      <c r="B63" s="262" t="s">
        <v>6530</v>
      </c>
      <c r="C63" s="262" t="s">
        <v>2917</v>
      </c>
      <c r="D63" s="262" t="s">
        <v>3334</v>
      </c>
      <c r="E63" s="262" t="s">
        <v>3377</v>
      </c>
      <c r="F63" s="262" t="s">
        <v>3418</v>
      </c>
      <c r="G63" s="262" t="s">
        <v>4467</v>
      </c>
      <c r="H63" s="262" t="s">
        <v>3260</v>
      </c>
      <c r="I63" s="262" t="s">
        <v>4871</v>
      </c>
      <c r="J63" s="262" t="s">
        <v>4879</v>
      </c>
      <c r="K63" s="262" t="s">
        <v>4774</v>
      </c>
      <c r="L63" s="262" t="s">
        <v>4775</v>
      </c>
      <c r="M63" s="262" t="s">
        <v>5115</v>
      </c>
      <c r="N63" s="262">
        <v>85727047070</v>
      </c>
      <c r="O63" s="262" t="s">
        <v>5116</v>
      </c>
      <c r="P63" s="262" t="s">
        <v>5115</v>
      </c>
      <c r="Q63" s="262">
        <v>85727047070</v>
      </c>
      <c r="R63" s="262" t="s">
        <v>4757</v>
      </c>
      <c r="S63" s="262" t="s">
        <v>5117</v>
      </c>
      <c r="T63" s="262" t="s">
        <v>5116</v>
      </c>
      <c r="U63" s="262" t="s">
        <v>3334</v>
      </c>
      <c r="V63" s="262" t="s">
        <v>3377</v>
      </c>
      <c r="W63" s="262" t="s">
        <v>5115</v>
      </c>
      <c r="X63" s="262">
        <v>85727047070</v>
      </c>
      <c r="Y63" s="262" t="s">
        <v>4987</v>
      </c>
      <c r="Z63" s="263" t="s">
        <v>4760</v>
      </c>
      <c r="AA63" s="262" t="s">
        <v>4996</v>
      </c>
      <c r="AB63" s="262" t="s">
        <v>4762</v>
      </c>
      <c r="AC63" s="262" t="s">
        <v>4763</v>
      </c>
      <c r="AD63" s="262" t="s">
        <v>4780</v>
      </c>
      <c r="AE63" s="262" t="s">
        <v>4933</v>
      </c>
      <c r="AF63" s="262">
        <v>110.818622</v>
      </c>
      <c r="AG63" s="262">
        <v>-7.6002530000000004</v>
      </c>
      <c r="AH63" s="264" t="s">
        <v>4934</v>
      </c>
      <c r="AI63" s="262" t="s">
        <v>4767</v>
      </c>
      <c r="AJ63" s="262" t="s">
        <v>4767</v>
      </c>
      <c r="AK63" s="262" t="s">
        <v>4767</v>
      </c>
      <c r="AL63" s="262" t="s">
        <v>4935</v>
      </c>
      <c r="AM63" s="262" t="s">
        <v>4769</v>
      </c>
      <c r="AN63" s="263" t="s">
        <v>4770</v>
      </c>
      <c r="AO63" s="262">
        <v>61</v>
      </c>
      <c r="AP63" s="262" t="s">
        <v>4775</v>
      </c>
      <c r="AQ63" s="262" t="s">
        <v>4831</v>
      </c>
      <c r="AR63" s="262"/>
      <c r="AS63" s="262" t="s">
        <v>4771</v>
      </c>
      <c r="AT63" s="262"/>
      <c r="AU63" s="262" t="s">
        <v>4760</v>
      </c>
      <c r="AV63" s="262" t="s">
        <v>4770</v>
      </c>
    </row>
    <row r="64" spans="1:48">
      <c r="A64" s="266">
        <v>62</v>
      </c>
      <c r="B64" s="266" t="e">
        <v>#N/A</v>
      </c>
      <c r="C64" s="266" t="s">
        <v>2917</v>
      </c>
      <c r="D64" s="266" t="s">
        <v>3334</v>
      </c>
      <c r="E64" s="266" t="s">
        <v>3419</v>
      </c>
      <c r="F64" s="266" t="s">
        <v>3420</v>
      </c>
      <c r="G64" s="266" t="s">
        <v>5118</v>
      </c>
      <c r="H64" s="266" t="s">
        <v>3264</v>
      </c>
      <c r="I64" s="266" t="s">
        <v>4955</v>
      </c>
      <c r="J64" s="266" t="s">
        <v>4879</v>
      </c>
      <c r="K64" s="266" t="s">
        <v>4775</v>
      </c>
      <c r="L64" s="266" t="s">
        <v>4774</v>
      </c>
      <c r="M64" s="266" t="s">
        <v>5119</v>
      </c>
      <c r="N64" s="266">
        <v>85642224248</v>
      </c>
      <c r="O64" s="266" t="s">
        <v>5120</v>
      </c>
      <c r="P64" s="266" t="s">
        <v>5121</v>
      </c>
      <c r="Q64" s="266">
        <v>85642224248</v>
      </c>
      <c r="R64" s="266"/>
      <c r="S64" s="266"/>
      <c r="T64" s="266" t="s">
        <v>5120</v>
      </c>
      <c r="U64" s="266" t="s">
        <v>3334</v>
      </c>
      <c r="V64" s="266" t="s">
        <v>3419</v>
      </c>
      <c r="W64" s="266" t="s">
        <v>5119</v>
      </c>
      <c r="X64" s="266">
        <v>85642224248</v>
      </c>
      <c r="Y64" s="266" t="s">
        <v>5122</v>
      </c>
      <c r="Z64" s="263" t="s">
        <v>4760</v>
      </c>
      <c r="AA64" s="266" t="s">
        <v>5011</v>
      </c>
      <c r="AB64" s="266" t="s">
        <v>4762</v>
      </c>
      <c r="AC64" s="266" t="s">
        <v>4763</v>
      </c>
      <c r="AD64" s="266" t="s">
        <v>4815</v>
      </c>
      <c r="AE64" s="266" t="s">
        <v>5123</v>
      </c>
      <c r="AF64" s="266" t="s">
        <v>5124</v>
      </c>
      <c r="AG64" s="266" t="s">
        <v>5125</v>
      </c>
      <c r="AH64" s="266" t="s">
        <v>5126</v>
      </c>
      <c r="AI64" s="266" t="s">
        <v>4767</v>
      </c>
      <c r="AJ64" s="266" t="s">
        <v>4767</v>
      </c>
      <c r="AK64" s="266" t="s">
        <v>4767</v>
      </c>
      <c r="AL64" s="266" t="s">
        <v>5127</v>
      </c>
      <c r="AM64" s="266" t="s">
        <v>4860</v>
      </c>
      <c r="AN64" s="263" t="s">
        <v>4861</v>
      </c>
      <c r="AO64" s="266">
        <v>62</v>
      </c>
      <c r="AP64" s="266" t="s">
        <v>4774</v>
      </c>
      <c r="AQ64" s="262" t="s">
        <v>4831</v>
      </c>
      <c r="AR64" s="266"/>
      <c r="AS64" s="262" t="s">
        <v>4771</v>
      </c>
      <c r="AT64" s="262"/>
      <c r="AU64" s="263" t="s">
        <v>4760</v>
      </c>
      <c r="AV64" s="262" t="s">
        <v>4861</v>
      </c>
    </row>
    <row r="65" spans="1:48">
      <c r="A65" s="262">
        <v>63</v>
      </c>
      <c r="B65" s="262" t="s">
        <v>6531</v>
      </c>
      <c r="C65" s="262" t="s">
        <v>2917</v>
      </c>
      <c r="D65" s="262" t="s">
        <v>3334</v>
      </c>
      <c r="E65" s="262" t="s">
        <v>3421</v>
      </c>
      <c r="F65" s="262" t="s">
        <v>3422</v>
      </c>
      <c r="G65" s="262" t="s">
        <v>4471</v>
      </c>
      <c r="H65" s="262" t="s">
        <v>3264</v>
      </c>
      <c r="I65" s="262" t="s">
        <v>4955</v>
      </c>
      <c r="J65" s="262" t="s">
        <v>4903</v>
      </c>
      <c r="K65" s="262" t="s">
        <v>4819</v>
      </c>
      <c r="L65" s="262" t="s">
        <v>4785</v>
      </c>
      <c r="M65" s="262" t="s">
        <v>5128</v>
      </c>
      <c r="N65" s="262">
        <v>81802557575</v>
      </c>
      <c r="O65" s="262" t="s">
        <v>5129</v>
      </c>
      <c r="P65" s="262" t="s">
        <v>5128</v>
      </c>
      <c r="Q65" s="262">
        <v>81802557575</v>
      </c>
      <c r="R65" s="262" t="s">
        <v>4757</v>
      </c>
      <c r="S65" s="262" t="s">
        <v>4758</v>
      </c>
      <c r="T65" s="262" t="s">
        <v>5129</v>
      </c>
      <c r="U65" s="262" t="s">
        <v>3334</v>
      </c>
      <c r="V65" s="262" t="s">
        <v>3421</v>
      </c>
      <c r="W65" s="262" t="s">
        <v>5128</v>
      </c>
      <c r="X65" s="262">
        <v>81802557575</v>
      </c>
      <c r="Y65" s="262" t="s">
        <v>5130</v>
      </c>
      <c r="Z65" s="263" t="s">
        <v>4760</v>
      </c>
      <c r="AA65" s="262" t="s">
        <v>5011</v>
      </c>
      <c r="AB65" s="262" t="s">
        <v>4762</v>
      </c>
      <c r="AC65" s="262" t="s">
        <v>4763</v>
      </c>
      <c r="AD65" s="262" t="s">
        <v>4875</v>
      </c>
      <c r="AE65" s="262" t="s">
        <v>5131</v>
      </c>
      <c r="AF65" s="262" t="s">
        <v>5132</v>
      </c>
      <c r="AG65" s="262" t="s">
        <v>5133</v>
      </c>
      <c r="AH65" s="262" t="s">
        <v>5134</v>
      </c>
      <c r="AI65" s="262" t="s">
        <v>4767</v>
      </c>
      <c r="AJ65" s="262" t="s">
        <v>4767</v>
      </c>
      <c r="AK65" s="262" t="s">
        <v>4767</v>
      </c>
      <c r="AL65" s="262" t="s">
        <v>4935</v>
      </c>
      <c r="AM65" s="262" t="s">
        <v>4769</v>
      </c>
      <c r="AN65" s="263" t="s">
        <v>4770</v>
      </c>
      <c r="AO65" s="262">
        <v>63</v>
      </c>
      <c r="AP65" s="262" t="s">
        <v>4785</v>
      </c>
      <c r="AQ65" s="262" t="s">
        <v>4831</v>
      </c>
      <c r="AR65" s="262"/>
      <c r="AS65" s="262" t="s">
        <v>4771</v>
      </c>
      <c r="AT65" s="262"/>
      <c r="AU65" s="262" t="s">
        <v>4760</v>
      </c>
      <c r="AV65" s="262" t="s">
        <v>4770</v>
      </c>
    </row>
    <row r="66" spans="1:48">
      <c r="A66" s="262">
        <v>64</v>
      </c>
      <c r="B66" s="262" t="s">
        <v>6532</v>
      </c>
      <c r="C66" s="262" t="s">
        <v>2917</v>
      </c>
      <c r="D66" s="262" t="s">
        <v>3334</v>
      </c>
      <c r="E66" s="262" t="s">
        <v>3377</v>
      </c>
      <c r="F66" s="262" t="s">
        <v>3423</v>
      </c>
      <c r="G66" s="262" t="s">
        <v>4474</v>
      </c>
      <c r="H66" s="262" t="s">
        <v>3260</v>
      </c>
      <c r="I66" s="262" t="s">
        <v>4871</v>
      </c>
      <c r="J66" s="262" t="s">
        <v>4795</v>
      </c>
      <c r="K66" s="262" t="s">
        <v>4775</v>
      </c>
      <c r="L66" s="262" t="s">
        <v>4819</v>
      </c>
      <c r="M66" s="262" t="s">
        <v>5135</v>
      </c>
      <c r="N66" s="262">
        <v>82139134504</v>
      </c>
      <c r="O66" s="262" t="s">
        <v>4375</v>
      </c>
      <c r="P66" s="262" t="s">
        <v>5135</v>
      </c>
      <c r="Q66" s="262">
        <v>82139134504</v>
      </c>
      <c r="R66" s="262" t="s">
        <v>4757</v>
      </c>
      <c r="S66" s="262" t="s">
        <v>4758</v>
      </c>
      <c r="T66" s="262"/>
      <c r="U66" s="262" t="s">
        <v>3334</v>
      </c>
      <c r="V66" s="262" t="s">
        <v>3377</v>
      </c>
      <c r="W66" s="262" t="str">
        <f>P66</f>
        <v>andy nugroho</v>
      </c>
      <c r="X66" s="262">
        <f>Q66</f>
        <v>82139134504</v>
      </c>
      <c r="Y66" s="262" t="s">
        <v>5010</v>
      </c>
      <c r="Z66" s="263" t="s">
        <v>4760</v>
      </c>
      <c r="AA66" s="262" t="s">
        <v>5136</v>
      </c>
      <c r="AB66" s="262" t="s">
        <v>4762</v>
      </c>
      <c r="AC66" s="262" t="s">
        <v>4763</v>
      </c>
      <c r="AD66" s="262" t="s">
        <v>4875</v>
      </c>
      <c r="AE66" s="262" t="s">
        <v>4765</v>
      </c>
      <c r="AF66" s="262">
        <v>110.803535</v>
      </c>
      <c r="AG66" s="262">
        <v>-7.5698600000000003</v>
      </c>
      <c r="AH66" s="262" t="s">
        <v>5137</v>
      </c>
      <c r="AI66" s="262" t="s">
        <v>4767</v>
      </c>
      <c r="AJ66" s="262" t="s">
        <v>4767</v>
      </c>
      <c r="AK66" s="262" t="s">
        <v>4940</v>
      </c>
      <c r="AL66" s="262" t="s">
        <v>5091</v>
      </c>
      <c r="AM66" s="262" t="s">
        <v>4769</v>
      </c>
      <c r="AN66" s="263" t="s">
        <v>4770</v>
      </c>
      <c r="AO66" s="262">
        <v>64</v>
      </c>
      <c r="AP66" s="262" t="s">
        <v>4819</v>
      </c>
      <c r="AQ66" s="262" t="s">
        <v>4831</v>
      </c>
      <c r="AR66" s="262"/>
      <c r="AS66" s="262" t="s">
        <v>4771</v>
      </c>
      <c r="AT66" s="262"/>
      <c r="AU66" s="262" t="s">
        <v>4760</v>
      </c>
      <c r="AV66" s="262" t="s">
        <v>4770</v>
      </c>
    </row>
    <row r="67" spans="1:48">
      <c r="A67" s="262">
        <v>65</v>
      </c>
      <c r="B67" s="262" t="s">
        <v>6533</v>
      </c>
      <c r="C67" s="262" t="s">
        <v>2917</v>
      </c>
      <c r="D67" s="262" t="s">
        <v>3334</v>
      </c>
      <c r="E67" s="262" t="s">
        <v>3360</v>
      </c>
      <c r="F67" s="262" t="s">
        <v>3424</v>
      </c>
      <c r="G67" s="262" t="s">
        <v>4479</v>
      </c>
      <c r="H67" s="262" t="s">
        <v>3235</v>
      </c>
      <c r="I67" s="262" t="s">
        <v>4886</v>
      </c>
      <c r="J67" s="262" t="s">
        <v>4879</v>
      </c>
      <c r="K67" s="262" t="s">
        <v>4774</v>
      </c>
      <c r="L67" s="262" t="s">
        <v>4785</v>
      </c>
      <c r="M67" s="262" t="s">
        <v>5138</v>
      </c>
      <c r="N67" s="262">
        <v>85200851981</v>
      </c>
      <c r="O67" s="262" t="s">
        <v>5139</v>
      </c>
      <c r="P67" s="262" t="s">
        <v>5138</v>
      </c>
      <c r="Q67" s="262">
        <v>85200851981</v>
      </c>
      <c r="R67" s="262" t="s">
        <v>4757</v>
      </c>
      <c r="S67" s="262" t="s">
        <v>4758</v>
      </c>
      <c r="T67" s="262" t="s">
        <v>5139</v>
      </c>
      <c r="U67" s="262" t="s">
        <v>3334</v>
      </c>
      <c r="V67" s="262" t="s">
        <v>3360</v>
      </c>
      <c r="W67" s="262" t="s">
        <v>5138</v>
      </c>
      <c r="X67" s="262">
        <v>85200851981</v>
      </c>
      <c r="Y67" s="262" t="s">
        <v>5010</v>
      </c>
      <c r="Z67" s="263" t="s">
        <v>4760</v>
      </c>
      <c r="AA67" s="262" t="s">
        <v>5140</v>
      </c>
      <c r="AB67" s="262" t="s">
        <v>4762</v>
      </c>
      <c r="AC67" s="262" t="s">
        <v>4763</v>
      </c>
      <c r="AD67" s="262" t="s">
        <v>4875</v>
      </c>
      <c r="AE67" s="262" t="s">
        <v>4765</v>
      </c>
      <c r="AF67" s="262">
        <v>109.226354</v>
      </c>
      <c r="AG67" s="262">
        <v>-7.4238999999999997</v>
      </c>
      <c r="AH67" s="262" t="s">
        <v>5141</v>
      </c>
      <c r="AI67" s="262" t="s">
        <v>4767</v>
      </c>
      <c r="AJ67" s="262" t="s">
        <v>4767</v>
      </c>
      <c r="AK67" s="262" t="s">
        <v>4767</v>
      </c>
      <c r="AL67" s="262" t="s">
        <v>5142</v>
      </c>
      <c r="AM67" s="262" t="s">
        <v>4769</v>
      </c>
      <c r="AN67" s="263" t="s">
        <v>4770</v>
      </c>
      <c r="AO67" s="262">
        <v>65</v>
      </c>
      <c r="AP67" s="262" t="s">
        <v>4753</v>
      </c>
      <c r="AQ67" s="262" t="s">
        <v>4831</v>
      </c>
      <c r="AR67" s="262"/>
      <c r="AS67" s="262" t="s">
        <v>4771</v>
      </c>
      <c r="AT67" s="262"/>
      <c r="AU67" s="262" t="s">
        <v>4760</v>
      </c>
      <c r="AV67" s="262" t="s">
        <v>4770</v>
      </c>
    </row>
    <row r="68" spans="1:48">
      <c r="A68" s="266">
        <v>66</v>
      </c>
      <c r="B68" s="266" t="e">
        <v>#N/A</v>
      </c>
      <c r="C68" s="266" t="s">
        <v>2917</v>
      </c>
      <c r="D68" s="266" t="s">
        <v>3334</v>
      </c>
      <c r="E68" s="266" t="s">
        <v>3419</v>
      </c>
      <c r="F68" s="266" t="s">
        <v>3425</v>
      </c>
      <c r="G68" s="266" t="s">
        <v>5143</v>
      </c>
      <c r="H68" s="266" t="s">
        <v>3264</v>
      </c>
      <c r="I68" s="266" t="s">
        <v>4955</v>
      </c>
      <c r="J68" s="266" t="s">
        <v>4879</v>
      </c>
      <c r="K68" s="266" t="s">
        <v>4753</v>
      </c>
      <c r="L68" s="266" t="s">
        <v>4774</v>
      </c>
      <c r="M68" s="266" t="s">
        <v>5144</v>
      </c>
      <c r="N68" s="266">
        <v>8566661861</v>
      </c>
      <c r="O68" s="266" t="s">
        <v>5145</v>
      </c>
      <c r="P68" s="266" t="s">
        <v>5144</v>
      </c>
      <c r="Q68" s="266">
        <v>8566661861</v>
      </c>
      <c r="R68" s="266"/>
      <c r="S68" s="266"/>
      <c r="T68" s="266" t="s">
        <v>5145</v>
      </c>
      <c r="U68" s="266" t="s">
        <v>3334</v>
      </c>
      <c r="V68" s="266" t="s">
        <v>3419</v>
      </c>
      <c r="W68" s="266" t="s">
        <v>5144</v>
      </c>
      <c r="X68" s="266">
        <v>8566661861</v>
      </c>
      <c r="Y68" s="266" t="s">
        <v>5017</v>
      </c>
      <c r="Z68" s="263" t="s">
        <v>4760</v>
      </c>
      <c r="AA68" s="266" t="s">
        <v>4959</v>
      </c>
      <c r="AB68" s="266"/>
      <c r="AC68" s="266" t="s">
        <v>4763</v>
      </c>
      <c r="AD68" s="266" t="s">
        <v>4815</v>
      </c>
      <c r="AE68" s="266" t="s">
        <v>5131</v>
      </c>
      <c r="AF68" s="266" t="s">
        <v>5146</v>
      </c>
      <c r="AG68" s="266" t="s">
        <v>5147</v>
      </c>
      <c r="AH68" s="266" t="s">
        <v>5148</v>
      </c>
      <c r="AI68" s="266" t="s">
        <v>4767</v>
      </c>
      <c r="AJ68" s="266" t="s">
        <v>4767</v>
      </c>
      <c r="AK68" s="266" t="s">
        <v>4767</v>
      </c>
      <c r="AL68" s="266" t="s">
        <v>5149</v>
      </c>
      <c r="AM68" s="266" t="s">
        <v>4860</v>
      </c>
      <c r="AN68" s="263" t="s">
        <v>4890</v>
      </c>
      <c r="AO68" s="266">
        <v>66</v>
      </c>
      <c r="AP68" s="266" t="s">
        <v>4774</v>
      </c>
      <c r="AQ68" s="262" t="s">
        <v>4831</v>
      </c>
      <c r="AR68" s="266"/>
      <c r="AS68" s="262" t="s">
        <v>4771</v>
      </c>
      <c r="AT68" s="262"/>
      <c r="AU68" s="263" t="s">
        <v>4760</v>
      </c>
      <c r="AV68" s="262" t="s">
        <v>4890</v>
      </c>
    </row>
    <row r="69" spans="1:48">
      <c r="A69" s="262">
        <v>67</v>
      </c>
      <c r="B69" s="262" t="s">
        <v>6534</v>
      </c>
      <c r="C69" s="262" t="s">
        <v>2917</v>
      </c>
      <c r="D69" s="262" t="s">
        <v>3334</v>
      </c>
      <c r="E69" s="262" t="s">
        <v>3364</v>
      </c>
      <c r="F69" s="262" t="s">
        <v>3426</v>
      </c>
      <c r="G69" s="262" t="s">
        <v>4482</v>
      </c>
      <c r="H69" s="262" t="s">
        <v>3250</v>
      </c>
      <c r="I69" s="262" t="s">
        <v>4896</v>
      </c>
      <c r="J69" s="262" t="s">
        <v>4879</v>
      </c>
      <c r="K69" s="262" t="s">
        <v>4774</v>
      </c>
      <c r="L69" s="262" t="s">
        <v>4775</v>
      </c>
      <c r="M69" s="262" t="s">
        <v>5150</v>
      </c>
      <c r="N69" s="262">
        <v>85728633242</v>
      </c>
      <c r="O69" s="262" t="s">
        <v>5151</v>
      </c>
      <c r="P69" s="262" t="s">
        <v>5150</v>
      </c>
      <c r="Q69" s="262">
        <v>85728633242</v>
      </c>
      <c r="R69" s="262" t="s">
        <v>4757</v>
      </c>
      <c r="S69" s="262" t="s">
        <v>4758</v>
      </c>
      <c r="T69" s="264" t="s">
        <v>5151</v>
      </c>
      <c r="U69" s="262" t="s">
        <v>3334</v>
      </c>
      <c r="V69" s="262" t="s">
        <v>3364</v>
      </c>
      <c r="W69" s="262" t="s">
        <v>5150</v>
      </c>
      <c r="X69" s="262">
        <v>85728633242</v>
      </c>
      <c r="Y69" s="264" t="s">
        <v>5065</v>
      </c>
      <c r="Z69" s="263" t="s">
        <v>4760</v>
      </c>
      <c r="AA69" s="262" t="s">
        <v>5152</v>
      </c>
      <c r="AB69" s="262" t="s">
        <v>4762</v>
      </c>
      <c r="AC69" s="262" t="s">
        <v>4763</v>
      </c>
      <c r="AD69" s="262" t="s">
        <v>4790</v>
      </c>
      <c r="AE69" s="262" t="s">
        <v>4960</v>
      </c>
      <c r="AF69" s="262" t="s">
        <v>4901</v>
      </c>
      <c r="AG69" s="262">
        <v>-7.46</v>
      </c>
      <c r="AH69" s="264" t="s">
        <v>4934</v>
      </c>
      <c r="AI69" s="262" t="s">
        <v>4767</v>
      </c>
      <c r="AJ69" s="262" t="s">
        <v>4767</v>
      </c>
      <c r="AK69" s="262" t="s">
        <v>4767</v>
      </c>
      <c r="AL69" s="262" t="s">
        <v>5153</v>
      </c>
      <c r="AM69" s="262" t="s">
        <v>4769</v>
      </c>
      <c r="AN69" s="263" t="s">
        <v>4770</v>
      </c>
      <c r="AO69" s="262">
        <v>67</v>
      </c>
      <c r="AP69" s="262" t="s">
        <v>4775</v>
      </c>
      <c r="AQ69" s="262" t="s">
        <v>4831</v>
      </c>
      <c r="AR69" s="262"/>
      <c r="AS69" s="262" t="s">
        <v>4771</v>
      </c>
      <c r="AT69" s="262"/>
      <c r="AU69" s="262" t="s">
        <v>4760</v>
      </c>
      <c r="AV69" s="262" t="s">
        <v>4770</v>
      </c>
    </row>
    <row r="70" spans="1:48">
      <c r="A70" s="268">
        <v>68</v>
      </c>
      <c r="B70" s="268" t="e">
        <v>#N/A</v>
      </c>
      <c r="C70" s="268" t="s">
        <v>3815</v>
      </c>
      <c r="D70" s="268" t="s">
        <v>3427</v>
      </c>
      <c r="E70" s="268" t="s">
        <v>3428</v>
      </c>
      <c r="F70" s="268" t="s">
        <v>3429</v>
      </c>
      <c r="G70" s="268" t="s">
        <v>5154</v>
      </c>
      <c r="H70" s="268" t="s">
        <v>3248</v>
      </c>
      <c r="I70" s="268" t="s">
        <v>5155</v>
      </c>
      <c r="J70" s="268" t="s">
        <v>5156</v>
      </c>
      <c r="K70" s="268" t="s">
        <v>4775</v>
      </c>
      <c r="L70" s="268" t="s">
        <v>4775</v>
      </c>
      <c r="M70" s="268" t="s">
        <v>5157</v>
      </c>
      <c r="N70" s="268" t="s">
        <v>5158</v>
      </c>
      <c r="O70" s="268" t="s">
        <v>5159</v>
      </c>
      <c r="P70" s="268"/>
      <c r="Q70" s="269"/>
      <c r="R70" s="269"/>
      <c r="S70" s="269"/>
      <c r="T70" s="268"/>
      <c r="U70" s="269" t="s">
        <v>3427</v>
      </c>
      <c r="V70" s="269" t="s">
        <v>3428</v>
      </c>
      <c r="W70" s="268" t="s">
        <v>5160</v>
      </c>
      <c r="X70" s="268" t="s">
        <v>5158</v>
      </c>
      <c r="Y70" s="268" t="s">
        <v>5161</v>
      </c>
      <c r="Z70" s="263" t="s">
        <v>4760</v>
      </c>
      <c r="AA70" s="268" t="s">
        <v>5162</v>
      </c>
      <c r="AB70" s="268"/>
      <c r="AC70" s="268" t="s">
        <v>4763</v>
      </c>
      <c r="AD70" s="269"/>
      <c r="AE70" s="268" t="s">
        <v>5163</v>
      </c>
      <c r="AF70" s="268">
        <v>112.741512</v>
      </c>
      <c r="AG70" s="268">
        <v>-7.2728190000000001</v>
      </c>
      <c r="AH70" s="268" t="s">
        <v>5164</v>
      </c>
      <c r="AI70" s="262" t="s">
        <v>4767</v>
      </c>
      <c r="AJ70" s="262" t="s">
        <v>4767</v>
      </c>
      <c r="AK70" s="262" t="s">
        <v>4767</v>
      </c>
      <c r="AL70" s="268" t="s">
        <v>5165</v>
      </c>
      <c r="AM70" s="268" t="s">
        <v>5029</v>
      </c>
      <c r="AN70" s="263" t="s">
        <v>5029</v>
      </c>
      <c r="AO70" s="268">
        <v>68</v>
      </c>
      <c r="AP70" s="268" t="s">
        <v>4775</v>
      </c>
      <c r="AQ70" s="268"/>
      <c r="AR70" s="268"/>
      <c r="AS70" s="262" t="s">
        <v>4771</v>
      </c>
      <c r="AT70" s="262"/>
      <c r="AU70" s="268" t="s">
        <v>4760</v>
      </c>
      <c r="AV70" s="262" t="s">
        <v>5029</v>
      </c>
    </row>
    <row r="71" spans="1:48">
      <c r="A71" s="268">
        <v>69</v>
      </c>
      <c r="B71" s="268" t="e">
        <v>#N/A</v>
      </c>
      <c r="C71" s="268" t="s">
        <v>3815</v>
      </c>
      <c r="D71" s="268" t="s">
        <v>3427</v>
      </c>
      <c r="E71" s="268" t="s">
        <v>3428</v>
      </c>
      <c r="F71" s="268" t="s">
        <v>3430</v>
      </c>
      <c r="G71" s="268" t="s">
        <v>5166</v>
      </c>
      <c r="H71" s="268" t="s">
        <v>3248</v>
      </c>
      <c r="I71" s="268" t="s">
        <v>5155</v>
      </c>
      <c r="J71" s="268" t="s">
        <v>5156</v>
      </c>
      <c r="K71" s="268" t="s">
        <v>4774</v>
      </c>
      <c r="L71" s="268" t="s">
        <v>4774</v>
      </c>
      <c r="M71" s="268" t="s">
        <v>5167</v>
      </c>
      <c r="N71" s="268" t="s">
        <v>5168</v>
      </c>
      <c r="O71" s="268" t="s">
        <v>5169</v>
      </c>
      <c r="P71" s="268"/>
      <c r="Q71" s="268"/>
      <c r="R71" s="269"/>
      <c r="S71" s="269"/>
      <c r="T71" s="268"/>
      <c r="U71" s="269" t="s">
        <v>3427</v>
      </c>
      <c r="V71" s="269" t="s">
        <v>3428</v>
      </c>
      <c r="W71" s="268" t="s">
        <v>5167</v>
      </c>
      <c r="X71" s="268" t="s">
        <v>5168</v>
      </c>
      <c r="Y71" s="268" t="s">
        <v>5161</v>
      </c>
      <c r="Z71" s="263" t="s">
        <v>4760</v>
      </c>
      <c r="AA71" s="268" t="s">
        <v>5170</v>
      </c>
      <c r="AB71" s="269"/>
      <c r="AC71" s="268" t="s">
        <v>4763</v>
      </c>
      <c r="AD71" s="269"/>
      <c r="AE71" s="268" t="s">
        <v>5171</v>
      </c>
      <c r="AF71" s="268">
        <v>112.698286</v>
      </c>
      <c r="AG71" s="268">
        <v>-7.2861669999999998</v>
      </c>
      <c r="AH71" s="268" t="s">
        <v>5172</v>
      </c>
      <c r="AI71" s="262" t="s">
        <v>4767</v>
      </c>
      <c r="AJ71" s="262" t="s">
        <v>4767</v>
      </c>
      <c r="AK71" s="262" t="s">
        <v>4767</v>
      </c>
      <c r="AL71" s="268" t="s">
        <v>5171</v>
      </c>
      <c r="AM71" s="268" t="s">
        <v>5029</v>
      </c>
      <c r="AN71" s="263" t="s">
        <v>5029</v>
      </c>
      <c r="AO71" s="268">
        <v>584</v>
      </c>
      <c r="AP71" s="268" t="s">
        <v>4774</v>
      </c>
      <c r="AQ71" s="268"/>
      <c r="AR71" s="268"/>
      <c r="AS71" s="262" t="s">
        <v>4771</v>
      </c>
      <c r="AT71" s="262"/>
      <c r="AU71" s="268" t="s">
        <v>4760</v>
      </c>
      <c r="AV71" s="262" t="s">
        <v>5029</v>
      </c>
    </row>
    <row r="72" spans="1:48">
      <c r="A72" s="268">
        <v>70</v>
      </c>
      <c r="B72" s="268" t="e">
        <v>#N/A</v>
      </c>
      <c r="C72" s="268" t="s">
        <v>3815</v>
      </c>
      <c r="D72" s="268" t="s">
        <v>3427</v>
      </c>
      <c r="E72" s="268" t="s">
        <v>3428</v>
      </c>
      <c r="F72" s="268" t="s">
        <v>3431</v>
      </c>
      <c r="G72" s="268" t="s">
        <v>5173</v>
      </c>
      <c r="H72" s="268" t="s">
        <v>3248</v>
      </c>
      <c r="I72" s="268" t="s">
        <v>5155</v>
      </c>
      <c r="J72" s="262" t="s">
        <v>4903</v>
      </c>
      <c r="K72" s="268" t="s">
        <v>4753</v>
      </c>
      <c r="L72" s="268" t="s">
        <v>4819</v>
      </c>
      <c r="M72" s="268" t="s">
        <v>5156</v>
      </c>
      <c r="N72" s="268" t="s">
        <v>5174</v>
      </c>
      <c r="O72" s="269"/>
      <c r="P72" s="269"/>
      <c r="Q72" s="269"/>
      <c r="R72" s="269"/>
      <c r="S72" s="269"/>
      <c r="T72" s="268"/>
      <c r="U72" s="269" t="s">
        <v>3427</v>
      </c>
      <c r="V72" s="269" t="s">
        <v>3428</v>
      </c>
      <c r="W72" s="269"/>
      <c r="X72" s="269"/>
      <c r="Y72" s="269"/>
      <c r="Z72" s="263" t="s">
        <v>4760</v>
      </c>
      <c r="AA72" s="269"/>
      <c r="AB72" s="269"/>
      <c r="AC72" s="269"/>
      <c r="AD72" s="269"/>
      <c r="AE72" s="268" t="s">
        <v>5175</v>
      </c>
      <c r="AF72" s="268"/>
      <c r="AG72" s="268"/>
      <c r="AH72" s="269"/>
      <c r="AI72" s="262" t="s">
        <v>4767</v>
      </c>
      <c r="AJ72" s="262" t="s">
        <v>4767</v>
      </c>
      <c r="AK72" s="262" t="s">
        <v>4767</v>
      </c>
      <c r="AL72" s="268" t="s">
        <v>5175</v>
      </c>
      <c r="AM72" s="268" t="s">
        <v>5029</v>
      </c>
      <c r="AN72" s="263" t="s">
        <v>5029</v>
      </c>
      <c r="AO72" s="268">
        <v>70</v>
      </c>
      <c r="AP72" s="268" t="s">
        <v>4819</v>
      </c>
      <c r="AQ72" s="268"/>
      <c r="AR72" s="268"/>
      <c r="AS72" s="262" t="s">
        <v>4771</v>
      </c>
      <c r="AT72" s="262"/>
      <c r="AU72" s="268" t="s">
        <v>4760</v>
      </c>
      <c r="AV72" s="262" t="s">
        <v>5029</v>
      </c>
    </row>
    <row r="73" spans="1:48">
      <c r="A73" s="262">
        <v>71</v>
      </c>
      <c r="B73" s="262" t="s">
        <v>6535</v>
      </c>
      <c r="C73" s="262" t="s">
        <v>3815</v>
      </c>
      <c r="D73" s="262" t="s">
        <v>3427</v>
      </c>
      <c r="E73" s="262" t="s">
        <v>3428</v>
      </c>
      <c r="F73" s="262" t="s">
        <v>3432</v>
      </c>
      <c r="G73" s="262" t="s">
        <v>4497</v>
      </c>
      <c r="H73" s="262" t="s">
        <v>3248</v>
      </c>
      <c r="I73" s="262" t="s">
        <v>5155</v>
      </c>
      <c r="J73" s="262" t="s">
        <v>5156</v>
      </c>
      <c r="K73" s="262" t="s">
        <v>4785</v>
      </c>
      <c r="L73" s="262" t="s">
        <v>4785</v>
      </c>
      <c r="M73" s="262" t="s">
        <v>5176</v>
      </c>
      <c r="N73" s="262" t="s">
        <v>5177</v>
      </c>
      <c r="O73" s="262" t="s">
        <v>5178</v>
      </c>
      <c r="P73" s="262" t="s">
        <v>5176</v>
      </c>
      <c r="Q73" s="262" t="s">
        <v>5177</v>
      </c>
      <c r="R73" s="262" t="s">
        <v>4853</v>
      </c>
      <c r="S73" s="262" t="s">
        <v>4758</v>
      </c>
      <c r="T73" s="262" t="s">
        <v>5178</v>
      </c>
      <c r="U73" s="262" t="s">
        <v>3427</v>
      </c>
      <c r="V73" s="262" t="s">
        <v>3428</v>
      </c>
      <c r="W73" s="262" t="s">
        <v>5176</v>
      </c>
      <c r="X73" s="262" t="s">
        <v>5177</v>
      </c>
      <c r="Y73" s="262" t="s">
        <v>5161</v>
      </c>
      <c r="Z73" s="263" t="s">
        <v>4760</v>
      </c>
      <c r="AA73" s="262" t="s">
        <v>5179</v>
      </c>
      <c r="AB73" s="262" t="s">
        <v>4762</v>
      </c>
      <c r="AC73" s="262" t="s">
        <v>4763</v>
      </c>
      <c r="AD73" s="262" t="s">
        <v>4780</v>
      </c>
      <c r="AE73" s="262" t="s">
        <v>5180</v>
      </c>
      <c r="AF73" s="262">
        <v>112.742296</v>
      </c>
      <c r="AG73" s="262">
        <v>-7.3289109999999997</v>
      </c>
      <c r="AH73" s="262" t="s">
        <v>5181</v>
      </c>
      <c r="AI73" s="262" t="s">
        <v>4767</v>
      </c>
      <c r="AJ73" s="262" t="s">
        <v>4767</v>
      </c>
      <c r="AK73" s="262" t="s">
        <v>4767</v>
      </c>
      <c r="AL73" s="262" t="s">
        <v>4941</v>
      </c>
      <c r="AM73" s="262" t="s">
        <v>4769</v>
      </c>
      <c r="AN73" s="263" t="s">
        <v>4770</v>
      </c>
      <c r="AO73" s="262">
        <v>71</v>
      </c>
      <c r="AP73" s="262" t="s">
        <v>4785</v>
      </c>
      <c r="AQ73" s="262"/>
      <c r="AR73" s="262"/>
      <c r="AS73" s="262" t="s">
        <v>4771</v>
      </c>
      <c r="AT73" s="262"/>
      <c r="AU73" s="262" t="s">
        <v>4760</v>
      </c>
      <c r="AV73" s="262" t="s">
        <v>4770</v>
      </c>
    </row>
    <row r="74" spans="1:48">
      <c r="A74" s="262">
        <v>72</v>
      </c>
      <c r="B74" s="262" t="s">
        <v>6536</v>
      </c>
      <c r="C74" s="262" t="s">
        <v>3815</v>
      </c>
      <c r="D74" s="262" t="s">
        <v>3427</v>
      </c>
      <c r="E74" s="262" t="s">
        <v>3433</v>
      </c>
      <c r="F74" s="262" t="s">
        <v>3434</v>
      </c>
      <c r="G74" s="262" t="s">
        <v>4501</v>
      </c>
      <c r="H74" s="262" t="s">
        <v>3248</v>
      </c>
      <c r="I74" s="262" t="s">
        <v>5155</v>
      </c>
      <c r="J74" s="262" t="s">
        <v>4920</v>
      </c>
      <c r="K74" s="262" t="s">
        <v>4754</v>
      </c>
      <c r="L74" s="267">
        <v>43138</v>
      </c>
      <c r="M74" s="262" t="s">
        <v>5182</v>
      </c>
      <c r="N74" s="262" t="s">
        <v>5183</v>
      </c>
      <c r="O74" s="262" t="s">
        <v>5184</v>
      </c>
      <c r="P74" s="262" t="s">
        <v>5182</v>
      </c>
      <c r="Q74" s="262" t="s">
        <v>5183</v>
      </c>
      <c r="R74" s="262" t="s">
        <v>4757</v>
      </c>
      <c r="S74" s="262" t="s">
        <v>4758</v>
      </c>
      <c r="T74" s="262" t="s">
        <v>5184</v>
      </c>
      <c r="U74" s="262" t="s">
        <v>3427</v>
      </c>
      <c r="V74" s="262" t="s">
        <v>3433</v>
      </c>
      <c r="W74" s="262" t="s">
        <v>5182</v>
      </c>
      <c r="X74" s="262" t="s">
        <v>5183</v>
      </c>
      <c r="Y74" s="262" t="s">
        <v>5161</v>
      </c>
      <c r="Z74" s="263" t="s">
        <v>4760</v>
      </c>
      <c r="AA74" s="262" t="s">
        <v>5179</v>
      </c>
      <c r="AB74" s="262" t="s">
        <v>4762</v>
      </c>
      <c r="AC74" s="262" t="s">
        <v>4763</v>
      </c>
      <c r="AD74" s="262" t="s">
        <v>4780</v>
      </c>
      <c r="AE74" s="262" t="s">
        <v>5185</v>
      </c>
      <c r="AF74" s="262">
        <v>113.244282</v>
      </c>
      <c r="AG74" s="262">
        <v>-7.1890510000000001</v>
      </c>
      <c r="AH74" s="262" t="s">
        <v>5186</v>
      </c>
      <c r="AI74" s="262" t="s">
        <v>4767</v>
      </c>
      <c r="AJ74" s="262" t="s">
        <v>4767</v>
      </c>
      <c r="AK74" s="262" t="s">
        <v>4767</v>
      </c>
      <c r="AL74" s="262" t="s">
        <v>4941</v>
      </c>
      <c r="AM74" s="262" t="s">
        <v>4769</v>
      </c>
      <c r="AN74" s="263" t="s">
        <v>4770</v>
      </c>
      <c r="AO74" s="262">
        <v>72</v>
      </c>
      <c r="AP74" s="267">
        <v>43138</v>
      </c>
      <c r="AQ74" s="262"/>
      <c r="AR74" s="262"/>
      <c r="AS74" s="262" t="s">
        <v>4771</v>
      </c>
      <c r="AT74" s="262"/>
      <c r="AU74" s="262" t="s">
        <v>4760</v>
      </c>
      <c r="AV74" s="262" t="s">
        <v>4770</v>
      </c>
    </row>
    <row r="75" spans="1:48">
      <c r="A75" s="262">
        <v>73</v>
      </c>
      <c r="B75" s="262" t="s">
        <v>6537</v>
      </c>
      <c r="C75" s="262" t="s">
        <v>3815</v>
      </c>
      <c r="D75" s="262" t="s">
        <v>3427</v>
      </c>
      <c r="E75" s="262" t="s">
        <v>3428</v>
      </c>
      <c r="F75" s="262" t="s">
        <v>3435</v>
      </c>
      <c r="G75" s="262" t="s">
        <v>4504</v>
      </c>
      <c r="H75" s="262" t="s">
        <v>3248</v>
      </c>
      <c r="I75" s="262" t="s">
        <v>5155</v>
      </c>
      <c r="J75" s="262" t="s">
        <v>5156</v>
      </c>
      <c r="K75" s="262" t="s">
        <v>4819</v>
      </c>
      <c r="L75" s="262" t="s">
        <v>4754</v>
      </c>
      <c r="M75" s="262" t="s">
        <v>5187</v>
      </c>
      <c r="N75" s="262" t="s">
        <v>5188</v>
      </c>
      <c r="O75" s="262" t="s">
        <v>5189</v>
      </c>
      <c r="P75" s="262" t="s">
        <v>5187</v>
      </c>
      <c r="Q75" s="262" t="s">
        <v>5188</v>
      </c>
      <c r="R75" s="262" t="s">
        <v>4853</v>
      </c>
      <c r="S75" s="262" t="s">
        <v>4758</v>
      </c>
      <c r="T75" s="262" t="s">
        <v>5189</v>
      </c>
      <c r="U75" s="262" t="s">
        <v>3427</v>
      </c>
      <c r="V75" s="262" t="s">
        <v>3428</v>
      </c>
      <c r="W75" s="262" t="s">
        <v>5187</v>
      </c>
      <c r="X75" s="262" t="s">
        <v>5188</v>
      </c>
      <c r="Y75" s="262" t="s">
        <v>5161</v>
      </c>
      <c r="Z75" s="263" t="s">
        <v>4760</v>
      </c>
      <c r="AA75" s="262" t="s">
        <v>5179</v>
      </c>
      <c r="AB75" s="262" t="s">
        <v>4762</v>
      </c>
      <c r="AC75" s="262" t="s">
        <v>4763</v>
      </c>
      <c r="AD75" s="262" t="s">
        <v>4815</v>
      </c>
      <c r="AE75" s="262" t="s">
        <v>5190</v>
      </c>
      <c r="AF75" s="262">
        <v>112.76477800000001</v>
      </c>
      <c r="AG75" s="262">
        <v>-7.2506449999999996</v>
      </c>
      <c r="AH75" s="262" t="s">
        <v>5191</v>
      </c>
      <c r="AI75" s="262" t="s">
        <v>4767</v>
      </c>
      <c r="AJ75" s="262" t="s">
        <v>4767</v>
      </c>
      <c r="AK75" s="262" t="s">
        <v>4767</v>
      </c>
      <c r="AL75" s="262" t="s">
        <v>4941</v>
      </c>
      <c r="AM75" s="262" t="s">
        <v>4769</v>
      </c>
      <c r="AN75" s="263" t="s">
        <v>4770</v>
      </c>
      <c r="AO75" s="262">
        <v>73</v>
      </c>
      <c r="AP75" s="262" t="s">
        <v>4754</v>
      </c>
      <c r="AQ75" s="262"/>
      <c r="AR75" s="262"/>
      <c r="AS75" s="262" t="s">
        <v>4771</v>
      </c>
      <c r="AT75" s="262"/>
      <c r="AU75" s="262" t="s">
        <v>4760</v>
      </c>
      <c r="AV75" s="262" t="s">
        <v>4770</v>
      </c>
    </row>
    <row r="76" spans="1:48">
      <c r="A76" s="268">
        <v>74</v>
      </c>
      <c r="B76" s="268" t="e">
        <v>#N/A</v>
      </c>
      <c r="C76" s="268" t="s">
        <v>3815</v>
      </c>
      <c r="D76" s="268" t="s">
        <v>3427</v>
      </c>
      <c r="E76" s="268" t="s">
        <v>3428</v>
      </c>
      <c r="F76" s="268" t="s">
        <v>3436</v>
      </c>
      <c r="G76" s="268" t="s">
        <v>5192</v>
      </c>
      <c r="H76" s="268" t="s">
        <v>3248</v>
      </c>
      <c r="I76" s="268" t="s">
        <v>5155</v>
      </c>
      <c r="J76" s="268" t="s">
        <v>5156</v>
      </c>
      <c r="K76" s="270">
        <v>43107</v>
      </c>
      <c r="L76" s="268" t="s">
        <v>4785</v>
      </c>
      <c r="M76" s="268" t="s">
        <v>5193</v>
      </c>
      <c r="N76" s="268" t="s">
        <v>5194</v>
      </c>
      <c r="O76" s="268" t="s">
        <v>5192</v>
      </c>
      <c r="P76" s="268" t="s">
        <v>5193</v>
      </c>
      <c r="Q76" s="268" t="s">
        <v>5194</v>
      </c>
      <c r="R76" s="268"/>
      <c r="S76" s="268" t="s">
        <v>5195</v>
      </c>
      <c r="T76" s="268" t="s">
        <v>5192</v>
      </c>
      <c r="U76" s="269" t="s">
        <v>3427</v>
      </c>
      <c r="V76" s="269" t="s">
        <v>3428</v>
      </c>
      <c r="W76" s="268" t="s">
        <v>5193</v>
      </c>
      <c r="X76" s="268" t="s">
        <v>5194</v>
      </c>
      <c r="Y76" s="268" t="s">
        <v>5161</v>
      </c>
      <c r="Z76" s="263" t="s">
        <v>4760</v>
      </c>
      <c r="AA76" s="268" t="s">
        <v>5179</v>
      </c>
      <c r="AB76" s="268" t="s">
        <v>5196</v>
      </c>
      <c r="AC76" s="268" t="s">
        <v>4763</v>
      </c>
      <c r="AD76" s="268" t="s">
        <v>4790</v>
      </c>
      <c r="AE76" s="268" t="s">
        <v>5197</v>
      </c>
      <c r="AF76" s="268">
        <v>112.75732499999999</v>
      </c>
      <c r="AG76" s="268">
        <v>-7.2781019999999996</v>
      </c>
      <c r="AH76" s="268" t="s">
        <v>5198</v>
      </c>
      <c r="AI76" s="268" t="s">
        <v>4767</v>
      </c>
      <c r="AJ76" s="268" t="s">
        <v>4767</v>
      </c>
      <c r="AK76" s="268" t="s">
        <v>4767</v>
      </c>
      <c r="AL76" s="268" t="s">
        <v>5199</v>
      </c>
      <c r="AM76" s="268" t="s">
        <v>5029</v>
      </c>
      <c r="AN76" s="263" t="s">
        <v>5029</v>
      </c>
      <c r="AO76" s="268">
        <v>74</v>
      </c>
      <c r="AP76" s="268" t="s">
        <v>4754</v>
      </c>
      <c r="AQ76" s="268"/>
      <c r="AR76" s="268"/>
      <c r="AS76" s="262" t="s">
        <v>4771</v>
      </c>
      <c r="AT76" s="262"/>
      <c r="AU76" s="268" t="s">
        <v>4760</v>
      </c>
      <c r="AV76" s="262" t="s">
        <v>5029</v>
      </c>
    </row>
    <row r="77" spans="1:48">
      <c r="A77" s="268">
        <v>75</v>
      </c>
      <c r="B77" s="268" t="e">
        <v>#N/A</v>
      </c>
      <c r="C77" s="268" t="s">
        <v>3815</v>
      </c>
      <c r="D77" s="268" t="s">
        <v>3427</v>
      </c>
      <c r="E77" s="268" t="s">
        <v>3428</v>
      </c>
      <c r="F77" s="268" t="s">
        <v>3437</v>
      </c>
      <c r="G77" s="268" t="s">
        <v>5200</v>
      </c>
      <c r="H77" s="268" t="s">
        <v>5201</v>
      </c>
      <c r="I77" s="268" t="s">
        <v>5202</v>
      </c>
      <c r="J77" s="268" t="s">
        <v>5156</v>
      </c>
      <c r="K77" s="268" t="s">
        <v>4774</v>
      </c>
      <c r="L77" s="268" t="s">
        <v>4785</v>
      </c>
      <c r="M77" s="268" t="s">
        <v>5203</v>
      </c>
      <c r="N77" s="268">
        <v>81336682030</v>
      </c>
      <c r="O77" s="268" t="s">
        <v>5204</v>
      </c>
      <c r="P77" s="268" t="s">
        <v>5203</v>
      </c>
      <c r="Q77" s="268">
        <v>81336682030</v>
      </c>
      <c r="R77" s="268"/>
      <c r="S77" s="268" t="s">
        <v>5195</v>
      </c>
      <c r="T77" s="268" t="s">
        <v>5204</v>
      </c>
      <c r="U77" s="269" t="s">
        <v>3427</v>
      </c>
      <c r="V77" s="269" t="s">
        <v>3428</v>
      </c>
      <c r="W77" s="268" t="s">
        <v>5203</v>
      </c>
      <c r="X77" s="268">
        <v>81336682030</v>
      </c>
      <c r="Y77" s="268" t="s">
        <v>4763</v>
      </c>
      <c r="Z77" s="263" t="s">
        <v>4760</v>
      </c>
      <c r="AA77" s="269"/>
      <c r="AB77" s="268" t="s">
        <v>5196</v>
      </c>
      <c r="AC77" s="268" t="s">
        <v>4763</v>
      </c>
      <c r="AD77" s="269"/>
      <c r="AE77" s="268" t="s">
        <v>5205</v>
      </c>
      <c r="AF77" s="268" t="s">
        <v>5206</v>
      </c>
      <c r="AG77" s="268" t="s">
        <v>5207</v>
      </c>
      <c r="AH77" s="268" t="s">
        <v>5208</v>
      </c>
      <c r="AI77" s="268" t="s">
        <v>4767</v>
      </c>
      <c r="AJ77" s="268" t="s">
        <v>4767</v>
      </c>
      <c r="AK77" s="268" t="s">
        <v>4767</v>
      </c>
      <c r="AL77" s="268" t="s">
        <v>5209</v>
      </c>
      <c r="AM77" s="268" t="s">
        <v>5029</v>
      </c>
      <c r="AN77" s="263" t="s">
        <v>5029</v>
      </c>
      <c r="AO77" s="268">
        <v>75</v>
      </c>
      <c r="AP77" s="268" t="s">
        <v>4785</v>
      </c>
      <c r="AQ77" s="268" t="s">
        <v>4831</v>
      </c>
      <c r="AR77" s="268"/>
      <c r="AS77" s="262" t="s">
        <v>4771</v>
      </c>
      <c r="AT77" s="262"/>
      <c r="AU77" s="268" t="s">
        <v>4760</v>
      </c>
      <c r="AV77" s="262" t="s">
        <v>5029</v>
      </c>
    </row>
    <row r="78" spans="1:48">
      <c r="A78" s="262">
        <v>76</v>
      </c>
      <c r="B78" s="262" t="s">
        <v>6538</v>
      </c>
      <c r="C78" s="262" t="s">
        <v>3815</v>
      </c>
      <c r="D78" s="262" t="s">
        <v>3427</v>
      </c>
      <c r="E78" s="262" t="s">
        <v>3438</v>
      </c>
      <c r="F78" s="262" t="s">
        <v>3439</v>
      </c>
      <c r="G78" s="262" t="s">
        <v>4507</v>
      </c>
      <c r="H78" s="262" t="s">
        <v>5201</v>
      </c>
      <c r="I78" s="262" t="s">
        <v>5202</v>
      </c>
      <c r="J78" s="262" t="s">
        <v>5156</v>
      </c>
      <c r="K78" s="262" t="s">
        <v>4753</v>
      </c>
      <c r="L78" s="262" t="s">
        <v>4774</v>
      </c>
      <c r="M78" s="262" t="s">
        <v>5210</v>
      </c>
      <c r="N78" s="262">
        <v>628563055569</v>
      </c>
      <c r="O78" s="262" t="s">
        <v>5211</v>
      </c>
      <c r="P78" s="262" t="s">
        <v>5210</v>
      </c>
      <c r="Q78" s="262">
        <v>628563055569</v>
      </c>
      <c r="R78" s="262" t="s">
        <v>4853</v>
      </c>
      <c r="S78" s="262" t="s">
        <v>4758</v>
      </c>
      <c r="T78" s="262" t="s">
        <v>5211</v>
      </c>
      <c r="U78" s="262" t="s">
        <v>3427</v>
      </c>
      <c r="V78" s="262" t="s">
        <v>3438</v>
      </c>
      <c r="W78" s="262" t="s">
        <v>5210</v>
      </c>
      <c r="X78" s="262">
        <v>628563055569</v>
      </c>
      <c r="Y78" s="262" t="s">
        <v>5017</v>
      </c>
      <c r="Z78" s="263" t="s">
        <v>4760</v>
      </c>
      <c r="AA78" s="262" t="s">
        <v>5212</v>
      </c>
      <c r="AB78" s="262" t="s">
        <v>4762</v>
      </c>
      <c r="AC78" s="262" t="s">
        <v>4763</v>
      </c>
      <c r="AD78" s="262" t="s">
        <v>4875</v>
      </c>
      <c r="AE78" s="262" t="s">
        <v>5131</v>
      </c>
      <c r="AF78" s="262" t="s">
        <v>5213</v>
      </c>
      <c r="AG78" s="262" t="s">
        <v>5147</v>
      </c>
      <c r="AH78" s="262" t="s">
        <v>5208</v>
      </c>
      <c r="AI78" s="262" t="s">
        <v>4767</v>
      </c>
      <c r="AJ78" s="262" t="s">
        <v>4767</v>
      </c>
      <c r="AK78" s="262" t="s">
        <v>4767</v>
      </c>
      <c r="AL78" s="262" t="s">
        <v>4941</v>
      </c>
      <c r="AM78" s="262" t="s">
        <v>4769</v>
      </c>
      <c r="AN78" s="263" t="s">
        <v>4770</v>
      </c>
      <c r="AO78" s="262">
        <v>76</v>
      </c>
      <c r="AP78" s="262" t="s">
        <v>4774</v>
      </c>
      <c r="AQ78" s="262" t="s">
        <v>4831</v>
      </c>
      <c r="AR78" s="262"/>
      <c r="AS78" s="262" t="s">
        <v>4771</v>
      </c>
      <c r="AT78" s="262"/>
      <c r="AU78" s="262" t="s">
        <v>4760</v>
      </c>
      <c r="AV78" s="262" t="s">
        <v>4770</v>
      </c>
    </row>
    <row r="79" spans="1:48">
      <c r="A79" s="262">
        <v>77</v>
      </c>
      <c r="B79" s="262" t="s">
        <v>6539</v>
      </c>
      <c r="C79" s="262" t="s">
        <v>3815</v>
      </c>
      <c r="D79" s="262" t="s">
        <v>3427</v>
      </c>
      <c r="E79" s="262" t="s">
        <v>3428</v>
      </c>
      <c r="F79" s="262" t="s">
        <v>3440</v>
      </c>
      <c r="G79" s="262" t="s">
        <v>4514</v>
      </c>
      <c r="H79" s="262" t="s">
        <v>5201</v>
      </c>
      <c r="I79" s="262" t="s">
        <v>5202</v>
      </c>
      <c r="J79" s="262" t="s">
        <v>5156</v>
      </c>
      <c r="K79" s="262" t="s">
        <v>4785</v>
      </c>
      <c r="L79" s="262" t="s">
        <v>4785</v>
      </c>
      <c r="M79" s="262" t="s">
        <v>5214</v>
      </c>
      <c r="N79" s="262">
        <v>82233039595</v>
      </c>
      <c r="O79" s="262" t="s">
        <v>4514</v>
      </c>
      <c r="P79" s="262" t="s">
        <v>5214</v>
      </c>
      <c r="Q79" s="262">
        <v>82233039595</v>
      </c>
      <c r="R79" s="262" t="s">
        <v>4853</v>
      </c>
      <c r="S79" s="262" t="s">
        <v>4758</v>
      </c>
      <c r="T79" s="262" t="s">
        <v>4514</v>
      </c>
      <c r="U79" s="262" t="s">
        <v>3427</v>
      </c>
      <c r="V79" s="262" t="s">
        <v>3428</v>
      </c>
      <c r="W79" s="262" t="s">
        <v>5214</v>
      </c>
      <c r="X79" s="262">
        <v>82233039595</v>
      </c>
      <c r="Y79" s="262" t="s">
        <v>5017</v>
      </c>
      <c r="Z79" s="263" t="s">
        <v>4760</v>
      </c>
      <c r="AA79" s="262" t="s">
        <v>5215</v>
      </c>
      <c r="AB79" s="262" t="s">
        <v>4762</v>
      </c>
      <c r="AC79" s="262" t="s">
        <v>4763</v>
      </c>
      <c r="AD79" s="262" t="s">
        <v>4815</v>
      </c>
      <c r="AE79" s="262" t="s">
        <v>5131</v>
      </c>
      <c r="AF79" s="262" t="s">
        <v>5216</v>
      </c>
      <c r="AG79" s="262" t="s">
        <v>5207</v>
      </c>
      <c r="AH79" s="262" t="s">
        <v>5208</v>
      </c>
      <c r="AI79" s="262" t="s">
        <v>4767</v>
      </c>
      <c r="AJ79" s="262" t="s">
        <v>4767</v>
      </c>
      <c r="AK79" s="262" t="s">
        <v>4767</v>
      </c>
      <c r="AL79" s="262" t="s">
        <v>4782</v>
      </c>
      <c r="AM79" s="262" t="s">
        <v>4769</v>
      </c>
      <c r="AN79" s="263" t="s">
        <v>4770</v>
      </c>
      <c r="AO79" s="262">
        <v>77</v>
      </c>
      <c r="AP79" s="262" t="s">
        <v>4785</v>
      </c>
      <c r="AQ79" s="262" t="s">
        <v>4831</v>
      </c>
      <c r="AR79" s="262"/>
      <c r="AS79" s="262" t="s">
        <v>4771</v>
      </c>
      <c r="AT79" s="262"/>
      <c r="AU79" s="262" t="s">
        <v>4760</v>
      </c>
      <c r="AV79" s="262" t="s">
        <v>4770</v>
      </c>
    </row>
    <row r="80" spans="1:48">
      <c r="A80" s="262">
        <v>78</v>
      </c>
      <c r="B80" s="262" t="s">
        <v>6540</v>
      </c>
      <c r="C80" s="262" t="s">
        <v>4109</v>
      </c>
      <c r="D80" s="262" t="s">
        <v>732</v>
      </c>
      <c r="E80" s="262" t="s">
        <v>3441</v>
      </c>
      <c r="F80" s="262" t="s">
        <v>3442</v>
      </c>
      <c r="G80" s="262" t="s">
        <v>4518</v>
      </c>
      <c r="H80" s="262" t="s">
        <v>3233</v>
      </c>
      <c r="I80" s="262">
        <v>81357644229</v>
      </c>
      <c r="J80" s="262" t="s">
        <v>3098</v>
      </c>
      <c r="K80" s="262" t="s">
        <v>4819</v>
      </c>
      <c r="L80" s="262" t="s">
        <v>4785</v>
      </c>
      <c r="M80" s="262" t="s">
        <v>5217</v>
      </c>
      <c r="N80" s="262">
        <v>81353669496</v>
      </c>
      <c r="O80" s="262" t="s">
        <v>5218</v>
      </c>
      <c r="P80" s="262" t="s">
        <v>5219</v>
      </c>
      <c r="Q80" s="262">
        <v>81353669496</v>
      </c>
      <c r="R80" s="262" t="s">
        <v>4757</v>
      </c>
      <c r="S80" s="262" t="s">
        <v>4758</v>
      </c>
      <c r="T80" s="262" t="s">
        <v>5218</v>
      </c>
      <c r="U80" s="262" t="s">
        <v>732</v>
      </c>
      <c r="V80" s="262" t="s">
        <v>3441</v>
      </c>
      <c r="W80" s="262" t="s">
        <v>5219</v>
      </c>
      <c r="X80" s="262">
        <v>81353669496</v>
      </c>
      <c r="Y80" s="262" t="s">
        <v>5010</v>
      </c>
      <c r="Z80" s="263" t="s">
        <v>4760</v>
      </c>
      <c r="AA80" s="262" t="s">
        <v>5220</v>
      </c>
      <c r="AB80" s="262" t="s">
        <v>4762</v>
      </c>
      <c r="AC80" s="262" t="s">
        <v>4763</v>
      </c>
      <c r="AD80" s="262" t="s">
        <v>4808</v>
      </c>
      <c r="AE80" s="262" t="s">
        <v>4933</v>
      </c>
      <c r="AF80" s="262">
        <v>115.175839</v>
      </c>
      <c r="AG80" s="262">
        <v>-8.7032900000000009</v>
      </c>
      <c r="AH80" s="262" t="s">
        <v>5221</v>
      </c>
      <c r="AI80" s="262" t="s">
        <v>4767</v>
      </c>
      <c r="AJ80" s="262" t="s">
        <v>4767</v>
      </c>
      <c r="AK80" s="262" t="s">
        <v>4767</v>
      </c>
      <c r="AL80" s="262" t="s">
        <v>5222</v>
      </c>
      <c r="AM80" s="262" t="s">
        <v>4769</v>
      </c>
      <c r="AN80" s="263" t="s">
        <v>4770</v>
      </c>
      <c r="AO80" s="262">
        <v>78</v>
      </c>
      <c r="AP80" s="262" t="s">
        <v>4785</v>
      </c>
      <c r="AQ80" s="262" t="s">
        <v>4831</v>
      </c>
      <c r="AR80" s="262"/>
      <c r="AS80" s="262" t="s">
        <v>4771</v>
      </c>
      <c r="AT80" s="262"/>
      <c r="AU80" s="262" t="s">
        <v>4760</v>
      </c>
      <c r="AV80" s="262" t="s">
        <v>4770</v>
      </c>
    </row>
    <row r="81" spans="1:48">
      <c r="A81" s="262">
        <v>79</v>
      </c>
      <c r="B81" s="262" t="s">
        <v>6541</v>
      </c>
      <c r="C81" s="262" t="s">
        <v>4109</v>
      </c>
      <c r="D81" s="262" t="s">
        <v>732</v>
      </c>
      <c r="E81" s="262" t="s">
        <v>3443</v>
      </c>
      <c r="F81" s="262" t="s">
        <v>3444</v>
      </c>
      <c r="G81" s="262" t="s">
        <v>4522</v>
      </c>
      <c r="H81" s="262" t="s">
        <v>3233</v>
      </c>
      <c r="I81" s="262">
        <v>81357644229</v>
      </c>
      <c r="J81" s="262" t="s">
        <v>3098</v>
      </c>
      <c r="K81" s="262" t="s">
        <v>4753</v>
      </c>
      <c r="L81" s="262" t="s">
        <v>4775</v>
      </c>
      <c r="M81" s="262" t="s">
        <v>5223</v>
      </c>
      <c r="N81" s="262">
        <v>85737101079</v>
      </c>
      <c r="O81" s="262" t="s">
        <v>5224</v>
      </c>
      <c r="P81" s="262" t="s">
        <v>5223</v>
      </c>
      <c r="Q81" s="262">
        <v>85737101079</v>
      </c>
      <c r="R81" s="262" t="s">
        <v>4757</v>
      </c>
      <c r="S81" s="262" t="s">
        <v>4758</v>
      </c>
      <c r="T81" s="262" t="s">
        <v>5225</v>
      </c>
      <c r="U81" s="262" t="s">
        <v>732</v>
      </c>
      <c r="V81" s="262" t="s">
        <v>3443</v>
      </c>
      <c r="W81" s="262" t="s">
        <v>5223</v>
      </c>
      <c r="X81" s="262">
        <v>85737101079</v>
      </c>
      <c r="Y81" s="262" t="s">
        <v>5226</v>
      </c>
      <c r="Z81" s="263" t="s">
        <v>4760</v>
      </c>
      <c r="AA81" s="262" t="s">
        <v>4932</v>
      </c>
      <c r="AB81" s="262" t="s">
        <v>4762</v>
      </c>
      <c r="AC81" s="262" t="s">
        <v>4763</v>
      </c>
      <c r="AD81" s="262" t="s">
        <v>4790</v>
      </c>
      <c r="AE81" s="262" t="s">
        <v>4933</v>
      </c>
      <c r="AF81" s="262">
        <v>115.35612500000001</v>
      </c>
      <c r="AG81" s="262">
        <v>-8.4542850000000005</v>
      </c>
      <c r="AH81" s="262" t="s">
        <v>5227</v>
      </c>
      <c r="AI81" s="262" t="s">
        <v>4767</v>
      </c>
      <c r="AJ81" s="262" t="s">
        <v>4767</v>
      </c>
      <c r="AK81" s="262" t="s">
        <v>4767</v>
      </c>
      <c r="AL81" s="262" t="s">
        <v>4941</v>
      </c>
      <c r="AM81" s="262" t="s">
        <v>4769</v>
      </c>
      <c r="AN81" s="263" t="s">
        <v>4770</v>
      </c>
      <c r="AO81" s="262">
        <v>79</v>
      </c>
      <c r="AP81" s="262" t="s">
        <v>4775</v>
      </c>
      <c r="AQ81" s="262" t="s">
        <v>4831</v>
      </c>
      <c r="AR81" s="262"/>
      <c r="AS81" s="262" t="s">
        <v>4771</v>
      </c>
      <c r="AT81" s="262"/>
      <c r="AU81" s="262" t="s">
        <v>4760</v>
      </c>
      <c r="AV81" s="262" t="s">
        <v>4770</v>
      </c>
    </row>
    <row r="82" spans="1:48">
      <c r="A82" s="262">
        <v>80</v>
      </c>
      <c r="B82" s="262" t="s">
        <v>6542</v>
      </c>
      <c r="C82" s="262" t="s">
        <v>4109</v>
      </c>
      <c r="D82" s="262" t="s">
        <v>732</v>
      </c>
      <c r="E82" s="262" t="s">
        <v>3445</v>
      </c>
      <c r="F82" s="262" t="s">
        <v>3446</v>
      </c>
      <c r="G82" s="262" t="s">
        <v>4526</v>
      </c>
      <c r="H82" s="262" t="s">
        <v>3233</v>
      </c>
      <c r="I82" s="262">
        <v>81357644229</v>
      </c>
      <c r="J82" s="262" t="s">
        <v>3098</v>
      </c>
      <c r="K82" s="262" t="s">
        <v>4785</v>
      </c>
      <c r="L82" s="262" t="s">
        <v>4774</v>
      </c>
      <c r="M82" s="262" t="s">
        <v>5228</v>
      </c>
      <c r="N82" s="262">
        <v>821444814297</v>
      </c>
      <c r="O82" s="262" t="s">
        <v>5229</v>
      </c>
      <c r="P82" s="262" t="s">
        <v>5228</v>
      </c>
      <c r="Q82" s="262">
        <v>821444814297</v>
      </c>
      <c r="R82" s="262" t="s">
        <v>4757</v>
      </c>
      <c r="S82" s="262" t="s">
        <v>4758</v>
      </c>
      <c r="T82" s="262" t="s">
        <v>5229</v>
      </c>
      <c r="U82" s="262" t="s">
        <v>732</v>
      </c>
      <c r="V82" s="262" t="s">
        <v>3445</v>
      </c>
      <c r="W82" s="262" t="s">
        <v>5228</v>
      </c>
      <c r="X82" s="262">
        <v>821444814297</v>
      </c>
      <c r="Y82" s="262" t="s">
        <v>5226</v>
      </c>
      <c r="Z82" s="263" t="s">
        <v>4760</v>
      </c>
      <c r="AA82" s="262" t="s">
        <v>5230</v>
      </c>
      <c r="AB82" s="262" t="s">
        <v>4762</v>
      </c>
      <c r="AC82" s="262" t="s">
        <v>4763</v>
      </c>
      <c r="AD82" s="262" t="s">
        <v>4815</v>
      </c>
      <c r="AE82" s="262" t="s">
        <v>4933</v>
      </c>
      <c r="AF82" s="262">
        <v>115.105332</v>
      </c>
      <c r="AG82" s="262">
        <v>-8.1465189999999996</v>
      </c>
      <c r="AH82" s="262" t="s">
        <v>5231</v>
      </c>
      <c r="AI82" s="262" t="s">
        <v>4767</v>
      </c>
      <c r="AJ82" s="262" t="s">
        <v>4767</v>
      </c>
      <c r="AK82" s="262" t="s">
        <v>4767</v>
      </c>
      <c r="AL82" s="262" t="s">
        <v>4941</v>
      </c>
      <c r="AM82" s="262" t="s">
        <v>4769</v>
      </c>
      <c r="AN82" s="263" t="s">
        <v>4770</v>
      </c>
      <c r="AO82" s="262">
        <v>80</v>
      </c>
      <c r="AP82" s="262" t="s">
        <v>4774</v>
      </c>
      <c r="AQ82" s="262" t="s">
        <v>4831</v>
      </c>
      <c r="AR82" s="262"/>
      <c r="AS82" s="262" t="s">
        <v>4771</v>
      </c>
      <c r="AT82" s="262"/>
      <c r="AU82" s="262" t="s">
        <v>4760</v>
      </c>
      <c r="AV82" s="262" t="s">
        <v>4770</v>
      </c>
    </row>
    <row r="83" spans="1:48">
      <c r="A83" s="262">
        <v>81</v>
      </c>
      <c r="B83" s="262" t="s">
        <v>6543</v>
      </c>
      <c r="C83" s="262" t="s">
        <v>4109</v>
      </c>
      <c r="D83" s="262" t="s">
        <v>732</v>
      </c>
      <c r="E83" s="262" t="s">
        <v>3447</v>
      </c>
      <c r="F83" s="262" t="s">
        <v>3448</v>
      </c>
      <c r="G83" s="262" t="s">
        <v>4530</v>
      </c>
      <c r="H83" s="262" t="s">
        <v>3233</v>
      </c>
      <c r="I83" s="262">
        <v>81357644229</v>
      </c>
      <c r="J83" s="262" t="s">
        <v>3098</v>
      </c>
      <c r="K83" s="262" t="s">
        <v>4753</v>
      </c>
      <c r="L83" s="262" t="s">
        <v>4775</v>
      </c>
      <c r="M83" s="262" t="s">
        <v>5232</v>
      </c>
      <c r="N83" s="262">
        <v>8174795990</v>
      </c>
      <c r="O83" s="262" t="s">
        <v>4530</v>
      </c>
      <c r="P83" s="262" t="s">
        <v>5232</v>
      </c>
      <c r="Q83" s="262">
        <v>8174795990</v>
      </c>
      <c r="R83" s="262" t="s">
        <v>4757</v>
      </c>
      <c r="S83" s="262" t="s">
        <v>4758</v>
      </c>
      <c r="T83" s="262" t="s">
        <v>4530</v>
      </c>
      <c r="U83" s="262" t="s">
        <v>732</v>
      </c>
      <c r="V83" s="262" t="s">
        <v>3447</v>
      </c>
      <c r="W83" s="262" t="s">
        <v>5232</v>
      </c>
      <c r="X83" s="262">
        <v>8174795990</v>
      </c>
      <c r="Y83" s="262" t="s">
        <v>5226</v>
      </c>
      <c r="Z83" s="263" t="s">
        <v>4760</v>
      </c>
      <c r="AA83" s="262" t="s">
        <v>4959</v>
      </c>
      <c r="AB83" s="262" t="s">
        <v>4762</v>
      </c>
      <c r="AC83" s="262" t="s">
        <v>4763</v>
      </c>
      <c r="AD83" s="262" t="s">
        <v>4952</v>
      </c>
      <c r="AE83" s="262" t="s">
        <v>4933</v>
      </c>
      <c r="AF83" s="262">
        <v>115.616559</v>
      </c>
      <c r="AG83" s="262" t="s">
        <v>5233</v>
      </c>
      <c r="AH83" s="262" t="s">
        <v>5234</v>
      </c>
      <c r="AI83" s="262" t="s">
        <v>4767</v>
      </c>
      <c r="AJ83" s="262" t="s">
        <v>4767</v>
      </c>
      <c r="AK83" s="262" t="s">
        <v>4767</v>
      </c>
      <c r="AL83" s="262" t="s">
        <v>4941</v>
      </c>
      <c r="AM83" s="262" t="s">
        <v>4769</v>
      </c>
      <c r="AN83" s="263" t="s">
        <v>4770</v>
      </c>
      <c r="AO83" s="262">
        <v>81</v>
      </c>
      <c r="AP83" s="262" t="s">
        <v>4774</v>
      </c>
      <c r="AQ83" s="262" t="s">
        <v>4831</v>
      </c>
      <c r="AR83" s="262"/>
      <c r="AS83" s="262" t="s">
        <v>4771</v>
      </c>
      <c r="AT83" s="262"/>
      <c r="AU83" s="262" t="s">
        <v>4760</v>
      </c>
      <c r="AV83" s="262" t="s">
        <v>4770</v>
      </c>
    </row>
    <row r="84" spans="1:48">
      <c r="A84" s="262">
        <v>82</v>
      </c>
      <c r="B84" s="262" t="s">
        <v>6544</v>
      </c>
      <c r="C84" s="262" t="s">
        <v>4109</v>
      </c>
      <c r="D84" s="262" t="s">
        <v>732</v>
      </c>
      <c r="E84" s="262" t="s">
        <v>3449</v>
      </c>
      <c r="F84" s="262" t="s">
        <v>3450</v>
      </c>
      <c r="G84" s="262" t="s">
        <v>4534</v>
      </c>
      <c r="H84" s="262" t="s">
        <v>3233</v>
      </c>
      <c r="I84" s="262">
        <v>81357644229</v>
      </c>
      <c r="J84" s="262" t="s">
        <v>3098</v>
      </c>
      <c r="K84" s="262" t="s">
        <v>4774</v>
      </c>
      <c r="L84" s="262" t="s">
        <v>4774</v>
      </c>
      <c r="M84" s="262" t="s">
        <v>5235</v>
      </c>
      <c r="N84" s="262">
        <v>81933095656</v>
      </c>
      <c r="O84" s="262" t="s">
        <v>5236</v>
      </c>
      <c r="P84" s="262" t="s">
        <v>5235</v>
      </c>
      <c r="Q84" s="262">
        <v>81933095656</v>
      </c>
      <c r="R84" s="262" t="s">
        <v>4757</v>
      </c>
      <c r="S84" s="262" t="s">
        <v>4758</v>
      </c>
      <c r="T84" s="262" t="s">
        <v>5236</v>
      </c>
      <c r="U84" s="262" t="s">
        <v>732</v>
      </c>
      <c r="V84" s="262" t="s">
        <v>3449</v>
      </c>
      <c r="W84" s="262" t="s">
        <v>5237</v>
      </c>
      <c r="X84" s="262">
        <v>81933095656</v>
      </c>
      <c r="Y84" s="262" t="s">
        <v>5010</v>
      </c>
      <c r="Z84" s="263" t="s">
        <v>4760</v>
      </c>
      <c r="AA84" s="262" t="s">
        <v>4932</v>
      </c>
      <c r="AB84" s="262" t="s">
        <v>4762</v>
      </c>
      <c r="AC84" s="262" t="s">
        <v>4763</v>
      </c>
      <c r="AD84" s="262" t="s">
        <v>4815</v>
      </c>
      <c r="AE84" s="262" t="s">
        <v>4933</v>
      </c>
      <c r="AF84" s="262">
        <v>115.404492</v>
      </c>
      <c r="AG84" s="262">
        <v>-8.5341380000000004</v>
      </c>
      <c r="AH84" s="262" t="s">
        <v>5238</v>
      </c>
      <c r="AI84" s="262" t="s">
        <v>4767</v>
      </c>
      <c r="AJ84" s="262" t="s">
        <v>4767</v>
      </c>
      <c r="AK84" s="262" t="s">
        <v>4767</v>
      </c>
      <c r="AL84" s="262" t="s">
        <v>4941</v>
      </c>
      <c r="AM84" s="262" t="s">
        <v>4769</v>
      </c>
      <c r="AN84" s="263" t="s">
        <v>4770</v>
      </c>
      <c r="AO84" s="262">
        <v>82</v>
      </c>
      <c r="AP84" s="262" t="s">
        <v>4774</v>
      </c>
      <c r="AQ84" s="262" t="s">
        <v>4831</v>
      </c>
      <c r="AR84" s="262"/>
      <c r="AS84" s="262" t="s">
        <v>4771</v>
      </c>
      <c r="AT84" s="262"/>
      <c r="AU84" s="262" t="s">
        <v>4760</v>
      </c>
      <c r="AV84" s="262" t="s">
        <v>4770</v>
      </c>
    </row>
    <row r="85" spans="1:48">
      <c r="A85" s="262">
        <v>83</v>
      </c>
      <c r="B85" s="262" t="s">
        <v>6545</v>
      </c>
      <c r="C85" s="262" t="s">
        <v>4109</v>
      </c>
      <c r="D85" s="262" t="s">
        <v>732</v>
      </c>
      <c r="E85" s="262" t="s">
        <v>3451</v>
      </c>
      <c r="F85" s="262" t="s">
        <v>3452</v>
      </c>
      <c r="G85" s="262" t="s">
        <v>4538</v>
      </c>
      <c r="H85" s="262" t="s">
        <v>3233</v>
      </c>
      <c r="I85" s="262">
        <v>81357644229</v>
      </c>
      <c r="J85" s="262" t="s">
        <v>3098</v>
      </c>
      <c r="K85" s="267">
        <v>43107</v>
      </c>
      <c r="L85" s="262" t="s">
        <v>4785</v>
      </c>
      <c r="M85" s="262" t="s">
        <v>5239</v>
      </c>
      <c r="N85" s="262">
        <v>89617322936</v>
      </c>
      <c r="O85" s="262" t="s">
        <v>5240</v>
      </c>
      <c r="P85" s="262" t="s">
        <v>5239</v>
      </c>
      <c r="Q85" s="262">
        <v>89617322936</v>
      </c>
      <c r="R85" s="262" t="s">
        <v>4757</v>
      </c>
      <c r="S85" s="262" t="s">
        <v>4758</v>
      </c>
      <c r="T85" s="262" t="s">
        <v>5240</v>
      </c>
      <c r="U85" s="262" t="s">
        <v>732</v>
      </c>
      <c r="V85" s="262" t="s">
        <v>3451</v>
      </c>
      <c r="W85" s="262" t="s">
        <v>5239</v>
      </c>
      <c r="X85" s="262">
        <v>89617322936</v>
      </c>
      <c r="Y85" s="262" t="s">
        <v>5010</v>
      </c>
      <c r="Z85" s="263" t="s">
        <v>4760</v>
      </c>
      <c r="AA85" s="262" t="s">
        <v>5241</v>
      </c>
      <c r="AB85" s="262" t="s">
        <v>4762</v>
      </c>
      <c r="AC85" s="262" t="s">
        <v>4763</v>
      </c>
      <c r="AD85" s="262" t="s">
        <v>4764</v>
      </c>
      <c r="AE85" s="262" t="s">
        <v>4933</v>
      </c>
      <c r="AF85" s="262">
        <v>115.12598699999999</v>
      </c>
      <c r="AG85" s="262">
        <v>-8.5378887999999993</v>
      </c>
      <c r="AH85" s="262" t="s">
        <v>5242</v>
      </c>
      <c r="AI85" s="262" t="s">
        <v>4767</v>
      </c>
      <c r="AJ85" s="262" t="s">
        <v>4767</v>
      </c>
      <c r="AK85" s="262" t="s">
        <v>4767</v>
      </c>
      <c r="AL85" s="262" t="s">
        <v>4941</v>
      </c>
      <c r="AM85" s="262" t="s">
        <v>4769</v>
      </c>
      <c r="AN85" s="263" t="s">
        <v>4770</v>
      </c>
      <c r="AO85" s="262">
        <v>83</v>
      </c>
      <c r="AP85" s="262" t="s">
        <v>4785</v>
      </c>
      <c r="AQ85" s="262" t="s">
        <v>4831</v>
      </c>
      <c r="AR85" s="262"/>
      <c r="AS85" s="262" t="s">
        <v>4771</v>
      </c>
      <c r="AT85" s="262"/>
      <c r="AU85" s="262" t="s">
        <v>4760</v>
      </c>
      <c r="AV85" s="262" t="s">
        <v>4770</v>
      </c>
    </row>
    <row r="86" spans="1:48">
      <c r="A86" s="262">
        <v>84</v>
      </c>
      <c r="B86" s="262" t="s">
        <v>6546</v>
      </c>
      <c r="C86" s="262" t="s">
        <v>4109</v>
      </c>
      <c r="D86" s="262" t="s">
        <v>732</v>
      </c>
      <c r="E86" s="262" t="s">
        <v>3453</v>
      </c>
      <c r="F86" s="262" t="s">
        <v>3454</v>
      </c>
      <c r="G86" s="262" t="s">
        <v>4542</v>
      </c>
      <c r="H86" s="262" t="s">
        <v>3233</v>
      </c>
      <c r="I86" s="262">
        <v>81357644229</v>
      </c>
      <c r="J86" s="262" t="s">
        <v>3098</v>
      </c>
      <c r="K86" s="267">
        <v>43107</v>
      </c>
      <c r="L86" s="262" t="s">
        <v>4774</v>
      </c>
      <c r="M86" s="262" t="s">
        <v>5243</v>
      </c>
      <c r="N86" s="262">
        <v>82147475678</v>
      </c>
      <c r="O86" s="262" t="s">
        <v>5244</v>
      </c>
      <c r="P86" s="262" t="s">
        <v>5243</v>
      </c>
      <c r="Q86" s="262">
        <v>82147475678</v>
      </c>
      <c r="R86" s="262" t="s">
        <v>4757</v>
      </c>
      <c r="S86" s="262" t="s">
        <v>4758</v>
      </c>
      <c r="T86" s="262" t="s">
        <v>5244</v>
      </c>
      <c r="U86" s="262" t="s">
        <v>732</v>
      </c>
      <c r="V86" s="262" t="s">
        <v>3453</v>
      </c>
      <c r="W86" s="262" t="s">
        <v>5243</v>
      </c>
      <c r="X86" s="262">
        <v>82147475678</v>
      </c>
      <c r="Y86" s="262" t="s">
        <v>5010</v>
      </c>
      <c r="Z86" s="263" t="s">
        <v>4760</v>
      </c>
      <c r="AA86" s="262" t="s">
        <v>5241</v>
      </c>
      <c r="AB86" s="262" t="s">
        <v>4762</v>
      </c>
      <c r="AC86" s="262" t="s">
        <v>4763</v>
      </c>
      <c r="AD86" s="262" t="s">
        <v>4875</v>
      </c>
      <c r="AE86" s="262" t="s">
        <v>4933</v>
      </c>
      <c r="AF86" s="262">
        <v>114.61699299999999</v>
      </c>
      <c r="AG86" s="262">
        <v>-8.3566269999999996</v>
      </c>
      <c r="AH86" s="262" t="s">
        <v>5245</v>
      </c>
      <c r="AI86" s="262" t="s">
        <v>4767</v>
      </c>
      <c r="AJ86" s="262" t="s">
        <v>4767</v>
      </c>
      <c r="AK86" s="262" t="s">
        <v>4767</v>
      </c>
      <c r="AL86" s="262" t="s">
        <v>4941</v>
      </c>
      <c r="AM86" s="262" t="s">
        <v>4769</v>
      </c>
      <c r="AN86" s="263" t="s">
        <v>4770</v>
      </c>
      <c r="AO86" s="262">
        <v>84</v>
      </c>
      <c r="AP86" s="262" t="s">
        <v>4774</v>
      </c>
      <c r="AQ86" s="262" t="s">
        <v>4831</v>
      </c>
      <c r="AR86" s="262"/>
      <c r="AS86" s="262" t="s">
        <v>4771</v>
      </c>
      <c r="AT86" s="262"/>
      <c r="AU86" s="262" t="s">
        <v>4760</v>
      </c>
      <c r="AV86" s="262" t="s">
        <v>4770</v>
      </c>
    </row>
    <row r="87" spans="1:48">
      <c r="A87" s="262">
        <v>85</v>
      </c>
      <c r="B87" s="262" t="s">
        <v>6547</v>
      </c>
      <c r="C87" s="262" t="s">
        <v>3781</v>
      </c>
      <c r="D87" s="262" t="s">
        <v>3455</v>
      </c>
      <c r="E87" s="262" t="s">
        <v>3456</v>
      </c>
      <c r="F87" s="262" t="s">
        <v>3457</v>
      </c>
      <c r="G87" s="262" t="s">
        <v>4547</v>
      </c>
      <c r="H87" s="262" t="s">
        <v>2974</v>
      </c>
      <c r="I87" s="262" t="s">
        <v>5246</v>
      </c>
      <c r="J87" s="262" t="s">
        <v>5247</v>
      </c>
      <c r="K87" s="262" t="s">
        <v>4753</v>
      </c>
      <c r="L87" s="262" t="s">
        <v>4785</v>
      </c>
      <c r="M87" s="262" t="s">
        <v>5248</v>
      </c>
      <c r="N87" s="262">
        <v>85277704394</v>
      </c>
      <c r="O87" s="262" t="s">
        <v>4547</v>
      </c>
      <c r="P87" s="262" t="s">
        <v>5249</v>
      </c>
      <c r="Q87" s="262">
        <v>85277704394</v>
      </c>
      <c r="R87" s="262" t="s">
        <v>4757</v>
      </c>
      <c r="S87" s="262" t="s">
        <v>4758</v>
      </c>
      <c r="T87" s="262" t="s">
        <v>4547</v>
      </c>
      <c r="U87" s="262" t="s">
        <v>3455</v>
      </c>
      <c r="V87" s="262" t="s">
        <v>3456</v>
      </c>
      <c r="W87" s="262" t="s">
        <v>5249</v>
      </c>
      <c r="X87" s="262">
        <v>85277704394</v>
      </c>
      <c r="Y87" s="262" t="s">
        <v>5010</v>
      </c>
      <c r="Z87" s="263" t="s">
        <v>4760</v>
      </c>
      <c r="AA87" s="262" t="s">
        <v>5140</v>
      </c>
      <c r="AB87" s="262" t="s">
        <v>4762</v>
      </c>
      <c r="AC87" s="262" t="s">
        <v>4763</v>
      </c>
      <c r="AD87" s="262" t="s">
        <v>4815</v>
      </c>
      <c r="AE87" s="262" t="s">
        <v>4765</v>
      </c>
      <c r="AF87" s="262">
        <v>98.1</v>
      </c>
      <c r="AG87" s="262">
        <v>4.17</v>
      </c>
      <c r="AH87" s="262" t="s">
        <v>5141</v>
      </c>
      <c r="AI87" s="262" t="s">
        <v>4767</v>
      </c>
      <c r="AJ87" s="262" t="s">
        <v>4767</v>
      </c>
      <c r="AK87" s="262" t="s">
        <v>4767</v>
      </c>
      <c r="AL87" s="262" t="s">
        <v>5084</v>
      </c>
      <c r="AM87" s="262" t="s">
        <v>4769</v>
      </c>
      <c r="AN87" s="263" t="s">
        <v>4770</v>
      </c>
      <c r="AO87" s="262">
        <v>85</v>
      </c>
      <c r="AP87" s="262" t="s">
        <v>4785</v>
      </c>
      <c r="AQ87" s="262" t="s">
        <v>4831</v>
      </c>
      <c r="AR87" s="262"/>
      <c r="AS87" s="262" t="s">
        <v>4771</v>
      </c>
      <c r="AT87" s="262"/>
      <c r="AU87" s="262" t="s">
        <v>4760</v>
      </c>
      <c r="AV87" s="262" t="s">
        <v>4770</v>
      </c>
    </row>
    <row r="88" spans="1:48">
      <c r="A88" s="266">
        <v>86</v>
      </c>
      <c r="B88" s="266" t="s">
        <v>6548</v>
      </c>
      <c r="C88" s="266" t="s">
        <v>3781</v>
      </c>
      <c r="D88" s="266" t="s">
        <v>3455</v>
      </c>
      <c r="E88" s="266" t="s">
        <v>5250</v>
      </c>
      <c r="F88" s="266" t="s">
        <v>3459</v>
      </c>
      <c r="G88" s="271" t="s">
        <v>4551</v>
      </c>
      <c r="H88" s="266" t="s">
        <v>2974</v>
      </c>
      <c r="I88" s="266" t="s">
        <v>5246</v>
      </c>
      <c r="J88" s="262" t="s">
        <v>4903</v>
      </c>
      <c r="K88" s="266" t="s">
        <v>4774</v>
      </c>
      <c r="L88" s="266" t="s">
        <v>4754</v>
      </c>
      <c r="M88" s="266" t="s">
        <v>5228</v>
      </c>
      <c r="N88" s="266">
        <v>82242504563</v>
      </c>
      <c r="O88" s="266" t="s">
        <v>4551</v>
      </c>
      <c r="P88" s="266" t="s">
        <v>5251</v>
      </c>
      <c r="Q88" s="266">
        <v>82242504563</v>
      </c>
      <c r="R88" s="266"/>
      <c r="S88" s="266"/>
      <c r="T88" s="266" t="s">
        <v>4551</v>
      </c>
      <c r="U88" s="266" t="s">
        <v>3455</v>
      </c>
      <c r="V88" s="266" t="s">
        <v>5250</v>
      </c>
      <c r="W88" s="266" t="s">
        <v>5251</v>
      </c>
      <c r="X88" s="266">
        <v>82242504563</v>
      </c>
      <c r="Y88" s="266" t="s">
        <v>5010</v>
      </c>
      <c r="Z88" s="263" t="s">
        <v>4760</v>
      </c>
      <c r="AA88" s="266" t="s">
        <v>5252</v>
      </c>
      <c r="AB88" s="266" t="s">
        <v>4762</v>
      </c>
      <c r="AC88" s="266" t="s">
        <v>4763</v>
      </c>
      <c r="AD88" s="266" t="s">
        <v>4790</v>
      </c>
      <c r="AE88" s="266" t="s">
        <v>5253</v>
      </c>
      <c r="AF88" s="266">
        <v>97.14</v>
      </c>
      <c r="AG88" s="266">
        <v>5.17</v>
      </c>
      <c r="AH88" s="266" t="s">
        <v>5254</v>
      </c>
      <c r="AI88" s="266" t="s">
        <v>4767</v>
      </c>
      <c r="AJ88" s="266" t="s">
        <v>4767</v>
      </c>
      <c r="AK88" s="266" t="s">
        <v>4767</v>
      </c>
      <c r="AL88" s="266" t="s">
        <v>5255</v>
      </c>
      <c r="AM88" s="266" t="s">
        <v>4860</v>
      </c>
      <c r="AN88" s="263" t="s">
        <v>5256</v>
      </c>
      <c r="AO88" s="266">
        <v>86</v>
      </c>
      <c r="AP88" s="266" t="s">
        <v>4754</v>
      </c>
      <c r="AQ88" s="266" t="s">
        <v>4831</v>
      </c>
      <c r="AR88" s="266"/>
      <c r="AS88" s="262" t="s">
        <v>4771</v>
      </c>
      <c r="AT88" s="262"/>
      <c r="AU88" s="266" t="s">
        <v>4760</v>
      </c>
      <c r="AV88" s="262" t="s">
        <v>5256</v>
      </c>
    </row>
    <row r="89" spans="1:48">
      <c r="A89" s="262">
        <v>87</v>
      </c>
      <c r="B89" s="262" t="s">
        <v>6549</v>
      </c>
      <c r="C89" s="262" t="s">
        <v>4123</v>
      </c>
      <c r="D89" s="262" t="s">
        <v>3460</v>
      </c>
      <c r="E89" s="262" t="s">
        <v>3461</v>
      </c>
      <c r="F89" s="262" t="s">
        <v>3462</v>
      </c>
      <c r="G89" s="262" t="s">
        <v>4558</v>
      </c>
      <c r="H89" s="262" t="s">
        <v>2959</v>
      </c>
      <c r="I89" s="262" t="s">
        <v>5257</v>
      </c>
      <c r="J89" s="262" t="s">
        <v>4903</v>
      </c>
      <c r="K89" s="267">
        <v>43166</v>
      </c>
      <c r="L89" s="267">
        <v>43138</v>
      </c>
      <c r="M89" s="262" t="s">
        <v>1946</v>
      </c>
      <c r="N89" s="262">
        <v>82165430790</v>
      </c>
      <c r="O89" s="262" t="s">
        <v>5258</v>
      </c>
      <c r="P89" s="262" t="s">
        <v>1946</v>
      </c>
      <c r="Q89" s="262">
        <v>82165430790</v>
      </c>
      <c r="R89" s="262" t="s">
        <v>4757</v>
      </c>
      <c r="S89" s="262" t="s">
        <v>4758</v>
      </c>
      <c r="T89" s="262" t="s">
        <v>5258</v>
      </c>
      <c r="U89" s="262" t="s">
        <v>3460</v>
      </c>
      <c r="V89" s="262" t="s">
        <v>3461</v>
      </c>
      <c r="W89" s="262" t="s">
        <v>1946</v>
      </c>
      <c r="X89" s="262">
        <v>82165430790</v>
      </c>
      <c r="Y89" s="262" t="s">
        <v>5010</v>
      </c>
      <c r="Z89" s="263" t="s">
        <v>4760</v>
      </c>
      <c r="AA89" s="262" t="s">
        <v>5011</v>
      </c>
      <c r="AB89" s="262" t="s">
        <v>4762</v>
      </c>
      <c r="AC89" s="262" t="s">
        <v>4763</v>
      </c>
      <c r="AD89" s="262" t="s">
        <v>4815</v>
      </c>
      <c r="AE89" s="262" t="s">
        <v>5253</v>
      </c>
      <c r="AF89" s="262">
        <v>99.62</v>
      </c>
      <c r="AG89" s="262">
        <v>2.98</v>
      </c>
      <c r="AH89" s="262" t="s">
        <v>4924</v>
      </c>
      <c r="AI89" s="262" t="s">
        <v>4767</v>
      </c>
      <c r="AJ89" s="262" t="s">
        <v>4767</v>
      </c>
      <c r="AK89" s="262" t="s">
        <v>4767</v>
      </c>
      <c r="AL89" s="262" t="s">
        <v>4941</v>
      </c>
      <c r="AM89" s="262" t="s">
        <v>4769</v>
      </c>
      <c r="AN89" s="263" t="s">
        <v>4770</v>
      </c>
      <c r="AO89" s="262">
        <v>87</v>
      </c>
      <c r="AP89" s="267">
        <v>43138</v>
      </c>
      <c r="AQ89" s="262" t="s">
        <v>4831</v>
      </c>
      <c r="AR89" s="262"/>
      <c r="AS89" s="262" t="s">
        <v>4771</v>
      </c>
      <c r="AT89" s="262"/>
      <c r="AU89" s="262" t="s">
        <v>4760</v>
      </c>
      <c r="AV89" s="262" t="s">
        <v>4770</v>
      </c>
    </row>
    <row r="90" spans="1:48">
      <c r="A90" s="262">
        <v>88</v>
      </c>
      <c r="B90" s="262" t="s">
        <v>6550</v>
      </c>
      <c r="C90" s="262" t="s">
        <v>4123</v>
      </c>
      <c r="D90" s="262" t="s">
        <v>3460</v>
      </c>
      <c r="E90" s="262" t="s">
        <v>3463</v>
      </c>
      <c r="F90" s="262" t="s">
        <v>3464</v>
      </c>
      <c r="G90" s="262" t="s">
        <v>4562</v>
      </c>
      <c r="H90" s="262" t="s">
        <v>3075</v>
      </c>
      <c r="I90" s="262" t="s">
        <v>5259</v>
      </c>
      <c r="J90" s="262" t="s">
        <v>4920</v>
      </c>
      <c r="K90" s="262" t="s">
        <v>4774</v>
      </c>
      <c r="L90" s="262" t="s">
        <v>4785</v>
      </c>
      <c r="M90" s="262" t="s">
        <v>1847</v>
      </c>
      <c r="N90" s="262" t="s">
        <v>5260</v>
      </c>
      <c r="O90" s="262" t="s">
        <v>4562</v>
      </c>
      <c r="P90" s="262" t="s">
        <v>1847</v>
      </c>
      <c r="Q90" s="262" t="s">
        <v>5261</v>
      </c>
      <c r="R90" s="262" t="s">
        <v>4757</v>
      </c>
      <c r="S90" s="262" t="s">
        <v>4758</v>
      </c>
      <c r="T90" s="262" t="s">
        <v>4562</v>
      </c>
      <c r="U90" s="262" t="s">
        <v>3460</v>
      </c>
      <c r="V90" s="262" t="s">
        <v>3463</v>
      </c>
      <c r="W90" s="262" t="s">
        <v>1847</v>
      </c>
      <c r="X90" s="262" t="s">
        <v>5261</v>
      </c>
      <c r="Y90" s="262" t="s">
        <v>5010</v>
      </c>
      <c r="Z90" s="263" t="s">
        <v>4760</v>
      </c>
      <c r="AA90" s="262" t="s">
        <v>5262</v>
      </c>
      <c r="AB90" s="262" t="s">
        <v>4762</v>
      </c>
      <c r="AC90" s="262" t="s">
        <v>4763</v>
      </c>
      <c r="AD90" s="262" t="s">
        <v>4780</v>
      </c>
      <c r="AE90" s="262" t="s">
        <v>5253</v>
      </c>
      <c r="AF90" s="262"/>
      <c r="AG90" s="262"/>
      <c r="AH90" s="262" t="s">
        <v>5263</v>
      </c>
      <c r="AI90" s="262" t="s">
        <v>4767</v>
      </c>
      <c r="AJ90" s="262" t="s">
        <v>4767</v>
      </c>
      <c r="AK90" s="262" t="s">
        <v>4767</v>
      </c>
      <c r="AL90" s="262" t="s">
        <v>5084</v>
      </c>
      <c r="AM90" s="262" t="s">
        <v>4769</v>
      </c>
      <c r="AN90" s="263" t="s">
        <v>4770</v>
      </c>
      <c r="AO90" s="262">
        <v>88</v>
      </c>
      <c r="AP90" s="262" t="s">
        <v>4785</v>
      </c>
      <c r="AQ90" s="262"/>
      <c r="AR90" s="262"/>
      <c r="AS90" s="262" t="s">
        <v>4771</v>
      </c>
      <c r="AT90" s="262"/>
      <c r="AU90" s="262" t="s">
        <v>4760</v>
      </c>
      <c r="AV90" s="262" t="s">
        <v>4770</v>
      </c>
    </row>
    <row r="91" spans="1:48">
      <c r="A91" s="262">
        <v>89</v>
      </c>
      <c r="B91" s="262" t="s">
        <v>6551</v>
      </c>
      <c r="C91" s="262" t="s">
        <v>4123</v>
      </c>
      <c r="D91" s="262" t="s">
        <v>3460</v>
      </c>
      <c r="E91" s="262" t="s">
        <v>3465</v>
      </c>
      <c r="F91" s="262" t="s">
        <v>3466</v>
      </c>
      <c r="G91" s="262" t="s">
        <v>4566</v>
      </c>
      <c r="H91" s="262" t="s">
        <v>2959</v>
      </c>
      <c r="I91" s="262" t="s">
        <v>5257</v>
      </c>
      <c r="J91" s="262" t="s">
        <v>4920</v>
      </c>
      <c r="K91" s="262" t="s">
        <v>4754</v>
      </c>
      <c r="L91" s="267">
        <v>43166</v>
      </c>
      <c r="M91" s="262" t="s">
        <v>5264</v>
      </c>
      <c r="N91" s="262">
        <v>85338258123</v>
      </c>
      <c r="O91" s="262" t="s">
        <v>5265</v>
      </c>
      <c r="P91" s="262" t="s">
        <v>5264</v>
      </c>
      <c r="Q91" s="262">
        <v>85338258123</v>
      </c>
      <c r="R91" s="262" t="s">
        <v>4757</v>
      </c>
      <c r="S91" s="262" t="s">
        <v>4758</v>
      </c>
      <c r="T91" s="262" t="s">
        <v>5265</v>
      </c>
      <c r="U91" s="262" t="s">
        <v>3460</v>
      </c>
      <c r="V91" s="262" t="s">
        <v>3465</v>
      </c>
      <c r="W91" s="262" t="s">
        <v>5264</v>
      </c>
      <c r="X91" s="262">
        <v>85338258123</v>
      </c>
      <c r="Y91" s="262" t="s">
        <v>5010</v>
      </c>
      <c r="Z91" s="263" t="s">
        <v>4760</v>
      </c>
      <c r="AA91" s="262" t="s">
        <v>5266</v>
      </c>
      <c r="AB91" s="262" t="s">
        <v>4762</v>
      </c>
      <c r="AC91" s="262" t="s">
        <v>4763</v>
      </c>
      <c r="AD91" s="262" t="s">
        <v>5267</v>
      </c>
      <c r="AE91" s="262" t="s">
        <v>4933</v>
      </c>
      <c r="AF91" s="262">
        <v>97.61</v>
      </c>
      <c r="AG91" s="262">
        <v>1.29</v>
      </c>
      <c r="AH91" s="262" t="s">
        <v>4924</v>
      </c>
      <c r="AI91" s="262" t="s">
        <v>4767</v>
      </c>
      <c r="AJ91" s="262" t="s">
        <v>4767</v>
      </c>
      <c r="AK91" s="262" t="s">
        <v>4767</v>
      </c>
      <c r="AL91" s="262" t="s">
        <v>5084</v>
      </c>
      <c r="AM91" s="262" t="s">
        <v>4769</v>
      </c>
      <c r="AN91" s="263" t="s">
        <v>4770</v>
      </c>
      <c r="AO91" s="262">
        <v>89</v>
      </c>
      <c r="AP91" s="267">
        <v>43166</v>
      </c>
      <c r="AQ91" s="262" t="s">
        <v>4831</v>
      </c>
      <c r="AR91" s="262"/>
      <c r="AS91" s="262" t="s">
        <v>4771</v>
      </c>
      <c r="AT91" s="262"/>
      <c r="AU91" s="262" t="s">
        <v>4760</v>
      </c>
      <c r="AV91" s="262" t="s">
        <v>4770</v>
      </c>
    </row>
    <row r="92" spans="1:48">
      <c r="A92" s="262">
        <v>90</v>
      </c>
      <c r="B92" s="262" t="s">
        <v>6552</v>
      </c>
      <c r="C92" s="262" t="s">
        <v>4123</v>
      </c>
      <c r="D92" s="262" t="s">
        <v>3460</v>
      </c>
      <c r="E92" s="262" t="s">
        <v>3467</v>
      </c>
      <c r="F92" s="262" t="s">
        <v>3468</v>
      </c>
      <c r="G92" s="262" t="s">
        <v>4570</v>
      </c>
      <c r="H92" s="262" t="s">
        <v>3126</v>
      </c>
      <c r="I92" s="262" t="s">
        <v>5257</v>
      </c>
      <c r="J92" s="262" t="s">
        <v>4795</v>
      </c>
      <c r="K92" s="267">
        <v>43197</v>
      </c>
      <c r="L92" s="267">
        <v>43166</v>
      </c>
      <c r="M92" s="262" t="s">
        <v>1994</v>
      </c>
      <c r="N92" s="262">
        <v>82364933738</v>
      </c>
      <c r="O92" s="262" t="s">
        <v>5268</v>
      </c>
      <c r="P92" s="262" t="s">
        <v>1994</v>
      </c>
      <c r="Q92" s="262">
        <v>82364933738</v>
      </c>
      <c r="R92" s="262" t="s">
        <v>4757</v>
      </c>
      <c r="S92" s="262" t="s">
        <v>4758</v>
      </c>
      <c r="T92" s="262" t="s">
        <v>5269</v>
      </c>
      <c r="U92" s="262" t="s">
        <v>3460</v>
      </c>
      <c r="V92" s="262" t="s">
        <v>3467</v>
      </c>
      <c r="W92" s="262" t="s">
        <v>1994</v>
      </c>
      <c r="X92" s="262">
        <v>82364933738</v>
      </c>
      <c r="Y92" s="262" t="s">
        <v>5010</v>
      </c>
      <c r="Z92" s="263" t="s">
        <v>4760</v>
      </c>
      <c r="AA92" s="262" t="s">
        <v>5270</v>
      </c>
      <c r="AB92" s="262" t="s">
        <v>4762</v>
      </c>
      <c r="AC92" s="262" t="s">
        <v>4763</v>
      </c>
      <c r="AD92" s="262" t="s">
        <v>4790</v>
      </c>
      <c r="AE92" s="262" t="s">
        <v>5271</v>
      </c>
      <c r="AF92" s="262">
        <v>99.825564999999997</v>
      </c>
      <c r="AG92" s="262">
        <v>2.1024340000000001</v>
      </c>
      <c r="AH92" s="262" t="s">
        <v>5272</v>
      </c>
      <c r="AI92" s="262" t="s">
        <v>4767</v>
      </c>
      <c r="AJ92" s="262" t="s">
        <v>4767</v>
      </c>
      <c r="AK92" s="262" t="s">
        <v>4767</v>
      </c>
      <c r="AL92" s="262" t="s">
        <v>4941</v>
      </c>
      <c r="AM92" s="262" t="s">
        <v>4769</v>
      </c>
      <c r="AN92" s="263" t="s">
        <v>4770</v>
      </c>
      <c r="AO92" s="262">
        <v>90</v>
      </c>
      <c r="AP92" s="267">
        <v>43166</v>
      </c>
      <c r="AQ92" s="262" t="s">
        <v>4831</v>
      </c>
      <c r="AR92" s="262"/>
      <c r="AS92" s="262" t="s">
        <v>4771</v>
      </c>
      <c r="AT92" s="262"/>
      <c r="AU92" s="262" t="s">
        <v>4760</v>
      </c>
      <c r="AV92" s="262" t="s">
        <v>4770</v>
      </c>
    </row>
    <row r="93" spans="1:48">
      <c r="A93" s="262">
        <v>91</v>
      </c>
      <c r="B93" s="262" t="s">
        <v>6553</v>
      </c>
      <c r="C93" s="262" t="s">
        <v>4123</v>
      </c>
      <c r="D93" s="262" t="s">
        <v>3460</v>
      </c>
      <c r="E93" s="262" t="s">
        <v>3469</v>
      </c>
      <c r="F93" s="262" t="s">
        <v>3470</v>
      </c>
      <c r="G93" s="262" t="s">
        <v>4574</v>
      </c>
      <c r="H93" s="262" t="s">
        <v>3126</v>
      </c>
      <c r="I93" s="262" t="s">
        <v>5257</v>
      </c>
      <c r="J93" s="262"/>
      <c r="K93" s="267">
        <v>43166</v>
      </c>
      <c r="L93" s="267">
        <v>43166</v>
      </c>
      <c r="M93" s="262" t="s">
        <v>5273</v>
      </c>
      <c r="N93" s="262">
        <v>85362754320</v>
      </c>
      <c r="O93" s="262" t="s">
        <v>5274</v>
      </c>
      <c r="P93" s="262" t="s">
        <v>5273</v>
      </c>
      <c r="Q93" s="262">
        <v>85362754320</v>
      </c>
      <c r="R93" s="262" t="s">
        <v>4757</v>
      </c>
      <c r="S93" s="262" t="s">
        <v>5275</v>
      </c>
      <c r="T93" s="262" t="s">
        <v>5274</v>
      </c>
      <c r="U93" s="262" t="s">
        <v>3460</v>
      </c>
      <c r="V93" s="262" t="s">
        <v>3469</v>
      </c>
      <c r="W93" s="262" t="s">
        <v>5273</v>
      </c>
      <c r="X93" s="262">
        <v>85362754320</v>
      </c>
      <c r="Y93" s="262" t="s">
        <v>5276</v>
      </c>
      <c r="Z93" s="263" t="s">
        <v>4760</v>
      </c>
      <c r="AA93" s="262" t="s">
        <v>5277</v>
      </c>
      <c r="AB93" s="262"/>
      <c r="AC93" s="262" t="s">
        <v>4763</v>
      </c>
      <c r="AD93" s="262" t="s">
        <v>5278</v>
      </c>
      <c r="AE93" s="262" t="s">
        <v>5279</v>
      </c>
      <c r="AF93" s="262">
        <v>99.796999999999997</v>
      </c>
      <c r="AG93" s="262">
        <v>2.956197</v>
      </c>
      <c r="AH93" s="262" t="s">
        <v>5280</v>
      </c>
      <c r="AI93" s="262" t="s">
        <v>4767</v>
      </c>
      <c r="AJ93" s="262" t="s">
        <v>4767</v>
      </c>
      <c r="AK93" s="262" t="s">
        <v>4767</v>
      </c>
      <c r="AL93" s="262" t="s">
        <v>5281</v>
      </c>
      <c r="AM93" s="262" t="s">
        <v>4769</v>
      </c>
      <c r="AN93" s="263" t="s">
        <v>4770</v>
      </c>
      <c r="AO93" s="262">
        <v>91</v>
      </c>
      <c r="AP93" s="267">
        <v>43166</v>
      </c>
      <c r="AQ93" s="262" t="s">
        <v>4831</v>
      </c>
      <c r="AR93" s="262"/>
      <c r="AS93" s="262" t="s">
        <v>4771</v>
      </c>
      <c r="AT93" s="262"/>
      <c r="AU93" s="262" t="s">
        <v>4760</v>
      </c>
      <c r="AV93" s="262" t="s">
        <v>4770</v>
      </c>
    </row>
    <row r="94" spans="1:48">
      <c r="A94" s="262">
        <v>92</v>
      </c>
      <c r="B94" s="262" t="e">
        <v>#N/A</v>
      </c>
      <c r="C94" s="262" t="s">
        <v>4123</v>
      </c>
      <c r="D94" s="262" t="s">
        <v>3460</v>
      </c>
      <c r="E94" s="262" t="s">
        <v>5282</v>
      </c>
      <c r="F94" s="262" t="s">
        <v>3472</v>
      </c>
      <c r="G94" s="262" t="s">
        <v>5283</v>
      </c>
      <c r="H94" s="262" t="s">
        <v>3075</v>
      </c>
      <c r="I94" s="262" t="s">
        <v>5259</v>
      </c>
      <c r="J94" s="262" t="s">
        <v>4795</v>
      </c>
      <c r="K94" s="262" t="s">
        <v>4754</v>
      </c>
      <c r="L94" s="267">
        <v>43166</v>
      </c>
      <c r="M94" s="262" t="s">
        <v>5284</v>
      </c>
      <c r="N94" s="262" t="s">
        <v>5285</v>
      </c>
      <c r="O94" s="262" t="s">
        <v>5283</v>
      </c>
      <c r="P94" s="262" t="s">
        <v>5284</v>
      </c>
      <c r="Q94" s="262" t="s">
        <v>5285</v>
      </c>
      <c r="R94" s="262"/>
      <c r="S94" s="262"/>
      <c r="T94" s="262"/>
      <c r="U94" s="262" t="s">
        <v>3460</v>
      </c>
      <c r="V94" s="262" t="s">
        <v>5282</v>
      </c>
      <c r="W94" s="262" t="s">
        <v>5284</v>
      </c>
      <c r="X94" s="262" t="s">
        <v>5285</v>
      </c>
      <c r="Y94" s="262" t="s">
        <v>5010</v>
      </c>
      <c r="Z94" s="263" t="s">
        <v>4760</v>
      </c>
      <c r="AA94" s="262" t="s">
        <v>4959</v>
      </c>
      <c r="AB94" s="262" t="s">
        <v>4762</v>
      </c>
      <c r="AC94" s="262" t="s">
        <v>4763</v>
      </c>
      <c r="AD94" s="262" t="s">
        <v>4790</v>
      </c>
      <c r="AE94" s="262" t="s">
        <v>4765</v>
      </c>
      <c r="AF94" s="262">
        <v>99.74</v>
      </c>
      <c r="AG94" s="262">
        <v>1</v>
      </c>
      <c r="AH94" s="262" t="s">
        <v>5286</v>
      </c>
      <c r="AI94" s="262" t="s">
        <v>4767</v>
      </c>
      <c r="AJ94" s="262" t="s">
        <v>4767</v>
      </c>
      <c r="AK94" s="262" t="s">
        <v>4767</v>
      </c>
      <c r="AL94" s="262" t="s">
        <v>5287</v>
      </c>
      <c r="AM94" s="262" t="s">
        <v>4769</v>
      </c>
      <c r="AN94" s="263" t="s">
        <v>4770</v>
      </c>
      <c r="AO94" s="262">
        <v>92</v>
      </c>
      <c r="AP94" s="267">
        <v>43166</v>
      </c>
      <c r="AQ94" s="262"/>
      <c r="AR94" s="262"/>
      <c r="AS94" s="262" t="s">
        <v>4771</v>
      </c>
      <c r="AT94" s="262"/>
      <c r="AU94" s="262" t="s">
        <v>4760</v>
      </c>
      <c r="AV94" s="262" t="s">
        <v>4770</v>
      </c>
    </row>
    <row r="95" spans="1:48">
      <c r="A95" s="262">
        <v>93</v>
      </c>
      <c r="B95" s="262" t="s">
        <v>6554</v>
      </c>
      <c r="C95" s="262" t="s">
        <v>4123</v>
      </c>
      <c r="D95" s="262" t="s">
        <v>3460</v>
      </c>
      <c r="E95" s="262" t="s">
        <v>3467</v>
      </c>
      <c r="F95" s="262" t="s">
        <v>3473</v>
      </c>
      <c r="G95" s="262" t="s">
        <v>4577</v>
      </c>
      <c r="H95" s="262" t="s">
        <v>3126</v>
      </c>
      <c r="I95" s="262" t="s">
        <v>5257</v>
      </c>
      <c r="J95" s="262" t="s">
        <v>4920</v>
      </c>
      <c r="K95" s="267">
        <v>43197</v>
      </c>
      <c r="L95" s="267">
        <v>43166</v>
      </c>
      <c r="M95" s="262" t="s">
        <v>5288</v>
      </c>
      <c r="N95" s="262">
        <v>82274371113</v>
      </c>
      <c r="O95" s="262" t="s">
        <v>5289</v>
      </c>
      <c r="P95" s="262" t="s">
        <v>5288</v>
      </c>
      <c r="Q95" s="262">
        <v>82274371113</v>
      </c>
      <c r="R95" s="262"/>
      <c r="S95" s="262" t="s">
        <v>5290</v>
      </c>
      <c r="T95" s="262"/>
      <c r="U95" s="262" t="s">
        <v>3460</v>
      </c>
      <c r="V95" s="262" t="s">
        <v>3467</v>
      </c>
      <c r="W95" s="262" t="s">
        <v>5288</v>
      </c>
      <c r="X95" s="262">
        <v>82274371113</v>
      </c>
      <c r="Y95" s="262" t="s">
        <v>5276</v>
      </c>
      <c r="Z95" s="263" t="s">
        <v>4760</v>
      </c>
      <c r="AA95" s="262" t="s">
        <v>5291</v>
      </c>
      <c r="AB95" s="262" t="s">
        <v>4762</v>
      </c>
      <c r="AC95" s="262" t="s">
        <v>4763</v>
      </c>
      <c r="AD95" s="262" t="s">
        <v>4790</v>
      </c>
      <c r="AE95" s="262" t="s">
        <v>5292</v>
      </c>
      <c r="AF95" s="262">
        <v>100.09362900000001</v>
      </c>
      <c r="AG95" s="262">
        <v>1.8892469999999999</v>
      </c>
      <c r="AH95" s="262" t="s">
        <v>5293</v>
      </c>
      <c r="AI95" s="262" t="s">
        <v>4767</v>
      </c>
      <c r="AJ95" s="262" t="s">
        <v>4767</v>
      </c>
      <c r="AK95" s="262" t="s">
        <v>4767</v>
      </c>
      <c r="AL95" s="262" t="s">
        <v>4941</v>
      </c>
      <c r="AM95" s="262" t="s">
        <v>4769</v>
      </c>
      <c r="AN95" s="263" t="s">
        <v>4770</v>
      </c>
      <c r="AO95" s="262">
        <v>93</v>
      </c>
      <c r="AP95" s="267">
        <v>43166</v>
      </c>
      <c r="AQ95" s="262" t="s">
        <v>4831</v>
      </c>
      <c r="AR95" s="262"/>
      <c r="AS95" s="262" t="s">
        <v>4771</v>
      </c>
      <c r="AT95" s="262"/>
      <c r="AU95" s="262" t="s">
        <v>4760</v>
      </c>
      <c r="AV95" s="262" t="s">
        <v>4770</v>
      </c>
    </row>
    <row r="96" spans="1:48">
      <c r="A96" s="262">
        <v>94</v>
      </c>
      <c r="B96" s="262" t="s">
        <v>6555</v>
      </c>
      <c r="C96" s="262" t="s">
        <v>4123</v>
      </c>
      <c r="D96" s="262" t="s">
        <v>3460</v>
      </c>
      <c r="E96" s="262" t="s">
        <v>3474</v>
      </c>
      <c r="F96" s="262" t="s">
        <v>3475</v>
      </c>
      <c r="G96" s="262" t="s">
        <v>4581</v>
      </c>
      <c r="H96" s="262" t="s">
        <v>2959</v>
      </c>
      <c r="I96" s="262" t="s">
        <v>5257</v>
      </c>
      <c r="J96" s="262" t="s">
        <v>4920</v>
      </c>
      <c r="K96" s="267">
        <v>43107</v>
      </c>
      <c r="L96" s="262" t="s">
        <v>5294</v>
      </c>
      <c r="M96" s="262" t="s">
        <v>5295</v>
      </c>
      <c r="N96" s="262">
        <v>8536222251</v>
      </c>
      <c r="O96" s="262" t="s">
        <v>5296</v>
      </c>
      <c r="P96" s="262" t="s">
        <v>5295</v>
      </c>
      <c r="Q96" s="262">
        <v>8536222251</v>
      </c>
      <c r="R96" s="262" t="s">
        <v>4757</v>
      </c>
      <c r="S96" s="262" t="s">
        <v>4758</v>
      </c>
      <c r="T96" s="262" t="s">
        <v>5296</v>
      </c>
      <c r="U96" s="262" t="s">
        <v>3460</v>
      </c>
      <c r="V96" s="262" t="s">
        <v>3474</v>
      </c>
      <c r="W96" s="262" t="s">
        <v>5295</v>
      </c>
      <c r="X96" s="262">
        <v>8536222251</v>
      </c>
      <c r="Y96" s="262" t="s">
        <v>5010</v>
      </c>
      <c r="Z96" s="263" t="s">
        <v>4760</v>
      </c>
      <c r="AA96" s="262" t="s">
        <v>4959</v>
      </c>
      <c r="AB96" s="262" t="s">
        <v>4762</v>
      </c>
      <c r="AC96" s="262" t="s">
        <v>4763</v>
      </c>
      <c r="AD96" s="262" t="s">
        <v>4875</v>
      </c>
      <c r="AE96" s="262" t="s">
        <v>4933</v>
      </c>
      <c r="AF96" s="262">
        <v>99.16</v>
      </c>
      <c r="AG96" s="262">
        <v>3.32</v>
      </c>
      <c r="AH96" s="262" t="s">
        <v>5245</v>
      </c>
      <c r="AI96" s="262" t="s">
        <v>4767</v>
      </c>
      <c r="AJ96" s="262" t="s">
        <v>4767</v>
      </c>
      <c r="AK96" s="262" t="s">
        <v>4767</v>
      </c>
      <c r="AL96" s="262" t="s">
        <v>4941</v>
      </c>
      <c r="AM96" s="262" t="s">
        <v>4769</v>
      </c>
      <c r="AN96" s="263" t="s">
        <v>4770</v>
      </c>
      <c r="AO96" s="262">
        <v>94</v>
      </c>
      <c r="AP96" s="262" t="s">
        <v>4785</v>
      </c>
      <c r="AQ96" s="262" t="s">
        <v>4831</v>
      </c>
      <c r="AR96" s="262"/>
      <c r="AS96" s="262" t="s">
        <v>4771</v>
      </c>
      <c r="AT96" s="262"/>
      <c r="AU96" s="262" t="s">
        <v>4760</v>
      </c>
      <c r="AV96" s="262" t="s">
        <v>4770</v>
      </c>
    </row>
    <row r="97" spans="1:48">
      <c r="A97" s="266">
        <v>95</v>
      </c>
      <c r="B97" s="266" t="e">
        <v>#N/A</v>
      </c>
      <c r="C97" s="266" t="s">
        <v>4123</v>
      </c>
      <c r="D97" s="266" t="s">
        <v>3460</v>
      </c>
      <c r="E97" s="266" t="s">
        <v>3476</v>
      </c>
      <c r="F97" s="266" t="s">
        <v>3477</v>
      </c>
      <c r="G97" s="266" t="s">
        <v>5297</v>
      </c>
      <c r="H97" s="266" t="s">
        <v>3286</v>
      </c>
      <c r="I97" s="266" t="s">
        <v>5257</v>
      </c>
      <c r="J97" s="262" t="s">
        <v>4903</v>
      </c>
      <c r="K97" s="272">
        <v>43138</v>
      </c>
      <c r="L97" s="272">
        <v>43138</v>
      </c>
      <c r="M97" s="266" t="s">
        <v>5298</v>
      </c>
      <c r="N97" s="266">
        <v>8116200918</v>
      </c>
      <c r="O97" s="266" t="s">
        <v>5299</v>
      </c>
      <c r="P97" s="266"/>
      <c r="Q97" s="266"/>
      <c r="R97" s="266"/>
      <c r="S97" s="266"/>
      <c r="T97" s="266"/>
      <c r="U97" s="266" t="s">
        <v>3460</v>
      </c>
      <c r="V97" s="266" t="s">
        <v>3476</v>
      </c>
      <c r="W97" s="266" t="s">
        <v>5298</v>
      </c>
      <c r="X97" s="266">
        <v>8116200918</v>
      </c>
      <c r="Y97" s="266"/>
      <c r="Z97" s="263" t="s">
        <v>4760</v>
      </c>
      <c r="AA97" s="266"/>
      <c r="AB97" s="266"/>
      <c r="AC97" s="266"/>
      <c r="AD97" s="266"/>
      <c r="AE97" s="266"/>
      <c r="AF97" s="266"/>
      <c r="AG97" s="266"/>
      <c r="AH97" s="266"/>
      <c r="AI97" s="266" t="s">
        <v>4767</v>
      </c>
      <c r="AJ97" s="266" t="s">
        <v>4767</v>
      </c>
      <c r="AK97" s="266" t="s">
        <v>4767</v>
      </c>
      <c r="AL97" s="266" t="s">
        <v>5300</v>
      </c>
      <c r="AM97" s="266" t="s">
        <v>4928</v>
      </c>
      <c r="AN97" s="263" t="s">
        <v>4929</v>
      </c>
      <c r="AO97" s="266">
        <v>95</v>
      </c>
      <c r="AP97" s="272">
        <v>43138</v>
      </c>
      <c r="AQ97" s="266" t="s">
        <v>4831</v>
      </c>
      <c r="AR97" s="266"/>
      <c r="AS97" s="262" t="s">
        <v>4771</v>
      </c>
      <c r="AT97" s="262"/>
      <c r="AU97" s="266" t="s">
        <v>4760</v>
      </c>
      <c r="AV97" s="262" t="s">
        <v>4929</v>
      </c>
    </row>
    <row r="98" spans="1:48">
      <c r="A98" s="262">
        <v>96</v>
      </c>
      <c r="B98" s="262" t="s">
        <v>6556</v>
      </c>
      <c r="C98" s="262" t="s">
        <v>4123</v>
      </c>
      <c r="D98" s="262" t="s">
        <v>3460</v>
      </c>
      <c r="E98" s="262" t="s">
        <v>3478</v>
      </c>
      <c r="F98" s="262" t="s">
        <v>4584</v>
      </c>
      <c r="G98" s="262" t="s">
        <v>4585</v>
      </c>
      <c r="H98" s="262" t="s">
        <v>2959</v>
      </c>
      <c r="I98" s="262" t="s">
        <v>5257</v>
      </c>
      <c r="J98" s="262" t="s">
        <v>4903</v>
      </c>
      <c r="K98" s="267">
        <v>43138</v>
      </c>
      <c r="L98" s="262" t="s">
        <v>4819</v>
      </c>
      <c r="M98" s="262" t="s">
        <v>5301</v>
      </c>
      <c r="N98" s="262">
        <v>85361030343</v>
      </c>
      <c r="O98" s="262" t="s">
        <v>5302</v>
      </c>
      <c r="P98" s="262" t="s">
        <v>5303</v>
      </c>
      <c r="Q98" s="262">
        <v>85361030343</v>
      </c>
      <c r="R98" s="262" t="s">
        <v>4757</v>
      </c>
      <c r="S98" s="262" t="s">
        <v>4758</v>
      </c>
      <c r="T98" s="262" t="s">
        <v>5302</v>
      </c>
      <c r="U98" s="262" t="s">
        <v>3460</v>
      </c>
      <c r="V98" s="262" t="s">
        <v>3478</v>
      </c>
      <c r="W98" s="262" t="s">
        <v>5301</v>
      </c>
      <c r="X98" s="262">
        <v>85361030343</v>
      </c>
      <c r="Y98" s="262" t="s">
        <v>5010</v>
      </c>
      <c r="Z98" s="263" t="s">
        <v>4760</v>
      </c>
      <c r="AA98" s="262" t="s">
        <v>5011</v>
      </c>
      <c r="AB98" s="262" t="s">
        <v>4762</v>
      </c>
      <c r="AC98" s="262" t="s">
        <v>4763</v>
      </c>
      <c r="AD98" s="262" t="s">
        <v>4815</v>
      </c>
      <c r="AE98" s="262" t="s">
        <v>5253</v>
      </c>
      <c r="AF98" s="262">
        <v>99.16</v>
      </c>
      <c r="AG98" s="262">
        <v>3.32</v>
      </c>
      <c r="AH98" s="262" t="s">
        <v>5304</v>
      </c>
      <c r="AI98" s="262" t="s">
        <v>4767</v>
      </c>
      <c r="AJ98" s="262" t="s">
        <v>4767</v>
      </c>
      <c r="AK98" s="262" t="s">
        <v>4767</v>
      </c>
      <c r="AL98" s="262" t="s">
        <v>4941</v>
      </c>
      <c r="AM98" s="262" t="s">
        <v>4769</v>
      </c>
      <c r="AN98" s="263" t="s">
        <v>4770</v>
      </c>
      <c r="AO98" s="262">
        <v>96</v>
      </c>
      <c r="AP98" s="262" t="s">
        <v>4819</v>
      </c>
      <c r="AQ98" s="262" t="s">
        <v>4831</v>
      </c>
      <c r="AR98" s="262"/>
      <c r="AS98" s="262" t="s">
        <v>4771</v>
      </c>
      <c r="AT98" s="262"/>
      <c r="AU98" s="262" t="s">
        <v>4760</v>
      </c>
      <c r="AV98" s="262" t="s">
        <v>4770</v>
      </c>
    </row>
    <row r="99" spans="1:48">
      <c r="A99" s="262">
        <v>97</v>
      </c>
      <c r="B99" s="262" t="s">
        <v>6557</v>
      </c>
      <c r="C99" s="262" t="s">
        <v>4123</v>
      </c>
      <c r="D99" s="262" t="s">
        <v>3460</v>
      </c>
      <c r="E99" s="262" t="s">
        <v>3480</v>
      </c>
      <c r="F99" s="262" t="s">
        <v>3481</v>
      </c>
      <c r="G99" s="262" t="s">
        <v>4664</v>
      </c>
      <c r="H99" s="262" t="s">
        <v>3075</v>
      </c>
      <c r="I99" s="262" t="s">
        <v>5259</v>
      </c>
      <c r="J99" s="262" t="s">
        <v>5305</v>
      </c>
      <c r="K99" s="262" t="s">
        <v>4775</v>
      </c>
      <c r="L99" s="262" t="s">
        <v>4774</v>
      </c>
      <c r="M99" s="262" t="s">
        <v>5306</v>
      </c>
      <c r="N99" s="262">
        <v>85372877684</v>
      </c>
      <c r="O99" s="262" t="s">
        <v>5307</v>
      </c>
      <c r="P99" s="262" t="s">
        <v>5306</v>
      </c>
      <c r="Q99" s="262">
        <v>85372877684</v>
      </c>
      <c r="R99" s="262"/>
      <c r="S99" s="262"/>
      <c r="T99" s="262" t="s">
        <v>4664</v>
      </c>
      <c r="U99" s="262" t="s">
        <v>3460</v>
      </c>
      <c r="V99" s="262" t="s">
        <v>3480</v>
      </c>
      <c r="W99" s="262" t="s">
        <v>5306</v>
      </c>
      <c r="X99" s="262">
        <v>85372877684</v>
      </c>
      <c r="Y99" s="262" t="s">
        <v>5010</v>
      </c>
      <c r="Z99" s="262" t="s">
        <v>4760</v>
      </c>
      <c r="AA99" s="262" t="s">
        <v>5308</v>
      </c>
      <c r="AB99" s="262"/>
      <c r="AC99" s="262" t="s">
        <v>4763</v>
      </c>
      <c r="AD99" s="262" t="s">
        <v>5309</v>
      </c>
      <c r="AE99" s="262" t="s">
        <v>5310</v>
      </c>
      <c r="AF99" s="262">
        <v>99.16</v>
      </c>
      <c r="AG99" s="262">
        <v>1.22</v>
      </c>
      <c r="AH99" s="262" t="s">
        <v>5263</v>
      </c>
      <c r="AI99" s="262" t="s">
        <v>4767</v>
      </c>
      <c r="AJ99" s="262" t="s">
        <v>4767</v>
      </c>
      <c r="AK99" s="262" t="s">
        <v>4767</v>
      </c>
      <c r="AL99" s="262" t="s">
        <v>5311</v>
      </c>
      <c r="AM99" s="262" t="s">
        <v>4769</v>
      </c>
      <c r="AN99" s="262" t="s">
        <v>4770</v>
      </c>
      <c r="AO99" s="262">
        <v>97</v>
      </c>
      <c r="AP99" s="262" t="s">
        <v>4774</v>
      </c>
      <c r="AQ99" s="262"/>
      <c r="AR99" s="262"/>
      <c r="AS99" s="262" t="s">
        <v>4771</v>
      </c>
      <c r="AT99" s="262"/>
      <c r="AU99" s="262" t="s">
        <v>4760</v>
      </c>
      <c r="AV99" s="262" t="s">
        <v>4929</v>
      </c>
    </row>
    <row r="100" spans="1:48">
      <c r="A100" s="262">
        <v>98</v>
      </c>
      <c r="B100" s="262" t="s">
        <v>6558</v>
      </c>
      <c r="C100" s="262" t="s">
        <v>4123</v>
      </c>
      <c r="D100" s="262" t="s">
        <v>3460</v>
      </c>
      <c r="E100" s="264" t="s">
        <v>3482</v>
      </c>
      <c r="F100" s="262" t="s">
        <v>3483</v>
      </c>
      <c r="G100" s="262" t="s">
        <v>4593</v>
      </c>
      <c r="H100" s="262" t="s">
        <v>3286</v>
      </c>
      <c r="I100" s="262" t="s">
        <v>5259</v>
      </c>
      <c r="J100" s="262" t="s">
        <v>4920</v>
      </c>
      <c r="K100" s="262" t="s">
        <v>4785</v>
      </c>
      <c r="L100" s="267">
        <v>43166</v>
      </c>
      <c r="M100" s="262" t="s">
        <v>5312</v>
      </c>
      <c r="N100" s="262">
        <v>6282168051886</v>
      </c>
      <c r="O100" s="262" t="s">
        <v>5313</v>
      </c>
      <c r="P100" s="262" t="s">
        <v>5312</v>
      </c>
      <c r="Q100" s="262">
        <v>6282168051886</v>
      </c>
      <c r="R100" s="262" t="s">
        <v>4757</v>
      </c>
      <c r="S100" s="262" t="s">
        <v>4758</v>
      </c>
      <c r="T100" s="262" t="s">
        <v>5313</v>
      </c>
      <c r="U100" s="262" t="s">
        <v>3460</v>
      </c>
      <c r="V100" s="262" t="s">
        <v>3482</v>
      </c>
      <c r="W100" s="262" t="s">
        <v>5312</v>
      </c>
      <c r="X100" s="262">
        <v>6282168051886</v>
      </c>
      <c r="Y100" s="262" t="s">
        <v>5314</v>
      </c>
      <c r="Z100" s="263" t="s">
        <v>4760</v>
      </c>
      <c r="AA100" s="262" t="s">
        <v>5315</v>
      </c>
      <c r="AB100" s="262" t="s">
        <v>4762</v>
      </c>
      <c r="AC100" s="262" t="s">
        <v>4763</v>
      </c>
      <c r="AD100" s="262" t="s">
        <v>5316</v>
      </c>
      <c r="AE100" s="262" t="s">
        <v>4765</v>
      </c>
      <c r="AF100" s="262">
        <v>98.314313999999996</v>
      </c>
      <c r="AG100" s="265">
        <v>2743902</v>
      </c>
      <c r="AH100" s="262" t="s">
        <v>5293</v>
      </c>
      <c r="AI100" s="262" t="s">
        <v>4767</v>
      </c>
      <c r="AJ100" s="262" t="s">
        <v>4767</v>
      </c>
      <c r="AK100" s="262" t="s">
        <v>4767</v>
      </c>
      <c r="AL100" s="262" t="s">
        <v>5317</v>
      </c>
      <c r="AM100" s="262" t="s">
        <v>4769</v>
      </c>
      <c r="AN100" s="263" t="s">
        <v>4770</v>
      </c>
      <c r="AO100" s="262">
        <v>98</v>
      </c>
      <c r="AP100" s="267">
        <v>43166</v>
      </c>
      <c r="AQ100" s="262" t="s">
        <v>4831</v>
      </c>
      <c r="AR100" s="262"/>
      <c r="AS100" s="262" t="s">
        <v>4771</v>
      </c>
      <c r="AT100" s="262"/>
      <c r="AU100" s="262" t="s">
        <v>4760</v>
      </c>
      <c r="AV100" s="262" t="s">
        <v>4770</v>
      </c>
    </row>
    <row r="101" spans="1:48">
      <c r="A101" s="262">
        <v>99</v>
      </c>
      <c r="B101" s="262" t="s">
        <v>6559</v>
      </c>
      <c r="C101" s="262" t="s">
        <v>4123</v>
      </c>
      <c r="D101" s="262" t="s">
        <v>3460</v>
      </c>
      <c r="E101" s="262" t="s">
        <v>3484</v>
      </c>
      <c r="F101" s="262" t="s">
        <v>3485</v>
      </c>
      <c r="G101" s="264" t="s">
        <v>4600</v>
      </c>
      <c r="H101" s="262" t="s">
        <v>2959</v>
      </c>
      <c r="I101" s="262" t="s">
        <v>5257</v>
      </c>
      <c r="J101" s="262" t="s">
        <v>5305</v>
      </c>
      <c r="K101" s="262" t="s">
        <v>4774</v>
      </c>
      <c r="L101" s="262" t="s">
        <v>4774</v>
      </c>
      <c r="M101" s="262" t="s">
        <v>5318</v>
      </c>
      <c r="N101" s="262">
        <v>8122730954</v>
      </c>
      <c r="O101" s="262" t="s">
        <v>5319</v>
      </c>
      <c r="P101" s="262" t="s">
        <v>5318</v>
      </c>
      <c r="Q101" s="262" t="s">
        <v>5320</v>
      </c>
      <c r="R101" s="262" t="s">
        <v>4757</v>
      </c>
      <c r="S101" s="262" t="s">
        <v>4758</v>
      </c>
      <c r="T101" s="262" t="s">
        <v>5319</v>
      </c>
      <c r="U101" s="262" t="s">
        <v>3460</v>
      </c>
      <c r="V101" s="262" t="s">
        <v>3484</v>
      </c>
      <c r="W101" s="262" t="s">
        <v>5321</v>
      </c>
      <c r="X101" s="262">
        <v>8122730954</v>
      </c>
      <c r="Y101" s="262" t="s">
        <v>5010</v>
      </c>
      <c r="Z101" s="263" t="s">
        <v>4760</v>
      </c>
      <c r="AA101" s="262" t="s">
        <v>5011</v>
      </c>
      <c r="AB101" s="262" t="s">
        <v>4762</v>
      </c>
      <c r="AC101" s="262" t="s">
        <v>5322</v>
      </c>
      <c r="AD101" s="262" t="s">
        <v>4875</v>
      </c>
      <c r="AE101" s="262" t="s">
        <v>4765</v>
      </c>
      <c r="AF101" s="262">
        <v>98.49</v>
      </c>
      <c r="AG101" s="262">
        <v>3.61</v>
      </c>
      <c r="AH101" s="262" t="s">
        <v>5323</v>
      </c>
      <c r="AI101" s="262" t="s">
        <v>4767</v>
      </c>
      <c r="AJ101" s="262" t="s">
        <v>4767</v>
      </c>
      <c r="AK101" s="262" t="s">
        <v>4767</v>
      </c>
      <c r="AL101" s="262" t="s">
        <v>5084</v>
      </c>
      <c r="AM101" s="262" t="s">
        <v>4769</v>
      </c>
      <c r="AN101" s="263" t="s">
        <v>4770</v>
      </c>
      <c r="AO101" s="262">
        <v>99</v>
      </c>
      <c r="AP101" s="262" t="s">
        <v>4774</v>
      </c>
      <c r="AQ101" s="262" t="s">
        <v>4831</v>
      </c>
      <c r="AR101" s="262"/>
      <c r="AS101" s="262" t="s">
        <v>4771</v>
      </c>
      <c r="AT101" s="262"/>
      <c r="AU101" s="262" t="s">
        <v>4760</v>
      </c>
      <c r="AV101" s="262" t="s">
        <v>4770</v>
      </c>
    </row>
    <row r="102" spans="1:48">
      <c r="A102" s="262">
        <v>100</v>
      </c>
      <c r="B102" s="262" t="s">
        <v>6560</v>
      </c>
      <c r="C102" s="262" t="s">
        <v>4123</v>
      </c>
      <c r="D102" s="262" t="s">
        <v>3460</v>
      </c>
      <c r="E102" s="262" t="s">
        <v>3486</v>
      </c>
      <c r="F102" s="262" t="s">
        <v>3487</v>
      </c>
      <c r="G102" s="262" t="s">
        <v>4685</v>
      </c>
      <c r="H102" s="262" t="s">
        <v>3075</v>
      </c>
      <c r="I102" s="262" t="s">
        <v>5259</v>
      </c>
      <c r="J102" s="262" t="s">
        <v>4903</v>
      </c>
      <c r="K102" s="262" t="s">
        <v>4819</v>
      </c>
      <c r="L102" s="262" t="s">
        <v>4819</v>
      </c>
      <c r="M102" s="262" t="s">
        <v>5324</v>
      </c>
      <c r="N102" s="262" t="s">
        <v>5325</v>
      </c>
      <c r="O102" s="262" t="s">
        <v>4685</v>
      </c>
      <c r="P102" s="262"/>
      <c r="Q102" s="262"/>
      <c r="R102" s="262"/>
      <c r="S102" s="262"/>
      <c r="T102" s="262"/>
      <c r="U102" s="262" t="s">
        <v>3460</v>
      </c>
      <c r="V102" s="262" t="s">
        <v>3486</v>
      </c>
      <c r="W102" s="262">
        <f>P102</f>
        <v>0</v>
      </c>
      <c r="X102" s="262">
        <f>Q102</f>
        <v>0</v>
      </c>
      <c r="Y102" s="262"/>
      <c r="Z102" s="262" t="s">
        <v>4760</v>
      </c>
      <c r="AA102" s="262" t="s">
        <v>5326</v>
      </c>
      <c r="AB102" s="262"/>
      <c r="AC102" s="262" t="s">
        <v>4763</v>
      </c>
      <c r="AD102" s="262" t="s">
        <v>4780</v>
      </c>
      <c r="AE102" s="262"/>
      <c r="AF102" s="262"/>
      <c r="AG102" s="262"/>
      <c r="AH102" s="262"/>
      <c r="AI102" s="262" t="s">
        <v>4767</v>
      </c>
      <c r="AJ102" s="262" t="s">
        <v>4767</v>
      </c>
      <c r="AK102" s="262" t="s">
        <v>4767</v>
      </c>
      <c r="AL102" s="262" t="s">
        <v>5327</v>
      </c>
      <c r="AM102" s="262" t="s">
        <v>4860</v>
      </c>
      <c r="AN102" s="262" t="s">
        <v>4770</v>
      </c>
      <c r="AO102" s="262">
        <v>100</v>
      </c>
      <c r="AP102" s="262" t="s">
        <v>4819</v>
      </c>
      <c r="AQ102" s="262"/>
      <c r="AR102" s="262"/>
      <c r="AS102" s="262" t="s">
        <v>4771</v>
      </c>
      <c r="AT102" s="262"/>
      <c r="AU102" s="262" t="s">
        <v>4760</v>
      </c>
      <c r="AV102" s="262" t="s">
        <v>4770</v>
      </c>
    </row>
    <row r="103" spans="1:48">
      <c r="A103" s="262">
        <v>101</v>
      </c>
      <c r="B103" s="262" t="s">
        <v>6561</v>
      </c>
      <c r="C103" s="262" t="s">
        <v>4123</v>
      </c>
      <c r="D103" s="262" t="s">
        <v>3460</v>
      </c>
      <c r="E103" s="262" t="s">
        <v>3488</v>
      </c>
      <c r="F103" s="262" t="s">
        <v>3489</v>
      </c>
      <c r="G103" s="262" t="s">
        <v>4604</v>
      </c>
      <c r="H103" s="262" t="s">
        <v>3075</v>
      </c>
      <c r="I103" s="262" t="s">
        <v>5259</v>
      </c>
      <c r="J103" s="262" t="s">
        <v>4795</v>
      </c>
      <c r="K103" s="262" t="s">
        <v>4753</v>
      </c>
      <c r="L103" s="267">
        <v>43166</v>
      </c>
      <c r="M103" s="262" t="s">
        <v>5328</v>
      </c>
      <c r="N103" s="262">
        <v>85297419675</v>
      </c>
      <c r="O103" s="262" t="s">
        <v>4604</v>
      </c>
      <c r="P103" s="262" t="s">
        <v>5328</v>
      </c>
      <c r="Q103" s="262">
        <v>85297419675</v>
      </c>
      <c r="R103" s="262" t="s">
        <v>4757</v>
      </c>
      <c r="S103" s="262" t="s">
        <v>4758</v>
      </c>
      <c r="T103" s="262" t="s">
        <v>4604</v>
      </c>
      <c r="U103" s="262" t="s">
        <v>3460</v>
      </c>
      <c r="V103" s="262" t="s">
        <v>3488</v>
      </c>
      <c r="W103" s="262" t="s">
        <v>5328</v>
      </c>
      <c r="X103" s="262">
        <v>85297419675</v>
      </c>
      <c r="Y103" s="262" t="s">
        <v>5010</v>
      </c>
      <c r="Z103" s="263" t="s">
        <v>4760</v>
      </c>
      <c r="AA103" s="262" t="s">
        <v>5011</v>
      </c>
      <c r="AB103" s="262" t="s">
        <v>4762</v>
      </c>
      <c r="AC103" s="262" t="s">
        <v>4763</v>
      </c>
      <c r="AD103" s="262" t="s">
        <v>4780</v>
      </c>
      <c r="AE103" s="262" t="s">
        <v>4765</v>
      </c>
      <c r="AF103" s="262">
        <v>99.4</v>
      </c>
      <c r="AG103" s="262">
        <v>2.2000000000000002</v>
      </c>
      <c r="AH103" s="262" t="s">
        <v>5329</v>
      </c>
      <c r="AI103" s="262" t="s">
        <v>4767</v>
      </c>
      <c r="AJ103" s="262" t="s">
        <v>4767</v>
      </c>
      <c r="AK103" s="262" t="s">
        <v>4767</v>
      </c>
      <c r="AL103" s="262" t="s">
        <v>4941</v>
      </c>
      <c r="AM103" s="262" t="s">
        <v>4769</v>
      </c>
      <c r="AN103" s="263" t="s">
        <v>4770</v>
      </c>
      <c r="AO103" s="262">
        <v>101</v>
      </c>
      <c r="AP103" s="267">
        <v>43166</v>
      </c>
      <c r="AQ103" s="262"/>
      <c r="AR103" s="262"/>
      <c r="AS103" s="262" t="s">
        <v>4771</v>
      </c>
      <c r="AT103" s="262"/>
      <c r="AU103" s="262" t="s">
        <v>4760</v>
      </c>
      <c r="AV103" s="262" t="s">
        <v>4770</v>
      </c>
    </row>
    <row r="104" spans="1:48">
      <c r="A104" s="262">
        <v>102</v>
      </c>
      <c r="B104" s="262" t="s">
        <v>6562</v>
      </c>
      <c r="C104" s="262" t="s">
        <v>4123</v>
      </c>
      <c r="D104" s="262" t="s">
        <v>3460</v>
      </c>
      <c r="E104" s="262" t="s">
        <v>3490</v>
      </c>
      <c r="F104" s="262" t="s">
        <v>3491</v>
      </c>
      <c r="G104" s="262" t="s">
        <v>4608</v>
      </c>
      <c r="H104" s="262" t="s">
        <v>3075</v>
      </c>
      <c r="I104" s="262" t="s">
        <v>5259</v>
      </c>
      <c r="J104" s="262" t="s">
        <v>4920</v>
      </c>
      <c r="K104" s="262" t="s">
        <v>4753</v>
      </c>
      <c r="L104" s="267">
        <v>43138</v>
      </c>
      <c r="M104" s="262" t="s">
        <v>5330</v>
      </c>
      <c r="N104" s="262" t="s">
        <v>5331</v>
      </c>
      <c r="O104" s="262" t="s">
        <v>5332</v>
      </c>
      <c r="P104" s="262" t="s">
        <v>5330</v>
      </c>
      <c r="Q104" s="262" t="s">
        <v>5331</v>
      </c>
      <c r="R104" s="262" t="s">
        <v>4757</v>
      </c>
      <c r="S104" s="262" t="s">
        <v>4758</v>
      </c>
      <c r="T104" s="262" t="s">
        <v>5332</v>
      </c>
      <c r="U104" s="262" t="s">
        <v>3460</v>
      </c>
      <c r="V104" s="262" t="s">
        <v>3490</v>
      </c>
      <c r="W104" s="262" t="s">
        <v>5331</v>
      </c>
      <c r="X104" s="262" t="s">
        <v>5331</v>
      </c>
      <c r="Y104" s="262" t="s">
        <v>4788</v>
      </c>
      <c r="Z104" s="263" t="s">
        <v>4760</v>
      </c>
      <c r="AA104" s="262" t="s">
        <v>5333</v>
      </c>
      <c r="AB104" s="262" t="s">
        <v>4762</v>
      </c>
      <c r="AC104" s="262" t="s">
        <v>4763</v>
      </c>
      <c r="AD104" s="262" t="s">
        <v>4808</v>
      </c>
      <c r="AE104" s="262" t="s">
        <v>5334</v>
      </c>
      <c r="AF104" s="262">
        <v>98.57</v>
      </c>
      <c r="AG104" s="262">
        <v>2.1</v>
      </c>
      <c r="AH104" s="262" t="s">
        <v>5263</v>
      </c>
      <c r="AI104" s="262" t="s">
        <v>4767</v>
      </c>
      <c r="AJ104" s="262" t="s">
        <v>4767</v>
      </c>
      <c r="AK104" s="262" t="s">
        <v>4767</v>
      </c>
      <c r="AL104" s="262" t="s">
        <v>4941</v>
      </c>
      <c r="AM104" s="262" t="s">
        <v>4769</v>
      </c>
      <c r="AN104" s="263" t="s">
        <v>4770</v>
      </c>
      <c r="AO104" s="262">
        <v>102</v>
      </c>
      <c r="AP104" s="267">
        <v>43138</v>
      </c>
      <c r="AQ104" s="262"/>
      <c r="AR104" s="262"/>
      <c r="AS104" s="262" t="s">
        <v>4771</v>
      </c>
      <c r="AT104" s="262"/>
      <c r="AU104" s="262" t="s">
        <v>4760</v>
      </c>
      <c r="AV104" s="262" t="s">
        <v>4770</v>
      </c>
    </row>
    <row r="105" spans="1:48">
      <c r="A105" s="262">
        <v>103</v>
      </c>
      <c r="B105" s="262" t="s">
        <v>6563</v>
      </c>
      <c r="C105" s="262" t="s">
        <v>3842</v>
      </c>
      <c r="D105" s="262" t="s">
        <v>3492</v>
      </c>
      <c r="E105" s="262" t="s">
        <v>3493</v>
      </c>
      <c r="F105" s="262" t="s">
        <v>3494</v>
      </c>
      <c r="G105" s="262" t="s">
        <v>4612</v>
      </c>
      <c r="H105" s="262" t="s">
        <v>3111</v>
      </c>
      <c r="I105" s="262" t="s">
        <v>5335</v>
      </c>
      <c r="J105" s="262" t="s">
        <v>4920</v>
      </c>
      <c r="K105" s="262" t="s">
        <v>4753</v>
      </c>
      <c r="L105" s="262" t="s">
        <v>4754</v>
      </c>
      <c r="M105" s="262" t="s">
        <v>5336</v>
      </c>
      <c r="N105" s="262">
        <v>85294888849</v>
      </c>
      <c r="O105" s="262" t="s">
        <v>5337</v>
      </c>
      <c r="P105" s="262" t="s">
        <v>5336</v>
      </c>
      <c r="Q105" s="262">
        <v>85294888849</v>
      </c>
      <c r="R105" s="262" t="s">
        <v>4757</v>
      </c>
      <c r="S105" s="262" t="s">
        <v>4758</v>
      </c>
      <c r="T105" s="262" t="s">
        <v>5337</v>
      </c>
      <c r="U105" s="262" t="s">
        <v>3492</v>
      </c>
      <c r="V105" s="262" t="s">
        <v>3493</v>
      </c>
      <c r="W105" s="262" t="s">
        <v>5338</v>
      </c>
      <c r="X105" s="262">
        <v>85294888849</v>
      </c>
      <c r="Y105" s="262" t="s">
        <v>5010</v>
      </c>
      <c r="Z105" s="263" t="s">
        <v>4760</v>
      </c>
      <c r="AA105" s="262" t="s">
        <v>5339</v>
      </c>
      <c r="AB105" s="262" t="s">
        <v>4762</v>
      </c>
      <c r="AC105" s="262" t="s">
        <v>4763</v>
      </c>
      <c r="AD105" s="262" t="s">
        <v>4790</v>
      </c>
      <c r="AE105" s="262" t="s">
        <v>4765</v>
      </c>
      <c r="AF105" s="262" t="s">
        <v>5340</v>
      </c>
      <c r="AG105" s="262" t="s">
        <v>5341</v>
      </c>
      <c r="AH105" s="262" t="s">
        <v>5342</v>
      </c>
      <c r="AI105" s="262" t="s">
        <v>4767</v>
      </c>
      <c r="AJ105" s="262" t="s">
        <v>4767</v>
      </c>
      <c r="AK105" s="262" t="s">
        <v>4767</v>
      </c>
      <c r="AL105" s="262" t="s">
        <v>4941</v>
      </c>
      <c r="AM105" s="262" t="s">
        <v>4769</v>
      </c>
      <c r="AN105" s="263" t="s">
        <v>4770</v>
      </c>
      <c r="AO105" s="262">
        <v>103</v>
      </c>
      <c r="AP105" s="262" t="s">
        <v>4754</v>
      </c>
      <c r="AQ105" s="262" t="s">
        <v>4831</v>
      </c>
      <c r="AR105" s="262"/>
      <c r="AS105" s="262" t="s">
        <v>4771</v>
      </c>
      <c r="AT105" s="262"/>
      <c r="AU105" s="262" t="s">
        <v>4760</v>
      </c>
      <c r="AV105" s="262" t="s">
        <v>4770</v>
      </c>
    </row>
    <row r="106" spans="1:48">
      <c r="A106" s="262">
        <v>104</v>
      </c>
      <c r="B106" s="262" t="s">
        <v>6564</v>
      </c>
      <c r="C106" s="262" t="s">
        <v>3842</v>
      </c>
      <c r="D106" s="262" t="s">
        <v>3492</v>
      </c>
      <c r="E106" s="262" t="s">
        <v>3495</v>
      </c>
      <c r="F106" s="262" t="s">
        <v>3496</v>
      </c>
      <c r="G106" s="262" t="s">
        <v>4616</v>
      </c>
      <c r="H106" s="262" t="s">
        <v>3111</v>
      </c>
      <c r="I106" s="262" t="s">
        <v>5335</v>
      </c>
      <c r="J106" s="262" t="s">
        <v>4920</v>
      </c>
      <c r="K106" s="267">
        <v>43138</v>
      </c>
      <c r="L106" s="262" t="s">
        <v>4819</v>
      </c>
      <c r="M106" s="262" t="s">
        <v>5343</v>
      </c>
      <c r="N106" s="262" t="s">
        <v>5344</v>
      </c>
      <c r="O106" s="262" t="s">
        <v>5345</v>
      </c>
      <c r="P106" s="262" t="s">
        <v>5346</v>
      </c>
      <c r="Q106" s="262" t="s">
        <v>5344</v>
      </c>
      <c r="R106" s="262" t="s">
        <v>4757</v>
      </c>
      <c r="S106" s="262" t="s">
        <v>4758</v>
      </c>
      <c r="T106" s="262" t="s">
        <v>5345</v>
      </c>
      <c r="U106" s="262" t="s">
        <v>3492</v>
      </c>
      <c r="V106" s="262" t="s">
        <v>3495</v>
      </c>
      <c r="W106" s="262" t="s">
        <v>5346</v>
      </c>
      <c r="X106" s="262" t="s">
        <v>5344</v>
      </c>
      <c r="Y106" s="262" t="s">
        <v>5010</v>
      </c>
      <c r="Z106" s="263" t="s">
        <v>4760</v>
      </c>
      <c r="AA106" s="262" t="s">
        <v>5347</v>
      </c>
      <c r="AB106" s="262" t="s">
        <v>4762</v>
      </c>
      <c r="AC106" s="262" t="s">
        <v>4763</v>
      </c>
      <c r="AD106" s="262" t="s">
        <v>4780</v>
      </c>
      <c r="AE106" s="262" t="s">
        <v>4765</v>
      </c>
      <c r="AF106" s="262" t="s">
        <v>5348</v>
      </c>
      <c r="AG106" s="262" t="s">
        <v>5349</v>
      </c>
      <c r="AH106" s="262" t="s">
        <v>5350</v>
      </c>
      <c r="AI106" s="262" t="s">
        <v>4767</v>
      </c>
      <c r="AJ106" s="262" t="s">
        <v>4767</v>
      </c>
      <c r="AK106" s="262" t="s">
        <v>4767</v>
      </c>
      <c r="AL106" s="262" t="s">
        <v>5351</v>
      </c>
      <c r="AM106" s="262" t="s">
        <v>4769</v>
      </c>
      <c r="AN106" s="263" t="s">
        <v>4770</v>
      </c>
      <c r="AO106" s="262">
        <v>104</v>
      </c>
      <c r="AP106" s="262" t="s">
        <v>4819</v>
      </c>
      <c r="AQ106" s="262" t="s">
        <v>4831</v>
      </c>
      <c r="AR106" s="262"/>
      <c r="AS106" s="262" t="s">
        <v>4771</v>
      </c>
      <c r="AT106" s="262"/>
      <c r="AU106" s="262" t="s">
        <v>4760</v>
      </c>
      <c r="AV106" s="262" t="s">
        <v>4770</v>
      </c>
    </row>
    <row r="107" spans="1:48">
      <c r="A107" s="262">
        <v>105</v>
      </c>
      <c r="B107" s="262" t="s">
        <v>6565</v>
      </c>
      <c r="C107" s="262" t="s">
        <v>3842</v>
      </c>
      <c r="D107" s="262" t="s">
        <v>3492</v>
      </c>
      <c r="E107" s="262" t="s">
        <v>3497</v>
      </c>
      <c r="F107" s="262" t="s">
        <v>3498</v>
      </c>
      <c r="G107" s="262" t="s">
        <v>4619</v>
      </c>
      <c r="H107" s="262" t="s">
        <v>3111</v>
      </c>
      <c r="I107" s="262" t="s">
        <v>5335</v>
      </c>
      <c r="J107" s="262" t="s">
        <v>4920</v>
      </c>
      <c r="K107" s="262" t="s">
        <v>4753</v>
      </c>
      <c r="L107" s="262"/>
      <c r="M107" s="262" t="s">
        <v>5352</v>
      </c>
      <c r="N107" s="262">
        <v>6285263993006</v>
      </c>
      <c r="O107" s="262" t="s">
        <v>5353</v>
      </c>
      <c r="P107" s="262" t="s">
        <v>5352</v>
      </c>
      <c r="Q107" s="262">
        <v>6285263993006</v>
      </c>
      <c r="R107" s="262" t="s">
        <v>4757</v>
      </c>
      <c r="S107" s="262" t="s">
        <v>5354</v>
      </c>
      <c r="T107" s="262" t="s">
        <v>5355</v>
      </c>
      <c r="U107" s="262" t="s">
        <v>3492</v>
      </c>
      <c r="V107" s="262" t="s">
        <v>3497</v>
      </c>
      <c r="W107" s="262" t="s">
        <v>5352</v>
      </c>
      <c r="X107" s="262">
        <v>6285263993006</v>
      </c>
      <c r="Y107" s="262" t="s">
        <v>4987</v>
      </c>
      <c r="Z107" s="263" t="s">
        <v>4760</v>
      </c>
      <c r="AA107" s="262" t="s">
        <v>5356</v>
      </c>
      <c r="AB107" s="262" t="s">
        <v>4762</v>
      </c>
      <c r="AC107" s="262" t="s">
        <v>4763</v>
      </c>
      <c r="AD107" s="262" t="s">
        <v>4815</v>
      </c>
      <c r="AE107" s="262" t="s">
        <v>5357</v>
      </c>
      <c r="AF107" s="262" t="s">
        <v>5358</v>
      </c>
      <c r="AG107" s="262" t="s">
        <v>5359</v>
      </c>
      <c r="AH107" s="262" t="s">
        <v>5360</v>
      </c>
      <c r="AI107" s="262" t="s">
        <v>4767</v>
      </c>
      <c r="AJ107" s="262" t="s">
        <v>4767</v>
      </c>
      <c r="AK107" s="262" t="s">
        <v>4767</v>
      </c>
      <c r="AL107" s="262" t="s">
        <v>5361</v>
      </c>
      <c r="AM107" s="262" t="s">
        <v>4769</v>
      </c>
      <c r="AN107" s="263" t="s">
        <v>4770</v>
      </c>
      <c r="AO107" s="262">
        <v>105</v>
      </c>
      <c r="AP107" s="262" t="s">
        <v>4754</v>
      </c>
      <c r="AQ107" s="262" t="s">
        <v>4831</v>
      </c>
      <c r="AR107" s="262"/>
      <c r="AS107" s="262" t="s">
        <v>4771</v>
      </c>
      <c r="AT107" s="262"/>
      <c r="AU107" s="262" t="s">
        <v>4760</v>
      </c>
      <c r="AV107" s="262" t="s">
        <v>4770</v>
      </c>
    </row>
    <row r="108" spans="1:48">
      <c r="A108" s="262">
        <v>106</v>
      </c>
      <c r="B108" s="262" t="s">
        <v>6566</v>
      </c>
      <c r="C108" s="262" t="s">
        <v>3842</v>
      </c>
      <c r="D108" s="262" t="s">
        <v>3492</v>
      </c>
      <c r="E108" s="262" t="s">
        <v>3499</v>
      </c>
      <c r="F108" s="262" t="s">
        <v>3500</v>
      </c>
      <c r="G108" s="262" t="s">
        <v>4622</v>
      </c>
      <c r="H108" s="262" t="s">
        <v>3111</v>
      </c>
      <c r="I108" s="262" t="s">
        <v>5335</v>
      </c>
      <c r="J108" s="262" t="s">
        <v>4903</v>
      </c>
      <c r="K108" s="262" t="s">
        <v>4754</v>
      </c>
      <c r="L108" s="267">
        <v>43138</v>
      </c>
      <c r="M108" s="262" t="s">
        <v>5362</v>
      </c>
      <c r="N108" s="262">
        <v>81364141786</v>
      </c>
      <c r="O108" s="262" t="s">
        <v>5363</v>
      </c>
      <c r="P108" s="262" t="s">
        <v>5362</v>
      </c>
      <c r="Q108" s="262">
        <v>81364141786</v>
      </c>
      <c r="R108" s="262" t="s">
        <v>4757</v>
      </c>
      <c r="S108" s="262" t="s">
        <v>4758</v>
      </c>
      <c r="T108" s="262" t="s">
        <v>5363</v>
      </c>
      <c r="U108" s="262" t="s">
        <v>3492</v>
      </c>
      <c r="V108" s="262" t="s">
        <v>3499</v>
      </c>
      <c r="W108" s="262" t="s">
        <v>5362</v>
      </c>
      <c r="X108" s="262">
        <v>81364141786</v>
      </c>
      <c r="Y108" s="262" t="s">
        <v>4987</v>
      </c>
      <c r="Z108" s="263" t="s">
        <v>4760</v>
      </c>
      <c r="AA108" s="262" t="s">
        <v>5364</v>
      </c>
      <c r="AB108" s="262" t="s">
        <v>4762</v>
      </c>
      <c r="AC108" s="262" t="s">
        <v>4763</v>
      </c>
      <c r="AD108" s="262" t="s">
        <v>4764</v>
      </c>
      <c r="AE108" s="262" t="s">
        <v>5357</v>
      </c>
      <c r="AF108" s="262" t="s">
        <v>5365</v>
      </c>
      <c r="AG108" s="262" t="s">
        <v>5366</v>
      </c>
      <c r="AH108" s="262" t="s">
        <v>5367</v>
      </c>
      <c r="AI108" s="262" t="s">
        <v>4767</v>
      </c>
      <c r="AJ108" s="262" t="s">
        <v>4767</v>
      </c>
      <c r="AK108" s="262" t="s">
        <v>4767</v>
      </c>
      <c r="AL108" s="262" t="s">
        <v>5368</v>
      </c>
      <c r="AM108" s="262" t="s">
        <v>4769</v>
      </c>
      <c r="AN108" s="263" t="s">
        <v>4770</v>
      </c>
      <c r="AO108" s="262">
        <v>106</v>
      </c>
      <c r="AP108" s="267">
        <v>43138</v>
      </c>
      <c r="AQ108" s="262" t="s">
        <v>4831</v>
      </c>
      <c r="AR108" s="262"/>
      <c r="AS108" s="262" t="s">
        <v>4771</v>
      </c>
      <c r="AT108" s="262"/>
      <c r="AU108" s="262" t="s">
        <v>4760</v>
      </c>
      <c r="AV108" s="262" t="s">
        <v>4770</v>
      </c>
    </row>
    <row r="109" spans="1:48">
      <c r="A109" s="262">
        <v>107</v>
      </c>
      <c r="B109" s="262" t="s">
        <v>6567</v>
      </c>
      <c r="C109" s="262" t="s">
        <v>3842</v>
      </c>
      <c r="D109" s="262" t="s">
        <v>3492</v>
      </c>
      <c r="E109" s="262" t="s">
        <v>3501</v>
      </c>
      <c r="F109" s="262" t="s">
        <v>3502</v>
      </c>
      <c r="G109" s="262" t="s">
        <v>4625</v>
      </c>
      <c r="H109" s="262" t="s">
        <v>3111</v>
      </c>
      <c r="I109" s="262" t="s">
        <v>5335</v>
      </c>
      <c r="J109" s="262" t="s">
        <v>4795</v>
      </c>
      <c r="K109" s="267">
        <v>43166</v>
      </c>
      <c r="L109" s="267">
        <v>43138</v>
      </c>
      <c r="M109" s="262" t="s">
        <v>5369</v>
      </c>
      <c r="N109" s="262">
        <v>6282391980720</v>
      </c>
      <c r="O109" s="262" t="s">
        <v>5370</v>
      </c>
      <c r="P109" s="262" t="s">
        <v>5369</v>
      </c>
      <c r="Q109" s="262">
        <v>6282391980720</v>
      </c>
      <c r="R109" s="262" t="s">
        <v>4757</v>
      </c>
      <c r="S109" s="262" t="s">
        <v>5371</v>
      </c>
      <c r="T109" s="262" t="s">
        <v>5370</v>
      </c>
      <c r="U109" s="262" t="s">
        <v>3492</v>
      </c>
      <c r="V109" s="262" t="s">
        <v>3501</v>
      </c>
      <c r="W109" s="262" t="s">
        <v>5369</v>
      </c>
      <c r="X109" s="262">
        <v>6282391980720</v>
      </c>
      <c r="Y109" s="262" t="s">
        <v>5372</v>
      </c>
      <c r="Z109" s="263" t="s">
        <v>4760</v>
      </c>
      <c r="AA109" s="262" t="s">
        <v>5373</v>
      </c>
      <c r="AB109" s="262" t="s">
        <v>4762</v>
      </c>
      <c r="AC109" s="262" t="s">
        <v>4763</v>
      </c>
      <c r="AD109" s="262" t="s">
        <v>4790</v>
      </c>
      <c r="AE109" s="262" t="s">
        <v>5357</v>
      </c>
      <c r="AF109" s="262" t="s">
        <v>5374</v>
      </c>
      <c r="AG109" s="262" t="s">
        <v>5375</v>
      </c>
      <c r="AH109" s="262" t="s">
        <v>5376</v>
      </c>
      <c r="AI109" s="262" t="s">
        <v>4767</v>
      </c>
      <c r="AJ109" s="262" t="s">
        <v>4767</v>
      </c>
      <c r="AK109" s="262" t="s">
        <v>4940</v>
      </c>
      <c r="AL109" s="262" t="s">
        <v>4941</v>
      </c>
      <c r="AM109" s="262" t="s">
        <v>4769</v>
      </c>
      <c r="AN109" s="263" t="s">
        <v>4770</v>
      </c>
      <c r="AO109" s="262">
        <v>107</v>
      </c>
      <c r="AP109" s="267">
        <v>43138</v>
      </c>
      <c r="AQ109" s="262" t="s">
        <v>4831</v>
      </c>
      <c r="AR109" s="262"/>
      <c r="AS109" s="262" t="s">
        <v>4771</v>
      </c>
      <c r="AT109" s="262"/>
      <c r="AU109" s="262" t="s">
        <v>4760</v>
      </c>
      <c r="AV109" s="262" t="s">
        <v>4770</v>
      </c>
    </row>
    <row r="110" spans="1:48">
      <c r="A110" s="262">
        <v>108</v>
      </c>
      <c r="B110" s="262" t="s">
        <v>6568</v>
      </c>
      <c r="C110" s="262" t="s">
        <v>3842</v>
      </c>
      <c r="D110" s="262" t="s">
        <v>3492</v>
      </c>
      <c r="E110" s="262" t="s">
        <v>3503</v>
      </c>
      <c r="F110" s="262" t="s">
        <v>3504</v>
      </c>
      <c r="G110" s="262" t="s">
        <v>4629</v>
      </c>
      <c r="H110" s="262" t="s">
        <v>3111</v>
      </c>
      <c r="I110" s="262" t="s">
        <v>5335</v>
      </c>
      <c r="J110" s="262" t="s">
        <v>4920</v>
      </c>
      <c r="K110" s="262" t="s">
        <v>4785</v>
      </c>
      <c r="L110" s="267">
        <v>75978</v>
      </c>
      <c r="M110" s="262" t="s">
        <v>5377</v>
      </c>
      <c r="N110" s="262">
        <v>6285265021178</v>
      </c>
      <c r="O110" s="262" t="s">
        <v>5378</v>
      </c>
      <c r="P110" s="262" t="s">
        <v>5377</v>
      </c>
      <c r="Q110" s="262">
        <v>6285265021178</v>
      </c>
      <c r="R110" s="262" t="s">
        <v>4757</v>
      </c>
      <c r="S110" s="262" t="s">
        <v>5379</v>
      </c>
      <c r="T110" s="262" t="s">
        <v>5378</v>
      </c>
      <c r="U110" s="262" t="s">
        <v>3492</v>
      </c>
      <c r="V110" s="262" t="s">
        <v>3503</v>
      </c>
      <c r="W110" s="262" t="s">
        <v>5377</v>
      </c>
      <c r="X110" s="262">
        <v>6285265021178</v>
      </c>
      <c r="Y110" s="262" t="s">
        <v>4965</v>
      </c>
      <c r="Z110" s="263" t="s">
        <v>4760</v>
      </c>
      <c r="AA110" s="262" t="s">
        <v>5380</v>
      </c>
      <c r="AB110" s="262" t="s">
        <v>4762</v>
      </c>
      <c r="AC110" s="262" t="s">
        <v>4763</v>
      </c>
      <c r="AD110" s="262" t="s">
        <v>4780</v>
      </c>
      <c r="AE110" s="262" t="s">
        <v>5357</v>
      </c>
      <c r="AF110" s="262" t="s">
        <v>5381</v>
      </c>
      <c r="AG110" s="262" t="s">
        <v>5382</v>
      </c>
      <c r="AH110" s="262" t="s">
        <v>4831</v>
      </c>
      <c r="AI110" s="262" t="s">
        <v>4767</v>
      </c>
      <c r="AJ110" s="262" t="s">
        <v>4767</v>
      </c>
      <c r="AK110" s="262" t="s">
        <v>4767</v>
      </c>
      <c r="AL110" s="262" t="s">
        <v>5383</v>
      </c>
      <c r="AM110" s="262" t="s">
        <v>4769</v>
      </c>
      <c r="AN110" s="263" t="s">
        <v>4770</v>
      </c>
      <c r="AO110" s="262">
        <v>108</v>
      </c>
      <c r="AP110" s="267">
        <v>43107</v>
      </c>
      <c r="AQ110" s="262" t="s">
        <v>4831</v>
      </c>
      <c r="AR110" s="262"/>
      <c r="AS110" s="262" t="s">
        <v>4771</v>
      </c>
      <c r="AT110" s="262"/>
      <c r="AU110" s="262" t="s">
        <v>4760</v>
      </c>
      <c r="AV110" s="262" t="s">
        <v>4770</v>
      </c>
    </row>
    <row r="111" spans="1:48">
      <c r="A111" s="262">
        <v>109</v>
      </c>
      <c r="B111" s="262" t="s">
        <v>6569</v>
      </c>
      <c r="C111" s="262" t="s">
        <v>3842</v>
      </c>
      <c r="D111" s="262" t="s">
        <v>3492</v>
      </c>
      <c r="E111" s="262" t="s">
        <v>3505</v>
      </c>
      <c r="F111" s="262" t="s">
        <v>3506</v>
      </c>
      <c r="G111" s="262" t="s">
        <v>4633</v>
      </c>
      <c r="H111" s="262" t="s">
        <v>3222</v>
      </c>
      <c r="I111" s="262" t="s">
        <v>5384</v>
      </c>
      <c r="J111" s="262" t="s">
        <v>5247</v>
      </c>
      <c r="K111" s="267">
        <v>43138</v>
      </c>
      <c r="L111" s="262" t="s">
        <v>4785</v>
      </c>
      <c r="M111" s="262" t="s">
        <v>5385</v>
      </c>
      <c r="N111" s="262" t="s">
        <v>5320</v>
      </c>
      <c r="O111" s="262" t="s">
        <v>5386</v>
      </c>
      <c r="P111" s="262" t="s">
        <v>5385</v>
      </c>
      <c r="Q111" s="262" t="s">
        <v>5320</v>
      </c>
      <c r="R111" s="262" t="s">
        <v>4757</v>
      </c>
      <c r="S111" s="262" t="s">
        <v>4758</v>
      </c>
      <c r="T111" s="262" t="s">
        <v>5386</v>
      </c>
      <c r="U111" s="262" t="s">
        <v>3492</v>
      </c>
      <c r="V111" s="262" t="s">
        <v>3505</v>
      </c>
      <c r="W111" s="262" t="s">
        <v>5385</v>
      </c>
      <c r="X111" s="262" t="s">
        <v>5320</v>
      </c>
      <c r="Y111" s="262" t="s">
        <v>5010</v>
      </c>
      <c r="Z111" s="263" t="s">
        <v>4760</v>
      </c>
      <c r="AA111" s="262" t="s">
        <v>5387</v>
      </c>
      <c r="AB111" s="262" t="s">
        <v>4762</v>
      </c>
      <c r="AC111" s="262" t="s">
        <v>4763</v>
      </c>
      <c r="AD111" s="262" t="s">
        <v>4780</v>
      </c>
      <c r="AE111" s="262" t="s">
        <v>5357</v>
      </c>
      <c r="AF111" s="262">
        <v>101.39</v>
      </c>
      <c r="AG111" s="262">
        <v>-2.7</v>
      </c>
      <c r="AH111" s="262" t="s">
        <v>4940</v>
      </c>
      <c r="AI111" s="262" t="s">
        <v>4767</v>
      </c>
      <c r="AJ111" s="262" t="s">
        <v>4767</v>
      </c>
      <c r="AK111" s="262" t="s">
        <v>4767</v>
      </c>
      <c r="AL111" s="262" t="s">
        <v>4941</v>
      </c>
      <c r="AM111" s="262" t="s">
        <v>4769</v>
      </c>
      <c r="AN111" s="263" t="s">
        <v>4770</v>
      </c>
      <c r="AO111" s="262">
        <v>109</v>
      </c>
      <c r="AP111" s="262" t="s">
        <v>4785</v>
      </c>
      <c r="AQ111" s="262" t="s">
        <v>4831</v>
      </c>
      <c r="AR111" s="262"/>
      <c r="AS111" s="262" t="s">
        <v>4771</v>
      </c>
      <c r="AT111" s="262"/>
      <c r="AU111" s="262" t="s">
        <v>4760</v>
      </c>
      <c r="AV111" s="262" t="s">
        <v>4770</v>
      </c>
    </row>
    <row r="112" spans="1:48">
      <c r="A112" s="262">
        <v>110</v>
      </c>
      <c r="B112" s="262" t="s">
        <v>6570</v>
      </c>
      <c r="C112" s="262" t="s">
        <v>3842</v>
      </c>
      <c r="D112" s="262" t="s">
        <v>3492</v>
      </c>
      <c r="E112" s="262" t="s">
        <v>3507</v>
      </c>
      <c r="F112" s="262" t="s">
        <v>3508</v>
      </c>
      <c r="G112" s="262" t="s">
        <v>3844</v>
      </c>
      <c r="H112" s="262" t="s">
        <v>3111</v>
      </c>
      <c r="I112" s="262" t="s">
        <v>5335</v>
      </c>
      <c r="J112" s="262" t="s">
        <v>5247</v>
      </c>
      <c r="K112" s="262" t="s">
        <v>4819</v>
      </c>
      <c r="L112" s="262" t="s">
        <v>4774</v>
      </c>
      <c r="M112" s="262" t="s">
        <v>5388</v>
      </c>
      <c r="N112" s="262" t="s">
        <v>5389</v>
      </c>
      <c r="O112" s="262" t="s">
        <v>5390</v>
      </c>
      <c r="P112" s="262" t="s">
        <v>5391</v>
      </c>
      <c r="Q112" s="262" t="s">
        <v>5389</v>
      </c>
      <c r="R112" s="262" t="s">
        <v>4853</v>
      </c>
      <c r="S112" s="262" t="s">
        <v>4758</v>
      </c>
      <c r="T112" s="262" t="s">
        <v>5390</v>
      </c>
      <c r="U112" s="262" t="s">
        <v>3492</v>
      </c>
      <c r="V112" s="262" t="s">
        <v>3507</v>
      </c>
      <c r="W112" s="262" t="s">
        <v>5391</v>
      </c>
      <c r="X112" s="262" t="s">
        <v>5389</v>
      </c>
      <c r="Y112" s="262" t="s">
        <v>4987</v>
      </c>
      <c r="Z112" s="263" t="s">
        <v>4760</v>
      </c>
      <c r="AA112" s="262" t="s">
        <v>5392</v>
      </c>
      <c r="AB112" s="262" t="s">
        <v>4762</v>
      </c>
      <c r="AC112" s="262" t="s">
        <v>4763</v>
      </c>
      <c r="AD112" s="262" t="s">
        <v>4780</v>
      </c>
      <c r="AE112" s="262" t="s">
        <v>5357</v>
      </c>
      <c r="AF112" s="262" t="s">
        <v>5393</v>
      </c>
      <c r="AG112" s="262" t="s">
        <v>5394</v>
      </c>
      <c r="AH112" s="262" t="s">
        <v>4940</v>
      </c>
      <c r="AI112" s="262" t="s">
        <v>4767</v>
      </c>
      <c r="AJ112" s="262" t="s">
        <v>4767</v>
      </c>
      <c r="AK112" s="262" t="s">
        <v>4767</v>
      </c>
      <c r="AL112" s="262" t="s">
        <v>4941</v>
      </c>
      <c r="AM112" s="262" t="s">
        <v>4769</v>
      </c>
      <c r="AN112" s="263" t="s">
        <v>4770</v>
      </c>
      <c r="AO112" s="262">
        <v>110</v>
      </c>
      <c r="AP112" s="262" t="s">
        <v>4774</v>
      </c>
      <c r="AQ112" s="262" t="s">
        <v>4831</v>
      </c>
      <c r="AR112" s="262"/>
      <c r="AS112" s="262" t="s">
        <v>4771</v>
      </c>
      <c r="AT112" s="262"/>
      <c r="AU112" s="262" t="s">
        <v>4760</v>
      </c>
      <c r="AV112" s="262" t="s">
        <v>4770</v>
      </c>
    </row>
    <row r="113" spans="1:48">
      <c r="A113" s="262">
        <v>111</v>
      </c>
      <c r="B113" s="262" t="s">
        <v>6571</v>
      </c>
      <c r="C113" s="262" t="s">
        <v>3842</v>
      </c>
      <c r="D113" s="262" t="s">
        <v>3492</v>
      </c>
      <c r="E113" s="262" t="s">
        <v>3509</v>
      </c>
      <c r="F113" s="262" t="s">
        <v>3510</v>
      </c>
      <c r="G113" s="262" t="s">
        <v>3848</v>
      </c>
      <c r="H113" s="262" t="s">
        <v>3111</v>
      </c>
      <c r="I113" s="262" t="s">
        <v>5335</v>
      </c>
      <c r="J113" s="262" t="s">
        <v>4795</v>
      </c>
      <c r="K113" s="267">
        <v>43197</v>
      </c>
      <c r="L113" s="267">
        <v>43138</v>
      </c>
      <c r="M113" s="262" t="s">
        <v>5395</v>
      </c>
      <c r="N113" s="262">
        <v>8126600784</v>
      </c>
      <c r="O113" s="262" t="s">
        <v>5396</v>
      </c>
      <c r="P113" s="262" t="s">
        <v>5395</v>
      </c>
      <c r="Q113" s="262">
        <v>8126600784</v>
      </c>
      <c r="R113" s="262" t="s">
        <v>4757</v>
      </c>
      <c r="S113" s="262" t="s">
        <v>4758</v>
      </c>
      <c r="T113" s="262" t="s">
        <v>5396</v>
      </c>
      <c r="U113" s="262" t="s">
        <v>3492</v>
      </c>
      <c r="V113" s="262" t="s">
        <v>3509</v>
      </c>
      <c r="W113" s="262" t="s">
        <v>5395</v>
      </c>
      <c r="X113" s="262">
        <v>8126600784</v>
      </c>
      <c r="Y113" s="262" t="s">
        <v>5397</v>
      </c>
      <c r="Z113" s="263" t="s">
        <v>4760</v>
      </c>
      <c r="AA113" s="262" t="s">
        <v>5398</v>
      </c>
      <c r="AB113" s="262" t="s">
        <v>4762</v>
      </c>
      <c r="AC113" s="262" t="s">
        <v>4763</v>
      </c>
      <c r="AD113" s="262" t="s">
        <v>4790</v>
      </c>
      <c r="AE113" s="262" t="s">
        <v>5357</v>
      </c>
      <c r="AF113" s="262" t="s">
        <v>5399</v>
      </c>
      <c r="AG113" s="262" t="s">
        <v>5400</v>
      </c>
      <c r="AH113" s="262" t="s">
        <v>4940</v>
      </c>
      <c r="AI113" s="262" t="s">
        <v>4767</v>
      </c>
      <c r="AJ113" s="262" t="s">
        <v>4767</v>
      </c>
      <c r="AK113" s="262" t="s">
        <v>4767</v>
      </c>
      <c r="AL113" s="262" t="s">
        <v>4941</v>
      </c>
      <c r="AM113" s="262" t="s">
        <v>4769</v>
      </c>
      <c r="AN113" s="263" t="s">
        <v>4770</v>
      </c>
      <c r="AO113" s="262">
        <v>111</v>
      </c>
      <c r="AP113" s="267">
        <v>43138</v>
      </c>
      <c r="AQ113" s="262" t="s">
        <v>4831</v>
      </c>
      <c r="AR113" s="262"/>
      <c r="AS113" s="262" t="s">
        <v>4771</v>
      </c>
      <c r="AT113" s="262"/>
      <c r="AU113" s="262" t="s">
        <v>4760</v>
      </c>
      <c r="AV113" s="262" t="s">
        <v>4770</v>
      </c>
    </row>
    <row r="114" spans="1:48">
      <c r="A114" s="262">
        <v>112</v>
      </c>
      <c r="B114" s="262" t="s">
        <v>6572</v>
      </c>
      <c r="C114" s="262" t="s">
        <v>3842</v>
      </c>
      <c r="D114" s="262" t="s">
        <v>3492</v>
      </c>
      <c r="E114" s="262" t="s">
        <v>5401</v>
      </c>
      <c r="F114" s="262" t="s">
        <v>3512</v>
      </c>
      <c r="G114" s="262" t="s">
        <v>3852</v>
      </c>
      <c r="H114" s="262" t="s">
        <v>3111</v>
      </c>
      <c r="I114" s="262" t="s">
        <v>5335</v>
      </c>
      <c r="J114" s="262" t="s">
        <v>4903</v>
      </c>
      <c r="K114" s="267">
        <v>43197</v>
      </c>
      <c r="L114" s="262" t="s">
        <v>4819</v>
      </c>
      <c r="M114" s="262" t="s">
        <v>5402</v>
      </c>
      <c r="N114" s="262">
        <v>85365643731</v>
      </c>
      <c r="O114" s="262" t="s">
        <v>5403</v>
      </c>
      <c r="P114" s="262" t="s">
        <v>5402</v>
      </c>
      <c r="Q114" s="262">
        <v>85365643731</v>
      </c>
      <c r="R114" s="262" t="s">
        <v>4757</v>
      </c>
      <c r="S114" s="262" t="s">
        <v>4758</v>
      </c>
      <c r="T114" s="262" t="s">
        <v>5403</v>
      </c>
      <c r="U114" s="262" t="s">
        <v>3492</v>
      </c>
      <c r="V114" s="262" t="s">
        <v>5401</v>
      </c>
      <c r="W114" s="262" t="s">
        <v>5402</v>
      </c>
      <c r="X114" s="262">
        <v>85365643731</v>
      </c>
      <c r="Y114" s="262" t="s">
        <v>5010</v>
      </c>
      <c r="Z114" s="263" t="s">
        <v>4760</v>
      </c>
      <c r="AA114" s="262" t="s">
        <v>5347</v>
      </c>
      <c r="AB114" s="262" t="s">
        <v>4762</v>
      </c>
      <c r="AC114" s="262" t="s">
        <v>4763</v>
      </c>
      <c r="AD114" s="262" t="s">
        <v>4780</v>
      </c>
      <c r="AE114" s="262" t="s">
        <v>4765</v>
      </c>
      <c r="AF114" s="262" t="s">
        <v>5404</v>
      </c>
      <c r="AG114" s="262" t="s">
        <v>5405</v>
      </c>
      <c r="AH114" s="262" t="s">
        <v>4940</v>
      </c>
      <c r="AI114" s="262" t="s">
        <v>4767</v>
      </c>
      <c r="AJ114" s="262" t="s">
        <v>4767</v>
      </c>
      <c r="AK114" s="262" t="s">
        <v>4767</v>
      </c>
      <c r="AL114" s="262" t="s">
        <v>4941</v>
      </c>
      <c r="AM114" s="262" t="s">
        <v>4769</v>
      </c>
      <c r="AN114" s="263" t="s">
        <v>4770</v>
      </c>
      <c r="AO114" s="262">
        <v>112</v>
      </c>
      <c r="AP114" s="262" t="s">
        <v>4819</v>
      </c>
      <c r="AQ114" s="262" t="s">
        <v>4831</v>
      </c>
      <c r="AR114" s="262"/>
      <c r="AS114" s="262" t="s">
        <v>4771</v>
      </c>
      <c r="AT114" s="262"/>
      <c r="AU114" s="262" t="s">
        <v>4760</v>
      </c>
      <c r="AV114" s="262" t="s">
        <v>4770</v>
      </c>
    </row>
    <row r="115" spans="1:48">
      <c r="A115" s="262">
        <v>113</v>
      </c>
      <c r="B115" s="262" t="s">
        <v>6573</v>
      </c>
      <c r="C115" s="262" t="s">
        <v>3842</v>
      </c>
      <c r="D115" s="262" t="s">
        <v>3492</v>
      </c>
      <c r="E115" s="262" t="s">
        <v>3499</v>
      </c>
      <c r="F115" s="262" t="s">
        <v>3513</v>
      </c>
      <c r="G115" s="262" t="s">
        <v>3856</v>
      </c>
      <c r="H115" s="262" t="s">
        <v>3111</v>
      </c>
      <c r="I115" s="262" t="s">
        <v>5335</v>
      </c>
      <c r="J115" s="262" t="s">
        <v>4920</v>
      </c>
      <c r="K115" s="262" t="s">
        <v>4785</v>
      </c>
      <c r="L115" s="267">
        <v>43138</v>
      </c>
      <c r="M115" s="262" t="s">
        <v>5406</v>
      </c>
      <c r="N115" s="262">
        <v>6285364092290</v>
      </c>
      <c r="O115" s="262" t="s">
        <v>5407</v>
      </c>
      <c r="P115" s="262" t="s">
        <v>5406</v>
      </c>
      <c r="Q115" s="262">
        <v>6285364092290</v>
      </c>
      <c r="R115" s="262" t="s">
        <v>4757</v>
      </c>
      <c r="S115" s="262" t="s">
        <v>5408</v>
      </c>
      <c r="T115" s="262" t="s">
        <v>5407</v>
      </c>
      <c r="U115" s="262" t="s">
        <v>3492</v>
      </c>
      <c r="V115" s="262" t="s">
        <v>3499</v>
      </c>
      <c r="W115" s="262" t="s">
        <v>5409</v>
      </c>
      <c r="X115" s="262">
        <v>6285364092290</v>
      </c>
      <c r="Y115" s="262" t="s">
        <v>4806</v>
      </c>
      <c r="Z115" s="263" t="s">
        <v>4760</v>
      </c>
      <c r="AA115" s="262" t="s">
        <v>5410</v>
      </c>
      <c r="AB115" s="262" t="s">
        <v>4762</v>
      </c>
      <c r="AC115" s="262" t="s">
        <v>4763</v>
      </c>
      <c r="AD115" s="262" t="s">
        <v>4780</v>
      </c>
      <c r="AE115" s="262" t="s">
        <v>5357</v>
      </c>
      <c r="AF115" s="262" t="s">
        <v>5411</v>
      </c>
      <c r="AG115" s="262" t="s">
        <v>5412</v>
      </c>
      <c r="AH115" s="262" t="s">
        <v>4767</v>
      </c>
      <c r="AI115" s="262" t="s">
        <v>4767</v>
      </c>
      <c r="AJ115" s="262" t="s">
        <v>4767</v>
      </c>
      <c r="AK115" s="262" t="s">
        <v>4767</v>
      </c>
      <c r="AL115" s="262" t="s">
        <v>5383</v>
      </c>
      <c r="AM115" s="262" t="s">
        <v>4769</v>
      </c>
      <c r="AN115" s="263" t="s">
        <v>4770</v>
      </c>
      <c r="AO115" s="262">
        <v>113</v>
      </c>
      <c r="AP115" s="267">
        <v>43138</v>
      </c>
      <c r="AQ115" s="262" t="s">
        <v>4831</v>
      </c>
      <c r="AR115" s="262"/>
      <c r="AS115" s="262" t="s">
        <v>4771</v>
      </c>
      <c r="AT115" s="262"/>
      <c r="AU115" s="262" t="s">
        <v>4760</v>
      </c>
      <c r="AV115" s="262" t="s">
        <v>4770</v>
      </c>
    </row>
    <row r="116" spans="1:48">
      <c r="A116" s="262">
        <v>114</v>
      </c>
      <c r="B116" s="262" t="s">
        <v>6574</v>
      </c>
      <c r="C116" s="262" t="s">
        <v>2834</v>
      </c>
      <c r="D116" s="262" t="s">
        <v>2840</v>
      </c>
      <c r="E116" s="262" t="s">
        <v>3515</v>
      </c>
      <c r="F116" s="262" t="s">
        <v>3861</v>
      </c>
      <c r="G116" s="262" t="s">
        <v>3862</v>
      </c>
      <c r="H116" s="262" t="s">
        <v>3119</v>
      </c>
      <c r="I116" s="262">
        <v>82170458225</v>
      </c>
      <c r="J116" s="262" t="s">
        <v>4795</v>
      </c>
      <c r="K116" s="262" t="s">
        <v>4774</v>
      </c>
      <c r="L116" s="267">
        <v>43165</v>
      </c>
      <c r="M116" s="262" t="s">
        <v>5413</v>
      </c>
      <c r="N116" s="262">
        <v>82387910853</v>
      </c>
      <c r="O116" s="262" t="s">
        <v>5414</v>
      </c>
      <c r="P116" s="262" t="s">
        <v>5413</v>
      </c>
      <c r="Q116" s="262">
        <v>82387910853</v>
      </c>
      <c r="R116" s="262" t="s">
        <v>4757</v>
      </c>
      <c r="S116" s="262" t="s">
        <v>5415</v>
      </c>
      <c r="T116" s="262" t="s">
        <v>5414</v>
      </c>
      <c r="U116" s="262" t="s">
        <v>2840</v>
      </c>
      <c r="V116" s="262" t="s">
        <v>3515</v>
      </c>
      <c r="W116" s="262" t="s">
        <v>5413</v>
      </c>
      <c r="X116" s="262">
        <v>82387910853</v>
      </c>
      <c r="Y116" s="262" t="s">
        <v>5416</v>
      </c>
      <c r="Z116" s="263" t="s">
        <v>4760</v>
      </c>
      <c r="AA116" s="262" t="s">
        <v>5417</v>
      </c>
      <c r="AB116" s="262" t="s">
        <v>4762</v>
      </c>
      <c r="AC116" s="262" t="s">
        <v>4763</v>
      </c>
      <c r="AD116" s="262" t="s">
        <v>4808</v>
      </c>
      <c r="AE116" s="262" t="s">
        <v>5253</v>
      </c>
      <c r="AF116" s="262" t="s">
        <v>5418</v>
      </c>
      <c r="AG116" s="262" t="s">
        <v>5419</v>
      </c>
      <c r="AH116" s="262" t="s">
        <v>5420</v>
      </c>
      <c r="AI116" s="262" t="s">
        <v>4767</v>
      </c>
      <c r="AJ116" s="262" t="s">
        <v>4767</v>
      </c>
      <c r="AK116" s="262" t="s">
        <v>4767</v>
      </c>
      <c r="AL116" s="262" t="s">
        <v>4941</v>
      </c>
      <c r="AM116" s="262" t="s">
        <v>4769</v>
      </c>
      <c r="AN116" s="263" t="s">
        <v>4770</v>
      </c>
      <c r="AO116" s="262">
        <v>114</v>
      </c>
      <c r="AP116" s="267">
        <v>43166</v>
      </c>
      <c r="AQ116" s="262" t="s">
        <v>4831</v>
      </c>
      <c r="AR116" s="262"/>
      <c r="AS116" s="262" t="s">
        <v>4771</v>
      </c>
      <c r="AT116" s="262"/>
      <c r="AU116" s="262" t="s">
        <v>4760</v>
      </c>
      <c r="AV116" s="262" t="s">
        <v>4770</v>
      </c>
    </row>
    <row r="117" spans="1:48">
      <c r="A117" s="262">
        <v>115</v>
      </c>
      <c r="B117" s="262" t="s">
        <v>6575</v>
      </c>
      <c r="C117" s="262" t="s">
        <v>2834</v>
      </c>
      <c r="D117" s="262" t="s">
        <v>2840</v>
      </c>
      <c r="E117" s="262" t="s">
        <v>3517</v>
      </c>
      <c r="F117" s="262" t="s">
        <v>3518</v>
      </c>
      <c r="G117" s="262" t="s">
        <v>3866</v>
      </c>
      <c r="H117" s="262" t="s">
        <v>3119</v>
      </c>
      <c r="I117" s="262">
        <v>82170458225</v>
      </c>
      <c r="J117" s="262" t="s">
        <v>4920</v>
      </c>
      <c r="K117" s="262" t="s">
        <v>4785</v>
      </c>
      <c r="L117" s="267">
        <v>43138</v>
      </c>
      <c r="M117" s="262" t="s">
        <v>5421</v>
      </c>
      <c r="N117" s="262" t="s">
        <v>5421</v>
      </c>
      <c r="O117" s="262" t="s">
        <v>5422</v>
      </c>
      <c r="P117" s="262" t="s">
        <v>5421</v>
      </c>
      <c r="Q117" s="262">
        <v>85271384091</v>
      </c>
      <c r="R117" s="262" t="s">
        <v>4757</v>
      </c>
      <c r="S117" s="262" t="s">
        <v>4758</v>
      </c>
      <c r="T117" s="262" t="s">
        <v>5422</v>
      </c>
      <c r="U117" s="262" t="s">
        <v>2840</v>
      </c>
      <c r="V117" s="262" t="s">
        <v>3517</v>
      </c>
      <c r="W117" s="262" t="s">
        <v>5421</v>
      </c>
      <c r="X117" s="262">
        <v>85271384091</v>
      </c>
      <c r="Y117" s="262" t="s">
        <v>4965</v>
      </c>
      <c r="Z117" s="263" t="s">
        <v>4760</v>
      </c>
      <c r="AA117" s="262" t="s">
        <v>5423</v>
      </c>
      <c r="AB117" s="262" t="s">
        <v>4762</v>
      </c>
      <c r="AC117" s="262" t="s">
        <v>4763</v>
      </c>
      <c r="AD117" s="262" t="s">
        <v>4780</v>
      </c>
      <c r="AE117" s="262" t="s">
        <v>4765</v>
      </c>
      <c r="AF117" s="262" t="s">
        <v>5424</v>
      </c>
      <c r="AG117" s="262" t="s">
        <v>5425</v>
      </c>
      <c r="AH117" s="262" t="s">
        <v>4767</v>
      </c>
      <c r="AI117" s="262" t="s">
        <v>4767</v>
      </c>
      <c r="AJ117" s="262" t="s">
        <v>4767</v>
      </c>
      <c r="AK117" s="262" t="s">
        <v>4767</v>
      </c>
      <c r="AL117" s="262" t="s">
        <v>5426</v>
      </c>
      <c r="AM117" s="262" t="s">
        <v>4769</v>
      </c>
      <c r="AN117" s="263" t="s">
        <v>4770</v>
      </c>
      <c r="AO117" s="262">
        <v>115</v>
      </c>
      <c r="AP117" s="267">
        <v>43138</v>
      </c>
      <c r="AQ117" s="262" t="s">
        <v>4831</v>
      </c>
      <c r="AR117" s="262"/>
      <c r="AS117" s="262" t="s">
        <v>4771</v>
      </c>
      <c r="AT117" s="262"/>
      <c r="AU117" s="262" t="s">
        <v>4760</v>
      </c>
      <c r="AV117" s="262" t="s">
        <v>4770</v>
      </c>
    </row>
    <row r="118" spans="1:48">
      <c r="A118" s="266">
        <v>116</v>
      </c>
      <c r="B118" s="266" t="e">
        <v>#N/A</v>
      </c>
      <c r="C118" s="266" t="s">
        <v>2834</v>
      </c>
      <c r="D118" s="266" t="s">
        <v>2840</v>
      </c>
      <c r="E118" s="266" t="s">
        <v>3519</v>
      </c>
      <c r="F118" s="266" t="s">
        <v>3520</v>
      </c>
      <c r="G118" s="266" t="s">
        <v>5427</v>
      </c>
      <c r="H118" s="266" t="s">
        <v>3142</v>
      </c>
      <c r="I118" s="266" t="s">
        <v>5428</v>
      </c>
      <c r="J118" s="266" t="s">
        <v>4920</v>
      </c>
      <c r="K118" s="272">
        <v>43138</v>
      </c>
      <c r="L118" s="272">
        <v>43227</v>
      </c>
      <c r="M118" s="266" t="s">
        <v>5429</v>
      </c>
      <c r="N118" s="266">
        <v>81378456672</v>
      </c>
      <c r="O118" s="266"/>
      <c r="P118" s="266"/>
      <c r="Q118" s="266"/>
      <c r="R118" s="266"/>
      <c r="S118" s="266"/>
      <c r="T118" s="266"/>
      <c r="U118" s="266" t="s">
        <v>2840</v>
      </c>
      <c r="V118" s="266" t="s">
        <v>3519</v>
      </c>
      <c r="W118" s="266"/>
      <c r="X118" s="266"/>
      <c r="Y118" s="266"/>
      <c r="Z118" s="266" t="s">
        <v>4760</v>
      </c>
      <c r="AA118" s="266"/>
      <c r="AB118" s="266"/>
      <c r="AC118" s="266"/>
      <c r="AD118" s="266"/>
      <c r="AE118" s="266"/>
      <c r="AF118" s="266"/>
      <c r="AG118" s="266"/>
      <c r="AH118" s="266"/>
      <c r="AI118" s="266"/>
      <c r="AJ118" s="266"/>
      <c r="AK118" s="266"/>
      <c r="AL118" s="266" t="s">
        <v>5430</v>
      </c>
      <c r="AM118" s="266" t="s">
        <v>5431</v>
      </c>
      <c r="AN118" s="266" t="s">
        <v>4929</v>
      </c>
      <c r="AO118" s="266">
        <v>116</v>
      </c>
      <c r="AP118" s="266"/>
      <c r="AQ118" s="266" t="s">
        <v>4831</v>
      </c>
      <c r="AR118" s="266"/>
      <c r="AS118" s="266" t="s">
        <v>4771</v>
      </c>
      <c r="AT118" s="266"/>
      <c r="AU118" s="266" t="s">
        <v>4760</v>
      </c>
      <c r="AV118" s="266" t="s">
        <v>4929</v>
      </c>
    </row>
    <row r="119" spans="1:48">
      <c r="A119" s="262">
        <v>117</v>
      </c>
      <c r="B119" s="262" t="s">
        <v>6576</v>
      </c>
      <c r="C119" s="262" t="s">
        <v>2834</v>
      </c>
      <c r="D119" s="262" t="s">
        <v>3514</v>
      </c>
      <c r="E119" s="262" t="s">
        <v>3521</v>
      </c>
      <c r="F119" s="262" t="s">
        <v>3522</v>
      </c>
      <c r="G119" s="262" t="s">
        <v>3874</v>
      </c>
      <c r="H119" s="262" t="s">
        <v>5432</v>
      </c>
      <c r="I119" s="262" t="s">
        <v>5433</v>
      </c>
      <c r="J119" s="262" t="s">
        <v>4773</v>
      </c>
      <c r="K119" s="262" t="s">
        <v>4774</v>
      </c>
      <c r="L119" s="262" t="s">
        <v>4774</v>
      </c>
      <c r="M119" s="262" t="s">
        <v>5434</v>
      </c>
      <c r="N119" s="262">
        <v>85263258562</v>
      </c>
      <c r="O119" s="273" t="s">
        <v>3874</v>
      </c>
      <c r="P119" s="262" t="s">
        <v>5435</v>
      </c>
      <c r="Q119" s="262">
        <v>85263258562</v>
      </c>
      <c r="R119" s="262" t="s">
        <v>4757</v>
      </c>
      <c r="S119" s="262" t="s">
        <v>4758</v>
      </c>
      <c r="T119" s="262" t="s">
        <v>3874</v>
      </c>
      <c r="U119" s="262" t="s">
        <v>3514</v>
      </c>
      <c r="V119" s="262" t="s">
        <v>3521</v>
      </c>
      <c r="W119" s="262" t="s">
        <v>5434</v>
      </c>
      <c r="X119" s="262">
        <v>85263258562</v>
      </c>
      <c r="Y119" s="262" t="s">
        <v>5436</v>
      </c>
      <c r="Z119" s="263" t="s">
        <v>4760</v>
      </c>
      <c r="AA119" s="262" t="s">
        <v>5437</v>
      </c>
      <c r="AB119" s="262" t="s">
        <v>4762</v>
      </c>
      <c r="AC119" s="262" t="s">
        <v>4763</v>
      </c>
      <c r="AD119" s="262" t="s">
        <v>4815</v>
      </c>
      <c r="AE119" s="262" t="s">
        <v>4765</v>
      </c>
      <c r="AF119" s="262" t="s">
        <v>5438</v>
      </c>
      <c r="AG119" s="262" t="s">
        <v>5439</v>
      </c>
      <c r="AH119" s="262" t="s">
        <v>5440</v>
      </c>
      <c r="AI119" s="262" t="s">
        <v>4767</v>
      </c>
      <c r="AJ119" s="262" t="s">
        <v>4767</v>
      </c>
      <c r="AK119" s="262" t="s">
        <v>4767</v>
      </c>
      <c r="AL119" s="262" t="s">
        <v>5084</v>
      </c>
      <c r="AM119" s="262" t="s">
        <v>4769</v>
      </c>
      <c r="AN119" s="263" t="s">
        <v>4770</v>
      </c>
      <c r="AO119" s="262">
        <v>117</v>
      </c>
      <c r="AP119" s="262" t="s">
        <v>4774</v>
      </c>
      <c r="AQ119" s="262" t="s">
        <v>4831</v>
      </c>
      <c r="AR119" s="262"/>
      <c r="AS119" s="262" t="s">
        <v>4771</v>
      </c>
      <c r="AT119" s="262"/>
      <c r="AU119" s="262" t="s">
        <v>4760</v>
      </c>
      <c r="AV119" s="262" t="s">
        <v>4770</v>
      </c>
    </row>
    <row r="120" spans="1:48">
      <c r="A120" s="262">
        <v>118</v>
      </c>
      <c r="B120" s="262" t="s">
        <v>6577</v>
      </c>
      <c r="C120" s="262" t="s">
        <v>2834</v>
      </c>
      <c r="D120" s="262" t="s">
        <v>2840</v>
      </c>
      <c r="E120" s="262" t="s">
        <v>3523</v>
      </c>
      <c r="F120" s="262" t="s">
        <v>3524</v>
      </c>
      <c r="G120" s="262" t="s">
        <v>5441</v>
      </c>
      <c r="H120" s="262" t="s">
        <v>5442</v>
      </c>
      <c r="I120" s="262" t="s">
        <v>5443</v>
      </c>
      <c r="J120" s="262" t="s">
        <v>5247</v>
      </c>
      <c r="K120" s="262" t="s">
        <v>4774</v>
      </c>
      <c r="L120" s="262" t="s">
        <v>4753</v>
      </c>
      <c r="M120" s="262" t="s">
        <v>5444</v>
      </c>
      <c r="N120" s="262">
        <v>82170030469</v>
      </c>
      <c r="O120" s="262" t="s">
        <v>5441</v>
      </c>
      <c r="P120" s="262" t="s">
        <v>5444</v>
      </c>
      <c r="Q120" s="262">
        <v>82170030469</v>
      </c>
      <c r="R120" s="262" t="s">
        <v>4757</v>
      </c>
      <c r="S120" s="262"/>
      <c r="T120" s="262" t="s">
        <v>5441</v>
      </c>
      <c r="U120" s="262" t="s">
        <v>2840</v>
      </c>
      <c r="V120" s="262" t="s">
        <v>3523</v>
      </c>
      <c r="W120" s="262" t="s">
        <v>5444</v>
      </c>
      <c r="X120" s="262" t="s">
        <v>5445</v>
      </c>
      <c r="Y120" s="262" t="s">
        <v>5416</v>
      </c>
      <c r="Z120" s="262" t="s">
        <v>4760</v>
      </c>
      <c r="AA120" s="262" t="s">
        <v>5446</v>
      </c>
      <c r="AB120" s="262" t="s">
        <v>4762</v>
      </c>
      <c r="AC120" s="262" t="s">
        <v>4763</v>
      </c>
      <c r="AD120" s="262" t="s">
        <v>5447</v>
      </c>
      <c r="AE120" s="262" t="s">
        <v>4765</v>
      </c>
      <c r="AF120" s="262" t="s">
        <v>5448</v>
      </c>
      <c r="AG120" s="262" t="s">
        <v>5449</v>
      </c>
      <c r="AH120" s="262" t="s">
        <v>5450</v>
      </c>
      <c r="AI120" s="262" t="s">
        <v>4767</v>
      </c>
      <c r="AJ120" s="262" t="s">
        <v>4767</v>
      </c>
      <c r="AK120" s="262" t="s">
        <v>4767</v>
      </c>
      <c r="AL120" s="262" t="s">
        <v>4935</v>
      </c>
      <c r="AM120" s="262" t="s">
        <v>4769</v>
      </c>
      <c r="AN120" s="262" t="s">
        <v>4770</v>
      </c>
      <c r="AO120" s="262">
        <v>118</v>
      </c>
      <c r="AP120" s="267">
        <v>43262</v>
      </c>
      <c r="AQ120" s="262"/>
      <c r="AR120" s="262"/>
      <c r="AS120" s="262" t="s">
        <v>4771</v>
      </c>
      <c r="AT120" s="262"/>
      <c r="AU120" s="262" t="s">
        <v>4760</v>
      </c>
      <c r="AV120" s="262" t="s">
        <v>5451</v>
      </c>
    </row>
    <row r="121" spans="1:48">
      <c r="A121" s="262">
        <v>119</v>
      </c>
      <c r="B121" s="262" t="s">
        <v>6578</v>
      </c>
      <c r="C121" s="262" t="s">
        <v>2834</v>
      </c>
      <c r="D121" s="262" t="s">
        <v>2840</v>
      </c>
      <c r="E121" s="262" t="s">
        <v>3525</v>
      </c>
      <c r="F121" s="262" t="s">
        <v>3526</v>
      </c>
      <c r="G121" s="262" t="s">
        <v>3878</v>
      </c>
      <c r="H121" s="262" t="s">
        <v>3142</v>
      </c>
      <c r="I121" s="262">
        <v>8128516905</v>
      </c>
      <c r="J121" s="262" t="s">
        <v>4903</v>
      </c>
      <c r="K121" s="267">
        <v>43197</v>
      </c>
      <c r="L121" s="267">
        <v>43138</v>
      </c>
      <c r="M121" s="262" t="s">
        <v>5452</v>
      </c>
      <c r="N121" s="262" t="s">
        <v>5453</v>
      </c>
      <c r="O121" s="262" t="s">
        <v>5454</v>
      </c>
      <c r="P121" s="262" t="s">
        <v>5452</v>
      </c>
      <c r="Q121" s="262" t="s">
        <v>5453</v>
      </c>
      <c r="R121" s="262" t="s">
        <v>4757</v>
      </c>
      <c r="S121" s="262" t="s">
        <v>4758</v>
      </c>
      <c r="T121" s="262" t="s">
        <v>5454</v>
      </c>
      <c r="U121" s="262" t="s">
        <v>2840</v>
      </c>
      <c r="V121" s="262" t="s">
        <v>3525</v>
      </c>
      <c r="W121" s="262" t="s">
        <v>5452</v>
      </c>
      <c r="X121" s="262" t="s">
        <v>5453</v>
      </c>
      <c r="Y121" s="262" t="s">
        <v>4806</v>
      </c>
      <c r="Z121" s="263" t="s">
        <v>4760</v>
      </c>
      <c r="AA121" s="262" t="s">
        <v>5455</v>
      </c>
      <c r="AB121" s="262" t="s">
        <v>4762</v>
      </c>
      <c r="AC121" s="262" t="s">
        <v>4763</v>
      </c>
      <c r="AD121" s="262" t="s">
        <v>4808</v>
      </c>
      <c r="AE121" s="262" t="s">
        <v>4765</v>
      </c>
      <c r="AF121" s="262">
        <v>100.535641</v>
      </c>
      <c r="AG121" s="262">
        <v>0.70927799999999996</v>
      </c>
      <c r="AH121" s="262" t="s">
        <v>5456</v>
      </c>
      <c r="AI121" s="262" t="s">
        <v>4767</v>
      </c>
      <c r="AJ121" s="262" t="s">
        <v>4767</v>
      </c>
      <c r="AK121" s="262" t="s">
        <v>4767</v>
      </c>
      <c r="AL121" s="262" t="s">
        <v>4941</v>
      </c>
      <c r="AM121" s="262" t="s">
        <v>4769</v>
      </c>
      <c r="AN121" s="263" t="s">
        <v>4770</v>
      </c>
      <c r="AO121" s="262">
        <v>119</v>
      </c>
      <c r="AP121" s="267">
        <v>43138</v>
      </c>
      <c r="AQ121" s="262" t="s">
        <v>4831</v>
      </c>
      <c r="AR121" s="262"/>
      <c r="AS121" s="262" t="s">
        <v>4771</v>
      </c>
      <c r="AT121" s="262"/>
      <c r="AU121" s="262" t="s">
        <v>4760</v>
      </c>
      <c r="AV121" s="262" t="s">
        <v>4770</v>
      </c>
    </row>
    <row r="122" spans="1:48">
      <c r="A122" s="262">
        <v>120</v>
      </c>
      <c r="B122" s="262" t="s">
        <v>6579</v>
      </c>
      <c r="C122" s="262" t="s">
        <v>2834</v>
      </c>
      <c r="D122" s="262" t="s">
        <v>3514</v>
      </c>
      <c r="E122" s="262" t="s">
        <v>3519</v>
      </c>
      <c r="F122" s="262" t="s">
        <v>3527</v>
      </c>
      <c r="G122" s="262" t="s">
        <v>3882</v>
      </c>
      <c r="H122" s="262" t="s">
        <v>3118</v>
      </c>
      <c r="I122" s="262" t="s">
        <v>5428</v>
      </c>
      <c r="J122" s="262" t="s">
        <v>42</v>
      </c>
      <c r="K122" s="262" t="s">
        <v>4819</v>
      </c>
      <c r="L122" s="267">
        <v>43197</v>
      </c>
      <c r="M122" s="262" t="s">
        <v>5457</v>
      </c>
      <c r="N122" s="262">
        <v>6285233823713</v>
      </c>
      <c r="O122" s="262" t="s">
        <v>5458</v>
      </c>
      <c r="P122" s="262" t="s">
        <v>5457</v>
      </c>
      <c r="Q122" s="262">
        <v>6285233823713</v>
      </c>
      <c r="R122" s="262" t="s">
        <v>4757</v>
      </c>
      <c r="S122" s="262"/>
      <c r="T122" s="262" t="s">
        <v>5458</v>
      </c>
      <c r="U122" s="262" t="s">
        <v>2840</v>
      </c>
      <c r="V122" s="262" t="s">
        <v>3519</v>
      </c>
      <c r="W122" s="262" t="s">
        <v>5457</v>
      </c>
      <c r="X122" s="262">
        <v>6285233823713</v>
      </c>
      <c r="Y122" s="262" t="s">
        <v>5459</v>
      </c>
      <c r="Z122" s="263" t="s">
        <v>4760</v>
      </c>
      <c r="AA122" s="262" t="s">
        <v>5460</v>
      </c>
      <c r="AB122" s="262" t="s">
        <v>4762</v>
      </c>
      <c r="AC122" s="262" t="s">
        <v>4763</v>
      </c>
      <c r="AD122" s="262" t="s">
        <v>4875</v>
      </c>
      <c r="AE122" s="262" t="s">
        <v>4765</v>
      </c>
      <c r="AF122" s="262" t="s">
        <v>5461</v>
      </c>
      <c r="AG122" s="262" t="s">
        <v>5462</v>
      </c>
      <c r="AH122" s="262" t="s">
        <v>5459</v>
      </c>
      <c r="AI122" s="262" t="s">
        <v>4767</v>
      </c>
      <c r="AJ122" s="262" t="s">
        <v>4767</v>
      </c>
      <c r="AK122" s="262" t="s">
        <v>4767</v>
      </c>
      <c r="AL122" s="262" t="s">
        <v>5383</v>
      </c>
      <c r="AM122" s="262" t="s">
        <v>4769</v>
      </c>
      <c r="AN122" s="263" t="s">
        <v>4770</v>
      </c>
      <c r="AO122" s="262">
        <v>120</v>
      </c>
      <c r="AP122" s="267">
        <v>43197</v>
      </c>
      <c r="AQ122" s="262"/>
      <c r="AR122" s="262"/>
      <c r="AS122" s="262" t="s">
        <v>4771</v>
      </c>
      <c r="AT122" s="262"/>
      <c r="AU122" s="262" t="s">
        <v>4760</v>
      </c>
      <c r="AV122" s="262" t="s">
        <v>4770</v>
      </c>
    </row>
    <row r="123" spans="1:48">
      <c r="A123" s="266">
        <v>121</v>
      </c>
      <c r="B123" s="266" t="s">
        <v>6580</v>
      </c>
      <c r="C123" s="266" t="s">
        <v>2834</v>
      </c>
      <c r="D123" s="266" t="s">
        <v>2840</v>
      </c>
      <c r="E123" s="266" t="s">
        <v>3528</v>
      </c>
      <c r="F123" s="266" t="s">
        <v>3529</v>
      </c>
      <c r="G123" s="271" t="s">
        <v>3889</v>
      </c>
      <c r="H123" s="266" t="s">
        <v>3142</v>
      </c>
      <c r="I123" s="266" t="s">
        <v>5428</v>
      </c>
      <c r="J123" s="266" t="s">
        <v>4795</v>
      </c>
      <c r="K123" s="266" t="s">
        <v>4754</v>
      </c>
      <c r="L123" s="272">
        <v>43166</v>
      </c>
      <c r="M123" s="266" t="s">
        <v>5463</v>
      </c>
      <c r="N123" s="266" t="s">
        <v>5464</v>
      </c>
      <c r="O123" s="266" t="s">
        <v>5465</v>
      </c>
      <c r="P123" s="266" t="s">
        <v>5463</v>
      </c>
      <c r="Q123" s="266" t="s">
        <v>5464</v>
      </c>
      <c r="R123" s="266" t="s">
        <v>4757</v>
      </c>
      <c r="S123" s="266" t="s">
        <v>5466</v>
      </c>
      <c r="T123" s="266" t="s">
        <v>5465</v>
      </c>
      <c r="U123" s="266" t="s">
        <v>2840</v>
      </c>
      <c r="V123" s="266" t="s">
        <v>3528</v>
      </c>
      <c r="W123" s="266" t="s">
        <v>5463</v>
      </c>
      <c r="X123" s="266" t="s">
        <v>5464</v>
      </c>
      <c r="Y123" s="266" t="s">
        <v>4806</v>
      </c>
      <c r="Z123" s="263" t="s">
        <v>4760</v>
      </c>
      <c r="AA123" s="266" t="s">
        <v>5467</v>
      </c>
      <c r="AB123" s="266" t="s">
        <v>4762</v>
      </c>
      <c r="AC123" s="266" t="s">
        <v>4763</v>
      </c>
      <c r="AD123" s="266" t="s">
        <v>4875</v>
      </c>
      <c r="AE123" s="266" t="s">
        <v>4765</v>
      </c>
      <c r="AF123" s="266">
        <v>100.80860300000001</v>
      </c>
      <c r="AG123" s="266">
        <v>2.1600169999999999</v>
      </c>
      <c r="AH123" s="266" t="s">
        <v>5468</v>
      </c>
      <c r="AI123" s="266" t="s">
        <v>4767</v>
      </c>
      <c r="AJ123" s="266" t="s">
        <v>4767</v>
      </c>
      <c r="AK123" s="266" t="s">
        <v>4767</v>
      </c>
      <c r="AL123" s="266" t="s">
        <v>5469</v>
      </c>
      <c r="AM123" s="266" t="s">
        <v>4860</v>
      </c>
      <c r="AN123" s="263" t="s">
        <v>4770</v>
      </c>
      <c r="AO123" s="266">
        <v>121</v>
      </c>
      <c r="AP123" s="272">
        <v>43166</v>
      </c>
      <c r="AQ123" s="266" t="s">
        <v>4831</v>
      </c>
      <c r="AR123" s="266"/>
      <c r="AS123" s="262" t="s">
        <v>4771</v>
      </c>
      <c r="AT123" s="262"/>
      <c r="AU123" s="266" t="s">
        <v>4760</v>
      </c>
      <c r="AV123" s="262" t="s">
        <v>4770</v>
      </c>
    </row>
    <row r="124" spans="1:48">
      <c r="A124" s="262">
        <v>122</v>
      </c>
      <c r="B124" s="262" t="s">
        <v>6581</v>
      </c>
      <c r="C124" s="262" t="s">
        <v>2834</v>
      </c>
      <c r="D124" s="262" t="s">
        <v>2840</v>
      </c>
      <c r="E124" s="262" t="s">
        <v>3530</v>
      </c>
      <c r="F124" s="262" t="s">
        <v>3531</v>
      </c>
      <c r="G124" s="262" t="s">
        <v>3893</v>
      </c>
      <c r="H124" s="262" t="s">
        <v>3119</v>
      </c>
      <c r="I124" s="262">
        <v>82170458225</v>
      </c>
      <c r="J124" s="262" t="s">
        <v>4795</v>
      </c>
      <c r="K124" s="262" t="s">
        <v>4774</v>
      </c>
      <c r="L124" s="267">
        <v>43197</v>
      </c>
      <c r="M124" s="262" t="s">
        <v>5470</v>
      </c>
      <c r="N124" s="262" t="s">
        <v>5471</v>
      </c>
      <c r="O124" s="262" t="s">
        <v>5472</v>
      </c>
      <c r="P124" s="262" t="s">
        <v>5470</v>
      </c>
      <c r="Q124" s="262" t="s">
        <v>5471</v>
      </c>
      <c r="R124" s="262" t="s">
        <v>4757</v>
      </c>
      <c r="S124" s="262"/>
      <c r="T124" s="262" t="s">
        <v>5472</v>
      </c>
      <c r="U124" s="262" t="s">
        <v>2840</v>
      </c>
      <c r="V124" s="262" t="s">
        <v>3530</v>
      </c>
      <c r="W124" s="262" t="s">
        <v>5470</v>
      </c>
      <c r="X124" s="262" t="s">
        <v>5471</v>
      </c>
      <c r="Y124" s="262" t="s">
        <v>4806</v>
      </c>
      <c r="Z124" s="263" t="s">
        <v>4760</v>
      </c>
      <c r="AA124" s="262" t="s">
        <v>5473</v>
      </c>
      <c r="AB124" s="262" t="s">
        <v>4762</v>
      </c>
      <c r="AC124" s="262" t="s">
        <v>4763</v>
      </c>
      <c r="AD124" s="262" t="s">
        <v>4780</v>
      </c>
      <c r="AE124" s="262" t="s">
        <v>4765</v>
      </c>
      <c r="AF124" s="262" t="s">
        <v>5474</v>
      </c>
      <c r="AG124" s="262" t="s">
        <v>5475</v>
      </c>
      <c r="AH124" s="262" t="s">
        <v>5476</v>
      </c>
      <c r="AI124" s="262" t="s">
        <v>4767</v>
      </c>
      <c r="AJ124" s="262" t="s">
        <v>4767</v>
      </c>
      <c r="AK124" s="262" t="s">
        <v>4767</v>
      </c>
      <c r="AL124" s="262" t="s">
        <v>5477</v>
      </c>
      <c r="AM124" s="262" t="s">
        <v>4769</v>
      </c>
      <c r="AN124" s="263" t="s">
        <v>4770</v>
      </c>
      <c r="AO124" s="262">
        <v>122</v>
      </c>
      <c r="AP124" s="267">
        <v>43197</v>
      </c>
      <c r="AQ124" s="262" t="s">
        <v>4831</v>
      </c>
      <c r="AR124" s="262"/>
      <c r="AS124" s="262" t="s">
        <v>4771</v>
      </c>
      <c r="AT124" s="262"/>
      <c r="AU124" s="262" t="s">
        <v>4760</v>
      </c>
      <c r="AV124" s="262" t="s">
        <v>4770</v>
      </c>
    </row>
    <row r="125" spans="1:48">
      <c r="A125" s="262">
        <v>123</v>
      </c>
      <c r="B125" s="262" t="s">
        <v>6582</v>
      </c>
      <c r="C125" s="262" t="s">
        <v>2834</v>
      </c>
      <c r="D125" s="262" t="s">
        <v>3514</v>
      </c>
      <c r="E125" s="262" t="s">
        <v>3532</v>
      </c>
      <c r="F125" s="262" t="s">
        <v>3533</v>
      </c>
      <c r="G125" s="262" t="s">
        <v>3897</v>
      </c>
      <c r="H125" s="262" t="s">
        <v>5432</v>
      </c>
      <c r="I125" s="262" t="s">
        <v>5433</v>
      </c>
      <c r="J125" s="262" t="s">
        <v>4920</v>
      </c>
      <c r="K125" s="262" t="s">
        <v>4785</v>
      </c>
      <c r="L125" s="267">
        <v>43138</v>
      </c>
      <c r="M125" s="262" t="s">
        <v>5478</v>
      </c>
      <c r="N125" s="262">
        <v>85363962310</v>
      </c>
      <c r="O125" s="262" t="s">
        <v>3897</v>
      </c>
      <c r="P125" s="262" t="s">
        <v>5478</v>
      </c>
      <c r="Q125" s="262">
        <v>85363962310</v>
      </c>
      <c r="R125" s="262" t="s">
        <v>4757</v>
      </c>
      <c r="S125" s="262" t="s">
        <v>4758</v>
      </c>
      <c r="T125" s="262" t="s">
        <v>3897</v>
      </c>
      <c r="U125" s="262" t="s">
        <v>3514</v>
      </c>
      <c r="V125" s="262" t="s">
        <v>3532</v>
      </c>
      <c r="W125" s="262" t="s">
        <v>5478</v>
      </c>
      <c r="X125" s="262">
        <v>85363962310</v>
      </c>
      <c r="Y125" s="262" t="s">
        <v>4806</v>
      </c>
      <c r="Z125" s="263" t="s">
        <v>4760</v>
      </c>
      <c r="AA125" s="262" t="s">
        <v>5479</v>
      </c>
      <c r="AB125" s="262" t="s">
        <v>4762</v>
      </c>
      <c r="AC125" s="262" t="s">
        <v>4763</v>
      </c>
      <c r="AD125" s="262" t="s">
        <v>4764</v>
      </c>
      <c r="AE125" s="262" t="s">
        <v>4765</v>
      </c>
      <c r="AF125" s="262" t="s">
        <v>5480</v>
      </c>
      <c r="AG125" s="262" t="s">
        <v>5481</v>
      </c>
      <c r="AH125" s="262" t="s">
        <v>5482</v>
      </c>
      <c r="AI125" s="262" t="s">
        <v>4767</v>
      </c>
      <c r="AJ125" s="262" t="s">
        <v>4767</v>
      </c>
      <c r="AK125" s="262" t="s">
        <v>4767</v>
      </c>
      <c r="AL125" s="262" t="s">
        <v>5483</v>
      </c>
      <c r="AM125" s="262" t="s">
        <v>4769</v>
      </c>
      <c r="AN125" s="263" t="s">
        <v>4770</v>
      </c>
      <c r="AO125" s="262">
        <v>123</v>
      </c>
      <c r="AP125" s="267">
        <v>43138</v>
      </c>
      <c r="AQ125" s="262" t="s">
        <v>4831</v>
      </c>
      <c r="AR125" s="262"/>
      <c r="AS125" s="262" t="s">
        <v>4771</v>
      </c>
      <c r="AT125" s="262"/>
      <c r="AU125" s="262" t="s">
        <v>4760</v>
      </c>
      <c r="AV125" s="262" t="s">
        <v>4770</v>
      </c>
    </row>
    <row r="126" spans="1:48">
      <c r="A126" s="262">
        <v>124</v>
      </c>
      <c r="B126" s="262" t="s">
        <v>6583</v>
      </c>
      <c r="C126" s="262" t="s">
        <v>2834</v>
      </c>
      <c r="D126" s="262" t="s">
        <v>2840</v>
      </c>
      <c r="E126" s="262" t="s">
        <v>3525</v>
      </c>
      <c r="F126" s="262" t="s">
        <v>3534</v>
      </c>
      <c r="G126" s="262" t="s">
        <v>3900</v>
      </c>
      <c r="H126" s="262" t="s">
        <v>3119</v>
      </c>
      <c r="I126" s="262">
        <v>82170458225</v>
      </c>
      <c r="J126" s="262" t="s">
        <v>4903</v>
      </c>
      <c r="K126" s="262" t="s">
        <v>4819</v>
      </c>
      <c r="L126" s="262" t="s">
        <v>4819</v>
      </c>
      <c r="M126" s="262" t="s">
        <v>5484</v>
      </c>
      <c r="N126" s="262">
        <v>81261885136</v>
      </c>
      <c r="O126" s="262" t="s">
        <v>5485</v>
      </c>
      <c r="P126" s="262" t="s">
        <v>5484</v>
      </c>
      <c r="Q126" s="262">
        <v>81261885136</v>
      </c>
      <c r="R126" s="262" t="s">
        <v>4757</v>
      </c>
      <c r="S126" s="262" t="s">
        <v>4758</v>
      </c>
      <c r="T126" s="262" t="s">
        <v>5485</v>
      </c>
      <c r="U126" s="262" t="s">
        <v>2840</v>
      </c>
      <c r="V126" s="262" t="s">
        <v>3525</v>
      </c>
      <c r="W126" s="262" t="s">
        <v>5486</v>
      </c>
      <c r="X126" s="262">
        <v>81261885136</v>
      </c>
      <c r="Y126" s="262" t="s">
        <v>5010</v>
      </c>
      <c r="Z126" s="263" t="s">
        <v>4760</v>
      </c>
      <c r="AA126" s="262" t="s">
        <v>5078</v>
      </c>
      <c r="AB126" s="262" t="s">
        <v>4762</v>
      </c>
      <c r="AC126" s="262" t="s">
        <v>4763</v>
      </c>
      <c r="AD126" s="262" t="s">
        <v>4790</v>
      </c>
      <c r="AE126" s="262" t="s">
        <v>4765</v>
      </c>
      <c r="AF126" s="262" t="s">
        <v>5487</v>
      </c>
      <c r="AG126" s="262" t="s">
        <v>5488</v>
      </c>
      <c r="AH126" s="262" t="s">
        <v>5489</v>
      </c>
      <c r="AI126" s="262" t="s">
        <v>4767</v>
      </c>
      <c r="AJ126" s="262" t="s">
        <v>4767</v>
      </c>
      <c r="AK126" s="262" t="s">
        <v>4767</v>
      </c>
      <c r="AL126" s="262" t="s">
        <v>4941</v>
      </c>
      <c r="AM126" s="262" t="s">
        <v>4769</v>
      </c>
      <c r="AN126" s="263" t="s">
        <v>4770</v>
      </c>
      <c r="AO126" s="262">
        <v>124</v>
      </c>
      <c r="AP126" s="262" t="s">
        <v>4819</v>
      </c>
      <c r="AQ126" s="262" t="s">
        <v>4831</v>
      </c>
      <c r="AR126" s="262"/>
      <c r="AS126" s="262" t="s">
        <v>4771</v>
      </c>
      <c r="AT126" s="262"/>
      <c r="AU126" s="262" t="s">
        <v>4760</v>
      </c>
      <c r="AV126" s="262" t="s">
        <v>4770</v>
      </c>
    </row>
    <row r="127" spans="1:48">
      <c r="A127" s="262">
        <v>125</v>
      </c>
      <c r="B127" s="262" t="s">
        <v>6584</v>
      </c>
      <c r="C127" s="262" t="s">
        <v>2834</v>
      </c>
      <c r="D127" s="262" t="s">
        <v>2840</v>
      </c>
      <c r="E127" s="262" t="s">
        <v>3535</v>
      </c>
      <c r="F127" s="262" t="s">
        <v>3536</v>
      </c>
      <c r="G127" s="262" t="s">
        <v>3904</v>
      </c>
      <c r="H127" s="262" t="s">
        <v>3118</v>
      </c>
      <c r="I127" s="262" t="s">
        <v>5428</v>
      </c>
      <c r="J127" s="262" t="s">
        <v>4795</v>
      </c>
      <c r="K127" s="262" t="s">
        <v>4785</v>
      </c>
      <c r="L127" s="267">
        <v>43166</v>
      </c>
      <c r="M127" s="262" t="s">
        <v>5490</v>
      </c>
      <c r="N127" s="262">
        <v>6281266587711</v>
      </c>
      <c r="O127" s="262" t="s">
        <v>5491</v>
      </c>
      <c r="P127" s="262" t="s">
        <v>5490</v>
      </c>
      <c r="Q127" s="262">
        <v>6281266587711</v>
      </c>
      <c r="R127" s="262" t="s">
        <v>4757</v>
      </c>
      <c r="S127" s="262" t="s">
        <v>4758</v>
      </c>
      <c r="T127" s="262" t="s">
        <v>5491</v>
      </c>
      <c r="U127" s="262" t="s">
        <v>2840</v>
      </c>
      <c r="V127" s="262" t="s">
        <v>3535</v>
      </c>
      <c r="W127" s="262" t="s">
        <v>5490</v>
      </c>
      <c r="X127" s="262">
        <v>6281266587711</v>
      </c>
      <c r="Y127" s="262" t="s">
        <v>5492</v>
      </c>
      <c r="Z127" s="263" t="s">
        <v>4760</v>
      </c>
      <c r="AA127" s="262" t="s">
        <v>5417</v>
      </c>
      <c r="AB127" s="262" t="s">
        <v>4762</v>
      </c>
      <c r="AC127" s="262" t="s">
        <v>4763</v>
      </c>
      <c r="AD127" s="262" t="s">
        <v>4875</v>
      </c>
      <c r="AE127" s="262" t="s">
        <v>4765</v>
      </c>
      <c r="AF127" s="262" t="s">
        <v>5493</v>
      </c>
      <c r="AG127" s="262" t="s">
        <v>5494</v>
      </c>
      <c r="AH127" s="262" t="s">
        <v>5495</v>
      </c>
      <c r="AI127" s="262" t="s">
        <v>4767</v>
      </c>
      <c r="AJ127" s="262" t="s">
        <v>4767</v>
      </c>
      <c r="AK127" s="262" t="s">
        <v>4767</v>
      </c>
      <c r="AL127" s="262" t="s">
        <v>5496</v>
      </c>
      <c r="AM127" s="262" t="s">
        <v>4769</v>
      </c>
      <c r="AN127" s="263" t="s">
        <v>4770</v>
      </c>
      <c r="AO127" s="262">
        <v>125</v>
      </c>
      <c r="AP127" s="267">
        <v>43166</v>
      </c>
      <c r="AQ127" s="262"/>
      <c r="AR127" s="262"/>
      <c r="AS127" s="262" t="s">
        <v>4771</v>
      </c>
      <c r="AT127" s="262"/>
      <c r="AU127" s="262" t="s">
        <v>4760</v>
      </c>
      <c r="AV127" s="262" t="s">
        <v>4770</v>
      </c>
    </row>
    <row r="128" spans="1:48">
      <c r="A128" s="262">
        <v>126</v>
      </c>
      <c r="B128" s="262" t="s">
        <v>6585</v>
      </c>
      <c r="C128" s="262" t="s">
        <v>2834</v>
      </c>
      <c r="D128" s="262" t="s">
        <v>2840</v>
      </c>
      <c r="E128" s="262" t="s">
        <v>3528</v>
      </c>
      <c r="F128" s="262" t="s">
        <v>3537</v>
      </c>
      <c r="G128" s="262" t="s">
        <v>3907</v>
      </c>
      <c r="H128" s="262" t="s">
        <v>3118</v>
      </c>
      <c r="I128" s="262" t="s">
        <v>5428</v>
      </c>
      <c r="J128" s="262" t="s">
        <v>4795</v>
      </c>
      <c r="K128" s="262" t="s">
        <v>4785</v>
      </c>
      <c r="L128" s="267">
        <v>43288</v>
      </c>
      <c r="M128" s="262" t="s">
        <v>5497</v>
      </c>
      <c r="N128" s="262">
        <v>81396329009</v>
      </c>
      <c r="O128" s="262" t="s">
        <v>5498</v>
      </c>
      <c r="P128" s="262" t="s">
        <v>5497</v>
      </c>
      <c r="Q128" s="262">
        <v>81396329009</v>
      </c>
      <c r="R128" s="262" t="s">
        <v>4757</v>
      </c>
      <c r="S128" s="262" t="s">
        <v>4758</v>
      </c>
      <c r="T128" s="262" t="s">
        <v>5498</v>
      </c>
      <c r="U128" s="262" t="s">
        <v>2840</v>
      </c>
      <c r="V128" s="262" t="s">
        <v>3528</v>
      </c>
      <c r="W128" s="262" t="s">
        <v>5497</v>
      </c>
      <c r="X128" s="262">
        <v>81396329009</v>
      </c>
      <c r="Y128" s="262" t="s">
        <v>5499</v>
      </c>
      <c r="Z128" s="263" t="s">
        <v>4760</v>
      </c>
      <c r="AA128" s="262" t="s">
        <v>5500</v>
      </c>
      <c r="AB128" s="262" t="s">
        <v>4762</v>
      </c>
      <c r="AC128" s="262" t="s">
        <v>4763</v>
      </c>
      <c r="AD128" s="262" t="s">
        <v>4875</v>
      </c>
      <c r="AE128" s="262" t="s">
        <v>4765</v>
      </c>
      <c r="AF128" s="262" t="s">
        <v>5501</v>
      </c>
      <c r="AG128" s="262" t="s">
        <v>5502</v>
      </c>
      <c r="AH128" s="262" t="s">
        <v>5503</v>
      </c>
      <c r="AI128" s="262" t="s">
        <v>4767</v>
      </c>
      <c r="AJ128" s="262" t="s">
        <v>4767</v>
      </c>
      <c r="AK128" s="262" t="s">
        <v>4767</v>
      </c>
      <c r="AL128" s="262" t="s">
        <v>5383</v>
      </c>
      <c r="AM128" s="262" t="s">
        <v>5431</v>
      </c>
      <c r="AN128" s="263" t="s">
        <v>5256</v>
      </c>
      <c r="AO128" s="262">
        <v>126</v>
      </c>
      <c r="AP128" s="267">
        <v>43288</v>
      </c>
      <c r="AQ128" s="262"/>
      <c r="AR128" s="262"/>
      <c r="AS128" s="262" t="s">
        <v>4771</v>
      </c>
      <c r="AT128" s="262"/>
      <c r="AU128" s="262" t="s">
        <v>4760</v>
      </c>
      <c r="AV128" s="262" t="s">
        <v>5256</v>
      </c>
    </row>
    <row r="129" spans="1:48">
      <c r="A129" s="266">
        <v>127</v>
      </c>
      <c r="B129" s="266" t="s">
        <v>6586</v>
      </c>
      <c r="C129" s="266" t="s">
        <v>2834</v>
      </c>
      <c r="D129" s="266" t="s">
        <v>3514</v>
      </c>
      <c r="E129" s="266" t="s">
        <v>3538</v>
      </c>
      <c r="F129" s="266" t="s">
        <v>3539</v>
      </c>
      <c r="G129" s="266" t="s">
        <v>4682</v>
      </c>
      <c r="H129" s="266" t="s">
        <v>5432</v>
      </c>
      <c r="I129" s="266" t="s">
        <v>5433</v>
      </c>
      <c r="J129" s="266" t="s">
        <v>4773</v>
      </c>
      <c r="K129" s="266" t="s">
        <v>4753</v>
      </c>
      <c r="L129" s="266" t="s">
        <v>4774</v>
      </c>
      <c r="M129" s="266" t="s">
        <v>5504</v>
      </c>
      <c r="N129" s="266" t="s">
        <v>5505</v>
      </c>
      <c r="O129" s="266" t="s">
        <v>5506</v>
      </c>
      <c r="P129" s="266" t="s">
        <v>5504</v>
      </c>
      <c r="Q129" s="266" t="s">
        <v>5505</v>
      </c>
      <c r="R129" s="266" t="s">
        <v>4757</v>
      </c>
      <c r="S129" s="266"/>
      <c r="T129" s="266" t="s">
        <v>4682</v>
      </c>
      <c r="U129" s="266" t="s">
        <v>3514</v>
      </c>
      <c r="V129" s="266" t="s">
        <v>3538</v>
      </c>
      <c r="W129" s="266" t="s">
        <v>5504</v>
      </c>
      <c r="X129" s="266" t="s">
        <v>5505</v>
      </c>
      <c r="Y129" s="266" t="s">
        <v>5010</v>
      </c>
      <c r="Z129" s="263" t="s">
        <v>4760</v>
      </c>
      <c r="AA129" s="266" t="s">
        <v>5507</v>
      </c>
      <c r="AB129" s="266"/>
      <c r="AC129" s="266" t="s">
        <v>4763</v>
      </c>
      <c r="AD129" s="266" t="s">
        <v>4815</v>
      </c>
      <c r="AE129" s="266" t="s">
        <v>4765</v>
      </c>
      <c r="AF129" s="266" t="s">
        <v>5508</v>
      </c>
      <c r="AG129" s="266" t="s">
        <v>5509</v>
      </c>
      <c r="AH129" s="266" t="s">
        <v>5510</v>
      </c>
      <c r="AI129" s="262" t="s">
        <v>4767</v>
      </c>
      <c r="AJ129" s="262" t="s">
        <v>4767</v>
      </c>
      <c r="AK129" s="262" t="s">
        <v>4767</v>
      </c>
      <c r="AL129" s="266" t="s">
        <v>5511</v>
      </c>
      <c r="AM129" s="266" t="s">
        <v>4860</v>
      </c>
      <c r="AN129" s="263" t="s">
        <v>4770</v>
      </c>
      <c r="AO129" s="266">
        <v>127</v>
      </c>
      <c r="AP129" s="266" t="s">
        <v>4785</v>
      </c>
      <c r="AQ129" s="266" t="s">
        <v>4831</v>
      </c>
      <c r="AR129" s="266"/>
      <c r="AS129" s="262" t="s">
        <v>4771</v>
      </c>
      <c r="AT129" s="262"/>
      <c r="AU129" s="266" t="s">
        <v>4760</v>
      </c>
      <c r="AV129" s="262" t="s">
        <v>4770</v>
      </c>
    </row>
    <row r="130" spans="1:48">
      <c r="A130" s="262">
        <v>128</v>
      </c>
      <c r="B130" s="262" t="s">
        <v>6587</v>
      </c>
      <c r="C130" s="262" t="s">
        <v>2834</v>
      </c>
      <c r="D130" s="262" t="s">
        <v>2840</v>
      </c>
      <c r="E130" s="262" t="s">
        <v>3535</v>
      </c>
      <c r="F130" s="262" t="s">
        <v>3540</v>
      </c>
      <c r="G130" s="262" t="s">
        <v>3910</v>
      </c>
      <c r="H130" s="262" t="s">
        <v>3118</v>
      </c>
      <c r="I130" s="262" t="s">
        <v>5428</v>
      </c>
      <c r="J130" s="262" t="s">
        <v>4920</v>
      </c>
      <c r="K130" s="262" t="s">
        <v>4753</v>
      </c>
      <c r="L130" s="267">
        <v>43138</v>
      </c>
      <c r="M130" s="262" t="s">
        <v>5512</v>
      </c>
      <c r="N130" s="262">
        <v>85272776511</v>
      </c>
      <c r="O130" s="262" t="s">
        <v>5513</v>
      </c>
      <c r="P130" s="262" t="s">
        <v>5512</v>
      </c>
      <c r="Q130" s="262">
        <v>85272776511</v>
      </c>
      <c r="R130" s="262"/>
      <c r="S130" s="262" t="s">
        <v>4935</v>
      </c>
      <c r="T130" s="262" t="s">
        <v>5513</v>
      </c>
      <c r="U130" s="262" t="s">
        <v>2840</v>
      </c>
      <c r="V130" s="262" t="s">
        <v>3535</v>
      </c>
      <c r="W130" s="262" t="s">
        <v>5512</v>
      </c>
      <c r="X130" s="262">
        <v>85272776511</v>
      </c>
      <c r="Y130" s="262" t="s">
        <v>4806</v>
      </c>
      <c r="Z130" s="263" t="s">
        <v>4760</v>
      </c>
      <c r="AA130" s="262" t="s">
        <v>5417</v>
      </c>
      <c r="AB130" s="262" t="s">
        <v>4762</v>
      </c>
      <c r="AC130" s="262" t="s">
        <v>4763</v>
      </c>
      <c r="AD130" s="262" t="s">
        <v>4875</v>
      </c>
      <c r="AE130" s="262" t="s">
        <v>4765</v>
      </c>
      <c r="AF130" s="262" t="s">
        <v>5514</v>
      </c>
      <c r="AG130" s="262" t="s">
        <v>5515</v>
      </c>
      <c r="AH130" s="262" t="s">
        <v>5516</v>
      </c>
      <c r="AI130" s="262" t="s">
        <v>4767</v>
      </c>
      <c r="AJ130" s="262" t="s">
        <v>4767</v>
      </c>
      <c r="AK130" s="262" t="s">
        <v>4767</v>
      </c>
      <c r="AL130" s="262" t="s">
        <v>5517</v>
      </c>
      <c r="AM130" s="262" t="s">
        <v>4769</v>
      </c>
      <c r="AN130" s="263" t="s">
        <v>4770</v>
      </c>
      <c r="AO130" s="262">
        <v>128</v>
      </c>
      <c r="AP130" s="267">
        <v>43138</v>
      </c>
      <c r="AQ130" s="262"/>
      <c r="AR130" s="262"/>
      <c r="AS130" s="262" t="s">
        <v>4771</v>
      </c>
      <c r="AT130" s="262"/>
      <c r="AU130" s="262" t="s">
        <v>4760</v>
      </c>
      <c r="AV130" s="262" t="s">
        <v>4770</v>
      </c>
    </row>
    <row r="131" spans="1:48">
      <c r="A131" s="262">
        <v>129</v>
      </c>
      <c r="B131" s="262" t="s">
        <v>6588</v>
      </c>
      <c r="C131" s="262" t="s">
        <v>5518</v>
      </c>
      <c r="D131" s="262" t="s">
        <v>3541</v>
      </c>
      <c r="E131" s="262" t="s">
        <v>3542</v>
      </c>
      <c r="F131" s="262" t="s">
        <v>3543</v>
      </c>
      <c r="G131" s="262" t="s">
        <v>3915</v>
      </c>
      <c r="H131" s="262" t="s">
        <v>4825</v>
      </c>
      <c r="I131" s="262" t="s">
        <v>4826</v>
      </c>
      <c r="J131" s="262" t="s">
        <v>4827</v>
      </c>
      <c r="K131" s="262" t="s">
        <v>4775</v>
      </c>
      <c r="L131" s="262" t="s">
        <v>4775</v>
      </c>
      <c r="M131" s="262" t="s">
        <v>5519</v>
      </c>
      <c r="N131" s="262">
        <v>82112379099</v>
      </c>
      <c r="O131" s="262" t="s">
        <v>3915</v>
      </c>
      <c r="P131" s="262" t="s">
        <v>5519</v>
      </c>
      <c r="Q131" s="262">
        <v>82112379099</v>
      </c>
      <c r="R131" s="262" t="s">
        <v>4853</v>
      </c>
      <c r="S131" s="262" t="s">
        <v>5415</v>
      </c>
      <c r="T131" s="262" t="s">
        <v>3915</v>
      </c>
      <c r="U131" s="262" t="s">
        <v>3541</v>
      </c>
      <c r="V131" s="262" t="s">
        <v>3542</v>
      </c>
      <c r="W131" s="262" t="s">
        <v>5519</v>
      </c>
      <c r="X131" s="262">
        <v>82112379099</v>
      </c>
      <c r="Y131" s="262" t="s">
        <v>5520</v>
      </c>
      <c r="Z131" s="263" t="s">
        <v>4760</v>
      </c>
      <c r="AA131" s="262" t="s">
        <v>5521</v>
      </c>
      <c r="AB131" s="262" t="s">
        <v>4762</v>
      </c>
      <c r="AC131" s="262" t="s">
        <v>4763</v>
      </c>
      <c r="AD131" s="262" t="s">
        <v>4815</v>
      </c>
      <c r="AE131" s="262" t="s">
        <v>4933</v>
      </c>
      <c r="AF131" s="262">
        <v>106</v>
      </c>
      <c r="AG131" s="262">
        <v>6</v>
      </c>
      <c r="AH131" s="262" t="s">
        <v>4830</v>
      </c>
      <c r="AI131" s="262" t="s">
        <v>4767</v>
      </c>
      <c r="AJ131" s="262" t="s">
        <v>4767</v>
      </c>
      <c r="AK131" s="262" t="s">
        <v>4767</v>
      </c>
      <c r="AL131" s="262" t="s">
        <v>4935</v>
      </c>
      <c r="AM131" s="262" t="s">
        <v>4769</v>
      </c>
      <c r="AN131" s="263" t="s">
        <v>4770</v>
      </c>
      <c r="AO131" s="262">
        <v>129</v>
      </c>
      <c r="AP131" s="262" t="s">
        <v>4775</v>
      </c>
      <c r="AQ131" s="262" t="s">
        <v>4831</v>
      </c>
      <c r="AR131" s="262"/>
      <c r="AS131" s="262" t="s">
        <v>4771</v>
      </c>
      <c r="AT131" s="262"/>
      <c r="AU131" s="262" t="s">
        <v>4760</v>
      </c>
      <c r="AV131" s="262" t="s">
        <v>4770</v>
      </c>
    </row>
    <row r="132" spans="1:48">
      <c r="A132" s="262">
        <v>130</v>
      </c>
      <c r="B132" s="262" t="s">
        <v>6589</v>
      </c>
      <c r="C132" s="262" t="s">
        <v>4824</v>
      </c>
      <c r="D132" s="262" t="s">
        <v>3541</v>
      </c>
      <c r="E132" s="262" t="s">
        <v>3544</v>
      </c>
      <c r="F132" s="262" t="s">
        <v>3545</v>
      </c>
      <c r="G132" s="262" t="s">
        <v>3919</v>
      </c>
      <c r="H132" s="262" t="s">
        <v>3066</v>
      </c>
      <c r="I132" s="262" t="s">
        <v>5522</v>
      </c>
      <c r="J132" s="262" t="s">
        <v>4827</v>
      </c>
      <c r="K132" s="262" t="s">
        <v>4774</v>
      </c>
      <c r="L132" s="262" t="s">
        <v>4774</v>
      </c>
      <c r="M132" s="262" t="s">
        <v>1206</v>
      </c>
      <c r="N132" s="262">
        <v>85793438383</v>
      </c>
      <c r="O132" s="262" t="s">
        <v>5523</v>
      </c>
      <c r="P132" s="262" t="s">
        <v>1206</v>
      </c>
      <c r="Q132" s="262">
        <v>85793438383</v>
      </c>
      <c r="R132" s="262" t="s">
        <v>4853</v>
      </c>
      <c r="S132" s="262" t="s">
        <v>5415</v>
      </c>
      <c r="T132" s="262" t="s">
        <v>5523</v>
      </c>
      <c r="U132" s="262" t="s">
        <v>3541</v>
      </c>
      <c r="V132" s="262" t="s">
        <v>3544</v>
      </c>
      <c r="W132" s="262" t="s">
        <v>1206</v>
      </c>
      <c r="X132" s="262">
        <v>85793438383</v>
      </c>
      <c r="Y132" s="262" t="s">
        <v>5524</v>
      </c>
      <c r="Z132" s="263" t="s">
        <v>4760</v>
      </c>
      <c r="AA132" s="262" t="s">
        <v>5525</v>
      </c>
      <c r="AB132" s="262" t="s">
        <v>4762</v>
      </c>
      <c r="AC132" s="262" t="s">
        <v>4763</v>
      </c>
      <c r="AD132" s="262" t="s">
        <v>4780</v>
      </c>
      <c r="AE132" s="262" t="s">
        <v>4933</v>
      </c>
      <c r="AF132" s="262">
        <v>106.807666</v>
      </c>
      <c r="AG132" s="262">
        <v>-6.1349939999999998</v>
      </c>
      <c r="AH132" s="262" t="s">
        <v>5526</v>
      </c>
      <c r="AI132" s="262" t="s">
        <v>4767</v>
      </c>
      <c r="AJ132" s="262" t="s">
        <v>4767</v>
      </c>
      <c r="AK132" s="262" t="s">
        <v>4767</v>
      </c>
      <c r="AL132" s="262" t="s">
        <v>4935</v>
      </c>
      <c r="AM132" s="262" t="s">
        <v>4769</v>
      </c>
      <c r="AN132" s="263" t="s">
        <v>4770</v>
      </c>
      <c r="AO132" s="262">
        <v>130</v>
      </c>
      <c r="AP132" s="262" t="s">
        <v>4774</v>
      </c>
      <c r="AQ132" s="262" t="s">
        <v>4831</v>
      </c>
      <c r="AR132" s="262"/>
      <c r="AS132" s="262" t="s">
        <v>4771</v>
      </c>
      <c r="AT132" s="262"/>
      <c r="AU132" s="262" t="s">
        <v>4760</v>
      </c>
      <c r="AV132" s="262" t="s">
        <v>4770</v>
      </c>
    </row>
    <row r="133" spans="1:48">
      <c r="A133" s="268">
        <v>131</v>
      </c>
      <c r="B133" s="268" t="e">
        <v>#N/A</v>
      </c>
      <c r="C133" s="268" t="s">
        <v>4824</v>
      </c>
      <c r="D133" s="268" t="s">
        <v>3541</v>
      </c>
      <c r="E133" s="268" t="s">
        <v>3546</v>
      </c>
      <c r="F133" s="268" t="s">
        <v>3547</v>
      </c>
      <c r="G133" s="268" t="s">
        <v>3924</v>
      </c>
      <c r="H133" s="268" t="s">
        <v>5527</v>
      </c>
      <c r="I133" s="274" t="s">
        <v>5528</v>
      </c>
      <c r="J133" s="268" t="s">
        <v>4827</v>
      </c>
      <c r="K133" s="268" t="s">
        <v>4774</v>
      </c>
      <c r="L133" s="268" t="s">
        <v>4774</v>
      </c>
      <c r="M133" s="268" t="s">
        <v>5156</v>
      </c>
      <c r="N133" s="268">
        <v>2153653145</v>
      </c>
      <c r="O133" s="268" t="s">
        <v>3924</v>
      </c>
      <c r="P133" s="268" t="s">
        <v>5156</v>
      </c>
      <c r="Q133" s="268">
        <v>2153653145</v>
      </c>
      <c r="R133" s="269"/>
      <c r="S133" s="269"/>
      <c r="T133" s="268" t="s">
        <v>3924</v>
      </c>
      <c r="U133" s="269" t="s">
        <v>3541</v>
      </c>
      <c r="V133" s="269" t="s">
        <v>3546</v>
      </c>
      <c r="W133" s="268" t="s">
        <v>5156</v>
      </c>
      <c r="X133" s="268">
        <v>2153653145</v>
      </c>
      <c r="Y133" s="269"/>
      <c r="Z133" s="263" t="s">
        <v>4760</v>
      </c>
      <c r="AA133" s="269"/>
      <c r="AB133" s="269"/>
      <c r="AC133" s="269"/>
      <c r="AD133" s="269"/>
      <c r="AE133" s="268" t="s">
        <v>5197</v>
      </c>
      <c r="AF133" s="275">
        <v>10678724</v>
      </c>
      <c r="AG133" s="275">
        <v>-620719</v>
      </c>
      <c r="AH133" s="269"/>
      <c r="AI133" s="262" t="s">
        <v>4767</v>
      </c>
      <c r="AJ133" s="262" t="s">
        <v>4767</v>
      </c>
      <c r="AK133" s="262" t="s">
        <v>4767</v>
      </c>
      <c r="AL133" s="268" t="s">
        <v>5529</v>
      </c>
      <c r="AM133" s="268" t="s">
        <v>5029</v>
      </c>
      <c r="AN133" s="263" t="s">
        <v>5029</v>
      </c>
      <c r="AO133" s="268">
        <v>131</v>
      </c>
      <c r="AP133" s="268" t="s">
        <v>4774</v>
      </c>
      <c r="AQ133" s="268" t="s">
        <v>4831</v>
      </c>
      <c r="AR133" s="268"/>
      <c r="AS133" s="262" t="s">
        <v>4771</v>
      </c>
      <c r="AT133" s="262"/>
      <c r="AU133" s="268" t="s">
        <v>4760</v>
      </c>
      <c r="AV133" s="262" t="s">
        <v>5029</v>
      </c>
    </row>
    <row r="134" spans="1:48">
      <c r="A134" s="268">
        <v>132</v>
      </c>
      <c r="B134" s="268" t="e">
        <v>#N/A</v>
      </c>
      <c r="C134" s="268" t="s">
        <v>5518</v>
      </c>
      <c r="D134" s="268" t="s">
        <v>3541</v>
      </c>
      <c r="E134" s="268" t="s">
        <v>3542</v>
      </c>
      <c r="F134" s="268" t="s">
        <v>3548</v>
      </c>
      <c r="G134" s="268" t="s">
        <v>5530</v>
      </c>
      <c r="H134" s="268" t="s">
        <v>4849</v>
      </c>
      <c r="I134" s="268" t="s">
        <v>5531</v>
      </c>
      <c r="J134" s="268" t="s">
        <v>4827</v>
      </c>
      <c r="K134" s="268" t="s">
        <v>4775</v>
      </c>
      <c r="L134" s="268" t="s">
        <v>4785</v>
      </c>
      <c r="M134" s="268" t="s">
        <v>5532</v>
      </c>
      <c r="N134" s="268" t="s">
        <v>5533</v>
      </c>
      <c r="O134" s="269"/>
      <c r="P134" s="269"/>
      <c r="Q134" s="269"/>
      <c r="R134" s="269"/>
      <c r="S134" s="269"/>
      <c r="T134" s="268"/>
      <c r="U134" s="269" t="s">
        <v>3541</v>
      </c>
      <c r="V134" s="269" t="s">
        <v>3542</v>
      </c>
      <c r="W134" s="268" t="s">
        <v>5534</v>
      </c>
      <c r="X134" s="268" t="s">
        <v>5533</v>
      </c>
      <c r="Y134" s="269"/>
      <c r="Z134" s="263" t="s">
        <v>4760</v>
      </c>
      <c r="AA134" s="268" t="s">
        <v>5535</v>
      </c>
      <c r="AB134" s="269"/>
      <c r="AC134" s="269"/>
      <c r="AD134" s="269"/>
      <c r="AE134" s="269"/>
      <c r="AF134" s="268"/>
      <c r="AG134" s="268"/>
      <c r="AH134" s="269"/>
      <c r="AI134" s="268"/>
      <c r="AJ134" s="268"/>
      <c r="AK134" s="268"/>
      <c r="AL134" s="268" t="s">
        <v>5536</v>
      </c>
      <c r="AM134" s="268" t="s">
        <v>5029</v>
      </c>
      <c r="AN134" s="263" t="s">
        <v>5029</v>
      </c>
      <c r="AO134" s="268">
        <v>132</v>
      </c>
      <c r="AP134" s="268" t="s">
        <v>4785</v>
      </c>
      <c r="AQ134" s="268"/>
      <c r="AR134" s="268"/>
      <c r="AS134" s="262" t="s">
        <v>4771</v>
      </c>
      <c r="AT134" s="262"/>
      <c r="AU134" s="268" t="s">
        <v>4760</v>
      </c>
      <c r="AV134" s="262" t="s">
        <v>5029</v>
      </c>
    </row>
    <row r="135" spans="1:48">
      <c r="A135" s="262">
        <v>133</v>
      </c>
      <c r="B135" s="262" t="s">
        <v>6590</v>
      </c>
      <c r="C135" s="262" t="s">
        <v>5518</v>
      </c>
      <c r="D135" s="262" t="s">
        <v>3541</v>
      </c>
      <c r="E135" s="262" t="s">
        <v>3549</v>
      </c>
      <c r="F135" s="262" t="s">
        <v>3550</v>
      </c>
      <c r="G135" s="262" t="s">
        <v>3932</v>
      </c>
      <c r="H135" s="262" t="s">
        <v>5527</v>
      </c>
      <c r="I135" s="262" t="s">
        <v>5528</v>
      </c>
      <c r="J135" s="262" t="s">
        <v>4827</v>
      </c>
      <c r="K135" s="262" t="s">
        <v>4775</v>
      </c>
      <c r="L135" s="262" t="s">
        <v>4775</v>
      </c>
      <c r="M135" s="262" t="s">
        <v>5537</v>
      </c>
      <c r="N135" s="262">
        <v>89647329052</v>
      </c>
      <c r="O135" s="262" t="s">
        <v>5538</v>
      </c>
      <c r="P135" s="262" t="s">
        <v>5537</v>
      </c>
      <c r="Q135" s="262">
        <v>89647329052</v>
      </c>
      <c r="R135" s="262" t="s">
        <v>4853</v>
      </c>
      <c r="S135" s="262" t="s">
        <v>5415</v>
      </c>
      <c r="T135" s="262" t="s">
        <v>5538</v>
      </c>
      <c r="U135" s="262" t="s">
        <v>3541</v>
      </c>
      <c r="V135" s="262" t="s">
        <v>3549</v>
      </c>
      <c r="W135" s="262" t="s">
        <v>5537</v>
      </c>
      <c r="X135" s="262">
        <v>89647329052</v>
      </c>
      <c r="Y135" s="262" t="s">
        <v>4987</v>
      </c>
      <c r="Z135" s="263" t="s">
        <v>4760</v>
      </c>
      <c r="AA135" s="262" t="s">
        <v>5539</v>
      </c>
      <c r="AB135" s="262" t="s">
        <v>4762</v>
      </c>
      <c r="AC135" s="262" t="s">
        <v>4763</v>
      </c>
      <c r="AD135" s="262" t="s">
        <v>4875</v>
      </c>
      <c r="AE135" s="262" t="s">
        <v>4933</v>
      </c>
      <c r="AF135" s="265">
        <v>106818784</v>
      </c>
      <c r="AG135" s="265">
        <v>-6176539</v>
      </c>
      <c r="AH135" s="262" t="s">
        <v>5540</v>
      </c>
      <c r="AI135" s="262" t="s">
        <v>4767</v>
      </c>
      <c r="AJ135" s="262" t="s">
        <v>4767</v>
      </c>
      <c r="AK135" s="262" t="s">
        <v>4767</v>
      </c>
      <c r="AL135" s="262" t="s">
        <v>4941</v>
      </c>
      <c r="AM135" s="262" t="s">
        <v>4769</v>
      </c>
      <c r="AN135" s="263" t="s">
        <v>4770</v>
      </c>
      <c r="AO135" s="262">
        <v>133</v>
      </c>
      <c r="AP135" s="262" t="s">
        <v>4775</v>
      </c>
      <c r="AQ135" s="262" t="s">
        <v>4831</v>
      </c>
      <c r="AR135" s="262"/>
      <c r="AS135" s="262" t="s">
        <v>4771</v>
      </c>
      <c r="AT135" s="262"/>
      <c r="AU135" s="262" t="s">
        <v>4760</v>
      </c>
      <c r="AV135" s="262" t="s">
        <v>4770</v>
      </c>
    </row>
    <row r="136" spans="1:48">
      <c r="A136" s="266">
        <v>134</v>
      </c>
      <c r="B136" s="266" t="e">
        <v>#N/A</v>
      </c>
      <c r="C136" s="266" t="s">
        <v>4824</v>
      </c>
      <c r="D136" s="266" t="s">
        <v>3541</v>
      </c>
      <c r="E136" s="266" t="s">
        <v>3544</v>
      </c>
      <c r="F136" s="266" t="s">
        <v>3551</v>
      </c>
      <c r="G136" s="271" t="s">
        <v>5541</v>
      </c>
      <c r="H136" s="266" t="s">
        <v>5542</v>
      </c>
      <c r="I136" s="266" t="s">
        <v>5543</v>
      </c>
      <c r="J136" s="266" t="s">
        <v>4920</v>
      </c>
      <c r="K136" s="266" t="s">
        <v>4774</v>
      </c>
      <c r="L136" s="266" t="s">
        <v>4754</v>
      </c>
      <c r="M136" s="266" t="s">
        <v>5544</v>
      </c>
      <c r="N136" s="266" t="s">
        <v>5545</v>
      </c>
      <c r="O136" s="266" t="s">
        <v>5546</v>
      </c>
      <c r="P136" s="266" t="s">
        <v>5544</v>
      </c>
      <c r="Q136" s="266" t="s">
        <v>5545</v>
      </c>
      <c r="R136" s="266"/>
      <c r="S136" s="266"/>
      <c r="T136" s="266"/>
      <c r="U136" s="266" t="s">
        <v>3541</v>
      </c>
      <c r="V136" s="266" t="s">
        <v>3544</v>
      </c>
      <c r="W136" s="266" t="s">
        <v>5544</v>
      </c>
      <c r="X136" s="266">
        <v>81310595222</v>
      </c>
      <c r="Y136" s="266"/>
      <c r="Z136" s="263" t="s">
        <v>4760</v>
      </c>
      <c r="AA136" s="266"/>
      <c r="AB136" s="266"/>
      <c r="AC136" s="266"/>
      <c r="AD136" s="266"/>
      <c r="AE136" s="266"/>
      <c r="AF136" s="266"/>
      <c r="AG136" s="266"/>
      <c r="AH136" s="266"/>
      <c r="AI136" s="266" t="s">
        <v>4767</v>
      </c>
      <c r="AJ136" s="266" t="s">
        <v>4767</v>
      </c>
      <c r="AK136" s="266" t="s">
        <v>4767</v>
      </c>
      <c r="AL136" s="266" t="s">
        <v>5547</v>
      </c>
      <c r="AM136" s="266" t="s">
        <v>4928</v>
      </c>
      <c r="AN136" s="263" t="s">
        <v>4929</v>
      </c>
      <c r="AO136" s="266">
        <v>134</v>
      </c>
      <c r="AP136" s="266" t="s">
        <v>4754</v>
      </c>
      <c r="AQ136" s="262" t="s">
        <v>4831</v>
      </c>
      <c r="AR136" s="266"/>
      <c r="AS136" s="262" t="s">
        <v>4771</v>
      </c>
      <c r="AT136" s="262"/>
      <c r="AU136" s="266" t="s">
        <v>4760</v>
      </c>
      <c r="AV136" s="262" t="s">
        <v>4929</v>
      </c>
    </row>
    <row r="137" spans="1:48">
      <c r="A137" s="268">
        <v>135</v>
      </c>
      <c r="B137" s="268" t="e">
        <v>#N/A</v>
      </c>
      <c r="C137" s="268" t="s">
        <v>166</v>
      </c>
      <c r="D137" s="268" t="s">
        <v>3541</v>
      </c>
      <c r="E137" s="268" t="s">
        <v>3546</v>
      </c>
      <c r="F137" s="268" t="s">
        <v>3552</v>
      </c>
      <c r="G137" s="268" t="s">
        <v>5548</v>
      </c>
      <c r="H137" s="268" t="s">
        <v>5549</v>
      </c>
      <c r="I137" s="268" t="s">
        <v>5550</v>
      </c>
      <c r="J137" s="268" t="s">
        <v>4827</v>
      </c>
      <c r="K137" s="268" t="s">
        <v>4775</v>
      </c>
      <c r="L137" s="268" t="s">
        <v>4775</v>
      </c>
      <c r="M137" s="268" t="s">
        <v>5551</v>
      </c>
      <c r="N137" s="268">
        <v>81281183359</v>
      </c>
      <c r="O137" s="268" t="s">
        <v>5552</v>
      </c>
      <c r="P137" s="269"/>
      <c r="Q137" s="269"/>
      <c r="R137" s="268"/>
      <c r="S137" s="268"/>
      <c r="T137" s="268" t="s">
        <v>5552</v>
      </c>
      <c r="U137" s="269" t="s">
        <v>3541</v>
      </c>
      <c r="V137" s="269" t="s">
        <v>3546</v>
      </c>
      <c r="W137" s="268" t="s">
        <v>5551</v>
      </c>
      <c r="X137" s="268">
        <v>81281183359</v>
      </c>
      <c r="Y137" s="268"/>
      <c r="Z137" s="263" t="s">
        <v>4760</v>
      </c>
      <c r="AA137" s="269"/>
      <c r="AB137" s="269"/>
      <c r="AC137" s="269"/>
      <c r="AD137" s="269"/>
      <c r="AE137" s="268" t="s">
        <v>5553</v>
      </c>
      <c r="AF137" s="268">
        <v>106.7662</v>
      </c>
      <c r="AG137" s="275">
        <v>-623081</v>
      </c>
      <c r="AH137" s="268" t="s">
        <v>5554</v>
      </c>
      <c r="AI137" s="262" t="s">
        <v>4767</v>
      </c>
      <c r="AJ137" s="262" t="s">
        <v>4767</v>
      </c>
      <c r="AK137" s="262" t="s">
        <v>4767</v>
      </c>
      <c r="AL137" s="268" t="s">
        <v>5555</v>
      </c>
      <c r="AM137" s="268" t="s">
        <v>5029</v>
      </c>
      <c r="AN137" s="263" t="s">
        <v>5029</v>
      </c>
      <c r="AO137" s="268">
        <v>135</v>
      </c>
      <c r="AP137" s="268" t="s">
        <v>4775</v>
      </c>
      <c r="AQ137" s="268" t="s">
        <v>4831</v>
      </c>
      <c r="AR137" s="268"/>
      <c r="AS137" s="262" t="s">
        <v>4771</v>
      </c>
      <c r="AT137" s="262"/>
      <c r="AU137" s="268" t="s">
        <v>4760</v>
      </c>
      <c r="AV137" s="262" t="s">
        <v>5029</v>
      </c>
    </row>
    <row r="138" spans="1:48">
      <c r="A138" s="266">
        <v>136</v>
      </c>
      <c r="B138" s="266" t="e">
        <v>#N/A</v>
      </c>
      <c r="C138" s="266" t="s">
        <v>5518</v>
      </c>
      <c r="D138" s="266" t="s">
        <v>3541</v>
      </c>
      <c r="E138" s="266" t="s">
        <v>3544</v>
      </c>
      <c r="F138" s="266" t="s">
        <v>3553</v>
      </c>
      <c r="G138" s="266" t="s">
        <v>5556</v>
      </c>
      <c r="H138" s="266" t="s">
        <v>3101</v>
      </c>
      <c r="I138" s="266" t="s">
        <v>5557</v>
      </c>
      <c r="J138" s="266" t="s">
        <v>4827</v>
      </c>
      <c r="K138" s="266" t="s">
        <v>4775</v>
      </c>
      <c r="L138" s="266" t="s">
        <v>4775</v>
      </c>
      <c r="M138" s="266" t="s">
        <v>5558</v>
      </c>
      <c r="N138" s="266">
        <v>81294775937</v>
      </c>
      <c r="O138" s="266" t="s">
        <v>5556</v>
      </c>
      <c r="P138" s="266"/>
      <c r="Q138" s="266"/>
      <c r="R138" s="266"/>
      <c r="S138" s="266"/>
      <c r="T138" s="266" t="s">
        <v>5556</v>
      </c>
      <c r="U138" s="266" t="s">
        <v>3541</v>
      </c>
      <c r="V138" s="266" t="s">
        <v>3544</v>
      </c>
      <c r="W138" s="266" t="s">
        <v>5558</v>
      </c>
      <c r="X138" s="266">
        <v>81294775937</v>
      </c>
      <c r="Y138" s="266" t="s">
        <v>4987</v>
      </c>
      <c r="Z138" s="263" t="s">
        <v>4760</v>
      </c>
      <c r="AA138" s="266" t="s">
        <v>5011</v>
      </c>
      <c r="AB138" s="266" t="s">
        <v>4762</v>
      </c>
      <c r="AC138" s="266" t="s">
        <v>4763</v>
      </c>
      <c r="AD138" s="266" t="s">
        <v>5067</v>
      </c>
      <c r="AE138" s="266" t="s">
        <v>4933</v>
      </c>
      <c r="AF138" s="266">
        <v>106.48</v>
      </c>
      <c r="AG138" s="266">
        <v>6.15</v>
      </c>
      <c r="AH138" s="266" t="s">
        <v>4830</v>
      </c>
      <c r="AI138" s="262" t="s">
        <v>4767</v>
      </c>
      <c r="AJ138" s="262" t="s">
        <v>4767</v>
      </c>
      <c r="AK138" s="262" t="s">
        <v>4767</v>
      </c>
      <c r="AL138" s="266" t="s">
        <v>5559</v>
      </c>
      <c r="AM138" s="266" t="s">
        <v>4860</v>
      </c>
      <c r="AN138" s="263" t="s">
        <v>4861</v>
      </c>
      <c r="AO138" s="266">
        <v>136</v>
      </c>
      <c r="AP138" s="266" t="s">
        <v>4774</v>
      </c>
      <c r="AQ138" s="262"/>
      <c r="AR138" s="266"/>
      <c r="AS138" s="262" t="s">
        <v>4771</v>
      </c>
      <c r="AT138" s="262"/>
      <c r="AU138" s="263" t="s">
        <v>4760</v>
      </c>
      <c r="AV138" s="262" t="s">
        <v>4861</v>
      </c>
    </row>
    <row r="139" spans="1:48">
      <c r="A139" s="262">
        <v>137</v>
      </c>
      <c r="B139" s="262" t="s">
        <v>6591</v>
      </c>
      <c r="C139" s="262" t="s">
        <v>166</v>
      </c>
      <c r="D139" s="262" t="s">
        <v>3541</v>
      </c>
      <c r="E139" s="262" t="s">
        <v>3546</v>
      </c>
      <c r="F139" s="262" t="s">
        <v>3554</v>
      </c>
      <c r="G139" s="262" t="s">
        <v>3937</v>
      </c>
      <c r="H139" s="262" t="s">
        <v>3046</v>
      </c>
      <c r="I139" s="262" t="s">
        <v>5560</v>
      </c>
      <c r="J139" s="262" t="s">
        <v>4827</v>
      </c>
      <c r="K139" s="262" t="s">
        <v>4775</v>
      </c>
      <c r="L139" s="262" t="s">
        <v>4774</v>
      </c>
      <c r="M139" s="262" t="s">
        <v>5561</v>
      </c>
      <c r="N139" s="262" t="s">
        <v>5562</v>
      </c>
      <c r="O139" s="262" t="s">
        <v>5563</v>
      </c>
      <c r="P139" s="262" t="s">
        <v>1206</v>
      </c>
      <c r="Q139" s="262" t="s">
        <v>5562</v>
      </c>
      <c r="R139" s="262" t="s">
        <v>4853</v>
      </c>
      <c r="S139" s="262" t="s">
        <v>5415</v>
      </c>
      <c r="T139" s="262" t="s">
        <v>5563</v>
      </c>
      <c r="U139" s="262" t="s">
        <v>3541</v>
      </c>
      <c r="V139" s="262" t="s">
        <v>3546</v>
      </c>
      <c r="W139" s="262" t="s">
        <v>5561</v>
      </c>
      <c r="X139" s="262" t="s">
        <v>5563</v>
      </c>
      <c r="Y139" s="262" t="s">
        <v>5010</v>
      </c>
      <c r="Z139" s="263" t="s">
        <v>4760</v>
      </c>
      <c r="AA139" s="262" t="s">
        <v>5564</v>
      </c>
      <c r="AB139" s="262" t="s">
        <v>4762</v>
      </c>
      <c r="AC139" s="262" t="s">
        <v>4763</v>
      </c>
      <c r="AD139" s="262" t="s">
        <v>4808</v>
      </c>
      <c r="AE139" s="262" t="s">
        <v>5253</v>
      </c>
      <c r="AF139" s="262" t="s">
        <v>5565</v>
      </c>
      <c r="AG139" s="262" t="s">
        <v>5566</v>
      </c>
      <c r="AH139" s="262" t="s">
        <v>5567</v>
      </c>
      <c r="AI139" s="262" t="s">
        <v>4767</v>
      </c>
      <c r="AJ139" s="262" t="s">
        <v>4767</v>
      </c>
      <c r="AK139" s="262" t="s">
        <v>4767</v>
      </c>
      <c r="AL139" s="262" t="s">
        <v>5084</v>
      </c>
      <c r="AM139" s="262" t="s">
        <v>4769</v>
      </c>
      <c r="AN139" s="263" t="s">
        <v>4770</v>
      </c>
      <c r="AO139" s="262">
        <v>137</v>
      </c>
      <c r="AP139" s="262" t="s">
        <v>4774</v>
      </c>
      <c r="AQ139" s="262" t="s">
        <v>4831</v>
      </c>
      <c r="AR139" s="262"/>
      <c r="AS139" s="262" t="s">
        <v>4771</v>
      </c>
      <c r="AT139" s="262"/>
      <c r="AU139" s="262" t="s">
        <v>4760</v>
      </c>
      <c r="AV139" s="262" t="s">
        <v>4770</v>
      </c>
    </row>
    <row r="140" spans="1:48">
      <c r="A140" s="262">
        <v>138</v>
      </c>
      <c r="B140" s="262" t="s">
        <v>6592</v>
      </c>
      <c r="C140" s="262" t="s">
        <v>166</v>
      </c>
      <c r="D140" s="262" t="s">
        <v>3541</v>
      </c>
      <c r="E140" s="262" t="s">
        <v>3546</v>
      </c>
      <c r="F140" s="262" t="s">
        <v>3555</v>
      </c>
      <c r="G140" s="262" t="s">
        <v>3940</v>
      </c>
      <c r="H140" s="262" t="s">
        <v>3126</v>
      </c>
      <c r="I140" s="262" t="s">
        <v>5568</v>
      </c>
      <c r="J140" s="262" t="s">
        <v>4827</v>
      </c>
      <c r="K140" s="262" t="s">
        <v>4775</v>
      </c>
      <c r="L140" s="262" t="s">
        <v>4775</v>
      </c>
      <c r="M140" s="262" t="s">
        <v>5569</v>
      </c>
      <c r="N140" s="262" t="s">
        <v>5570</v>
      </c>
      <c r="O140" s="262" t="s">
        <v>5571</v>
      </c>
      <c r="P140" s="262" t="s">
        <v>5569</v>
      </c>
      <c r="Q140" s="262" t="s">
        <v>5570</v>
      </c>
      <c r="R140" s="262" t="s">
        <v>4853</v>
      </c>
      <c r="S140" s="262" t="s">
        <v>5415</v>
      </c>
      <c r="T140" s="262" t="s">
        <v>5571</v>
      </c>
      <c r="U140" s="262" t="s">
        <v>3541</v>
      </c>
      <c r="V140" s="262" t="s">
        <v>3546</v>
      </c>
      <c r="W140" s="262" t="s">
        <v>5569</v>
      </c>
      <c r="X140" s="262" t="s">
        <v>5570</v>
      </c>
      <c r="Y140" s="262" t="s">
        <v>5572</v>
      </c>
      <c r="Z140" s="263" t="s">
        <v>4760</v>
      </c>
      <c r="AA140" s="262" t="s">
        <v>5573</v>
      </c>
      <c r="AB140" s="262" t="s">
        <v>4762</v>
      </c>
      <c r="AC140" s="262" t="s">
        <v>4763</v>
      </c>
      <c r="AD140" s="262" t="s">
        <v>4780</v>
      </c>
      <c r="AE140" s="262" t="s">
        <v>4765</v>
      </c>
      <c r="AF140" s="265">
        <v>1067892</v>
      </c>
      <c r="AG140" s="265">
        <v>-623062</v>
      </c>
      <c r="AH140" s="264" t="s">
        <v>4934</v>
      </c>
      <c r="AI140" s="262" t="s">
        <v>4767</v>
      </c>
      <c r="AJ140" s="262" t="s">
        <v>4767</v>
      </c>
      <c r="AK140" s="262" t="s">
        <v>4767</v>
      </c>
      <c r="AL140" s="262" t="s">
        <v>5084</v>
      </c>
      <c r="AM140" s="262" t="s">
        <v>4769</v>
      </c>
      <c r="AN140" s="263" t="s">
        <v>4770</v>
      </c>
      <c r="AO140" s="262">
        <v>138</v>
      </c>
      <c r="AP140" s="262" t="s">
        <v>4775</v>
      </c>
      <c r="AQ140" s="262" t="s">
        <v>4831</v>
      </c>
      <c r="AR140" s="262"/>
      <c r="AS140" s="262" t="s">
        <v>4771</v>
      </c>
      <c r="AT140" s="262"/>
      <c r="AU140" s="262" t="s">
        <v>4760</v>
      </c>
      <c r="AV140" s="262" t="s">
        <v>4770</v>
      </c>
    </row>
    <row r="141" spans="1:48">
      <c r="A141" s="262">
        <v>139</v>
      </c>
      <c r="B141" s="262" t="s">
        <v>6593</v>
      </c>
      <c r="C141" s="262" t="s">
        <v>166</v>
      </c>
      <c r="D141" s="262" t="s">
        <v>3541</v>
      </c>
      <c r="E141" s="262" t="s">
        <v>3546</v>
      </c>
      <c r="F141" s="262" t="s">
        <v>3556</v>
      </c>
      <c r="G141" s="262" t="s">
        <v>3944</v>
      </c>
      <c r="H141" s="262" t="s">
        <v>3046</v>
      </c>
      <c r="I141" s="262" t="s">
        <v>5560</v>
      </c>
      <c r="J141" s="262" t="s">
        <v>4827</v>
      </c>
      <c r="K141" s="262" t="s">
        <v>4775</v>
      </c>
      <c r="L141" s="262" t="s">
        <v>4774</v>
      </c>
      <c r="M141" s="262" t="s">
        <v>5574</v>
      </c>
      <c r="N141" s="262" t="s">
        <v>5575</v>
      </c>
      <c r="O141" s="262" t="s">
        <v>5576</v>
      </c>
      <c r="P141" s="262" t="s">
        <v>5574</v>
      </c>
      <c r="Q141" s="262" t="s">
        <v>5575</v>
      </c>
      <c r="R141" s="262" t="s">
        <v>4853</v>
      </c>
      <c r="S141" s="262" t="s">
        <v>5415</v>
      </c>
      <c r="T141" s="262" t="s">
        <v>5576</v>
      </c>
      <c r="U141" s="262" t="s">
        <v>3541</v>
      </c>
      <c r="V141" s="262" t="s">
        <v>3546</v>
      </c>
      <c r="W141" s="262" t="s">
        <v>5574</v>
      </c>
      <c r="X141" s="262"/>
      <c r="Y141" s="262" t="s">
        <v>5010</v>
      </c>
      <c r="Z141" s="263" t="s">
        <v>4760</v>
      </c>
      <c r="AA141" s="262" t="s">
        <v>5011</v>
      </c>
      <c r="AB141" s="262" t="s">
        <v>4762</v>
      </c>
      <c r="AC141" s="262" t="s">
        <v>4763</v>
      </c>
      <c r="AD141" s="262" t="s">
        <v>4808</v>
      </c>
      <c r="AE141" s="262" t="s">
        <v>5253</v>
      </c>
      <c r="AF141" s="262" t="s">
        <v>5577</v>
      </c>
      <c r="AG141" s="262" t="s">
        <v>5578</v>
      </c>
      <c r="AH141" s="262" t="s">
        <v>4766</v>
      </c>
      <c r="AI141" s="262" t="s">
        <v>4767</v>
      </c>
      <c r="AJ141" s="262" t="s">
        <v>4767</v>
      </c>
      <c r="AK141" s="262" t="s">
        <v>4767</v>
      </c>
      <c r="AL141" s="262" t="s">
        <v>5084</v>
      </c>
      <c r="AM141" s="262" t="s">
        <v>4769</v>
      </c>
      <c r="AN141" s="263" t="s">
        <v>4770</v>
      </c>
      <c r="AO141" s="262">
        <v>139</v>
      </c>
      <c r="AP141" s="262" t="s">
        <v>4774</v>
      </c>
      <c r="AQ141" s="262" t="s">
        <v>4831</v>
      </c>
      <c r="AR141" s="262"/>
      <c r="AS141" s="262" t="s">
        <v>4771</v>
      </c>
      <c r="AT141" s="262"/>
      <c r="AU141" s="262" t="s">
        <v>4760</v>
      </c>
      <c r="AV141" s="262" t="s">
        <v>4770</v>
      </c>
    </row>
    <row r="142" spans="1:48">
      <c r="A142" s="262">
        <v>140</v>
      </c>
      <c r="B142" s="262" t="s">
        <v>6594</v>
      </c>
      <c r="C142" s="262" t="s">
        <v>5518</v>
      </c>
      <c r="D142" s="262" t="s">
        <v>3541</v>
      </c>
      <c r="E142" s="262" t="s">
        <v>3542</v>
      </c>
      <c r="F142" s="262" t="s">
        <v>3557</v>
      </c>
      <c r="G142" s="262" t="s">
        <v>3947</v>
      </c>
      <c r="H142" s="262" t="s">
        <v>3065</v>
      </c>
      <c r="I142" s="262" t="s">
        <v>5579</v>
      </c>
      <c r="J142" s="262" t="s">
        <v>4827</v>
      </c>
      <c r="K142" s="262" t="s">
        <v>4775</v>
      </c>
      <c r="L142" s="262" t="s">
        <v>4775</v>
      </c>
      <c r="M142" s="262" t="s">
        <v>5580</v>
      </c>
      <c r="N142" s="262">
        <v>81315107897</v>
      </c>
      <c r="O142" s="262" t="s">
        <v>3947</v>
      </c>
      <c r="P142" s="262" t="s">
        <v>5580</v>
      </c>
      <c r="Q142" s="262">
        <v>81315107897</v>
      </c>
      <c r="R142" s="262" t="s">
        <v>4864</v>
      </c>
      <c r="S142" s="262" t="s">
        <v>5415</v>
      </c>
      <c r="T142" s="262" t="s">
        <v>3947</v>
      </c>
      <c r="U142" s="262" t="s">
        <v>3541</v>
      </c>
      <c r="V142" s="262" t="s">
        <v>3542</v>
      </c>
      <c r="W142" s="262" t="s">
        <v>5581</v>
      </c>
      <c r="X142" s="262">
        <v>8567233705</v>
      </c>
      <c r="Y142" s="262" t="s">
        <v>4987</v>
      </c>
      <c r="Z142" s="263" t="s">
        <v>4760</v>
      </c>
      <c r="AA142" s="262" t="s">
        <v>5582</v>
      </c>
      <c r="AB142" s="262" t="s">
        <v>4762</v>
      </c>
      <c r="AC142" s="262" t="s">
        <v>4763</v>
      </c>
      <c r="AD142" s="262" t="s">
        <v>4790</v>
      </c>
      <c r="AE142" s="262" t="s">
        <v>5583</v>
      </c>
      <c r="AF142" s="262">
        <v>106.89998300000001</v>
      </c>
      <c r="AG142" s="262">
        <v>-6.1571160000000003</v>
      </c>
      <c r="AH142" s="262" t="s">
        <v>5584</v>
      </c>
      <c r="AI142" s="262" t="s">
        <v>4767</v>
      </c>
      <c r="AJ142" s="262" t="s">
        <v>4767</v>
      </c>
      <c r="AK142" s="262" t="s">
        <v>4767</v>
      </c>
      <c r="AL142" s="262" t="s">
        <v>5585</v>
      </c>
      <c r="AM142" s="262" t="s">
        <v>4769</v>
      </c>
      <c r="AN142" s="263" t="s">
        <v>4770</v>
      </c>
      <c r="AO142" s="262">
        <v>140</v>
      </c>
      <c r="AP142" s="262" t="s">
        <v>4774</v>
      </c>
      <c r="AQ142" s="262"/>
      <c r="AR142" s="262"/>
      <c r="AS142" s="262" t="s">
        <v>4771</v>
      </c>
      <c r="AT142" s="262"/>
      <c r="AU142" s="262" t="s">
        <v>4760</v>
      </c>
      <c r="AV142" s="262" t="s">
        <v>4770</v>
      </c>
    </row>
    <row r="143" spans="1:48">
      <c r="A143" s="268">
        <v>141</v>
      </c>
      <c r="B143" s="268" t="e">
        <v>#N/A</v>
      </c>
      <c r="C143" s="268" t="s">
        <v>5518</v>
      </c>
      <c r="D143" s="268" t="s">
        <v>3541</v>
      </c>
      <c r="E143" s="268" t="s">
        <v>3549</v>
      </c>
      <c r="F143" s="268" t="s">
        <v>3558</v>
      </c>
      <c r="G143" s="268" t="s">
        <v>5586</v>
      </c>
      <c r="H143" s="268" t="s">
        <v>5587</v>
      </c>
      <c r="I143" s="268" t="s">
        <v>5588</v>
      </c>
      <c r="J143" s="268" t="s">
        <v>4827</v>
      </c>
      <c r="K143" s="268" t="s">
        <v>4775</v>
      </c>
      <c r="L143" s="268" t="s">
        <v>4775</v>
      </c>
      <c r="M143" s="268" t="s">
        <v>1621</v>
      </c>
      <c r="N143" s="268" t="s">
        <v>5589</v>
      </c>
      <c r="O143" s="268" t="s">
        <v>5586</v>
      </c>
      <c r="P143" s="268" t="s">
        <v>4846</v>
      </c>
      <c r="Q143" s="268" t="s">
        <v>5589</v>
      </c>
      <c r="R143" s="268"/>
      <c r="S143" s="268"/>
      <c r="T143" s="268" t="s">
        <v>5586</v>
      </c>
      <c r="U143" s="269" t="s">
        <v>3541</v>
      </c>
      <c r="V143" s="269" t="s">
        <v>3549</v>
      </c>
      <c r="W143" s="268" t="s">
        <v>4846</v>
      </c>
      <c r="X143" s="268" t="s">
        <v>5589</v>
      </c>
      <c r="Y143" s="268" t="s">
        <v>4987</v>
      </c>
      <c r="Z143" s="263" t="s">
        <v>4760</v>
      </c>
      <c r="AA143" s="268" t="s">
        <v>5590</v>
      </c>
      <c r="AB143" s="268" t="s">
        <v>4762</v>
      </c>
      <c r="AC143" s="268" t="s">
        <v>4763</v>
      </c>
      <c r="AD143" s="268" t="s">
        <v>5591</v>
      </c>
      <c r="AE143" s="268" t="s">
        <v>5592</v>
      </c>
      <c r="AF143" s="275">
        <v>1068403</v>
      </c>
      <c r="AG143" s="275">
        <v>-61754</v>
      </c>
      <c r="AH143" s="268" t="s">
        <v>5593</v>
      </c>
      <c r="AI143" s="262" t="s">
        <v>4767</v>
      </c>
      <c r="AJ143" s="262" t="s">
        <v>4767</v>
      </c>
      <c r="AK143" s="262" t="s">
        <v>4767</v>
      </c>
      <c r="AL143" s="268" t="s">
        <v>5592</v>
      </c>
      <c r="AM143" s="268" t="s">
        <v>5029</v>
      </c>
      <c r="AN143" s="263" t="s">
        <v>5029</v>
      </c>
      <c r="AO143" s="268">
        <v>141</v>
      </c>
      <c r="AP143" s="268" t="s">
        <v>4774</v>
      </c>
      <c r="AQ143" s="268" t="s">
        <v>4831</v>
      </c>
      <c r="AR143" s="268"/>
      <c r="AS143" s="262" t="s">
        <v>4771</v>
      </c>
      <c r="AT143" s="262"/>
      <c r="AU143" s="268" t="s">
        <v>4760</v>
      </c>
      <c r="AV143" s="262" t="s">
        <v>5029</v>
      </c>
    </row>
    <row r="144" spans="1:48">
      <c r="A144" s="262">
        <v>142</v>
      </c>
      <c r="B144" s="262" t="e">
        <v>#N/A</v>
      </c>
      <c r="C144" s="262" t="s">
        <v>5518</v>
      </c>
      <c r="D144" s="262" t="s">
        <v>3541</v>
      </c>
      <c r="E144" s="262" t="s">
        <v>3546</v>
      </c>
      <c r="F144" s="262" t="s">
        <v>3559</v>
      </c>
      <c r="G144" s="262" t="s">
        <v>5594</v>
      </c>
      <c r="H144" s="262" t="s">
        <v>3066</v>
      </c>
      <c r="I144" s="262" t="s">
        <v>5522</v>
      </c>
      <c r="J144" s="262" t="s">
        <v>4827</v>
      </c>
      <c r="K144" s="262" t="s">
        <v>4775</v>
      </c>
      <c r="L144" s="262" t="s">
        <v>4775</v>
      </c>
      <c r="M144" s="262" t="s">
        <v>5595</v>
      </c>
      <c r="N144" s="262"/>
      <c r="O144" s="262" t="s">
        <v>5596</v>
      </c>
      <c r="P144" s="262" t="s">
        <v>5595</v>
      </c>
      <c r="Q144" s="262">
        <v>81368233492</v>
      </c>
      <c r="R144" s="262" t="s">
        <v>4853</v>
      </c>
      <c r="S144" s="262" t="s">
        <v>5415</v>
      </c>
      <c r="T144" s="262" t="s">
        <v>5596</v>
      </c>
      <c r="U144" s="262" t="s">
        <v>3541</v>
      </c>
      <c r="V144" s="262" t="s">
        <v>3546</v>
      </c>
      <c r="W144" s="262" t="s">
        <v>5595</v>
      </c>
      <c r="X144" s="262">
        <v>81368233492</v>
      </c>
      <c r="Y144" s="262" t="s">
        <v>5597</v>
      </c>
      <c r="Z144" s="263" t="s">
        <v>4760</v>
      </c>
      <c r="AA144" s="262" t="s">
        <v>5598</v>
      </c>
      <c r="AB144" s="262" t="s">
        <v>4762</v>
      </c>
      <c r="AC144" s="262" t="s">
        <v>4763</v>
      </c>
      <c r="AD144" s="262" t="s">
        <v>4875</v>
      </c>
      <c r="AE144" s="262" t="s">
        <v>5599</v>
      </c>
      <c r="AF144" s="262">
        <v>106.830072</v>
      </c>
      <c r="AG144" s="262">
        <v>-6.2109800000000002</v>
      </c>
      <c r="AH144" s="262" t="s">
        <v>5600</v>
      </c>
      <c r="AI144" s="262" t="s">
        <v>4767</v>
      </c>
      <c r="AJ144" s="262" t="s">
        <v>4767</v>
      </c>
      <c r="AK144" s="262" t="s">
        <v>4767</v>
      </c>
      <c r="AL144" s="262" t="s">
        <v>5601</v>
      </c>
      <c r="AM144" s="262" t="s">
        <v>4769</v>
      </c>
      <c r="AN144" s="263" t="s">
        <v>4770</v>
      </c>
      <c r="AO144" s="262">
        <v>142</v>
      </c>
      <c r="AP144" s="262" t="s">
        <v>4775</v>
      </c>
      <c r="AQ144" s="262" t="s">
        <v>4831</v>
      </c>
      <c r="AR144" s="262"/>
      <c r="AS144" s="262" t="s">
        <v>4771</v>
      </c>
      <c r="AT144" s="262"/>
      <c r="AU144" s="262" t="s">
        <v>4760</v>
      </c>
      <c r="AV144" s="262" t="s">
        <v>4770</v>
      </c>
    </row>
    <row r="145" spans="1:48">
      <c r="A145" s="262">
        <v>143</v>
      </c>
      <c r="B145" s="262" t="s">
        <v>6595</v>
      </c>
      <c r="C145" s="262" t="s">
        <v>166</v>
      </c>
      <c r="D145" s="262" t="s">
        <v>3541</v>
      </c>
      <c r="E145" s="262" t="s">
        <v>3546</v>
      </c>
      <c r="F145" s="262" t="s">
        <v>3560</v>
      </c>
      <c r="G145" s="262" t="s">
        <v>3951</v>
      </c>
      <c r="H145" s="262" t="s">
        <v>3126</v>
      </c>
      <c r="I145" s="262" t="s">
        <v>5568</v>
      </c>
      <c r="J145" s="262" t="s">
        <v>4827</v>
      </c>
      <c r="K145" s="262" t="s">
        <v>4774</v>
      </c>
      <c r="L145" s="262" t="s">
        <v>4774</v>
      </c>
      <c r="M145" s="262" t="s">
        <v>5602</v>
      </c>
      <c r="N145" s="262">
        <v>81380860004</v>
      </c>
      <c r="O145" s="262" t="s">
        <v>3951</v>
      </c>
      <c r="P145" s="262" t="s">
        <v>5602</v>
      </c>
      <c r="Q145" s="262">
        <v>81380860004</v>
      </c>
      <c r="R145" s="262" t="s">
        <v>4853</v>
      </c>
      <c r="S145" s="262" t="s">
        <v>5415</v>
      </c>
      <c r="T145" s="262" t="s">
        <v>5603</v>
      </c>
      <c r="U145" s="262" t="s">
        <v>3541</v>
      </c>
      <c r="V145" s="262" t="s">
        <v>3546</v>
      </c>
      <c r="W145" s="262" t="s">
        <v>5604</v>
      </c>
      <c r="X145" s="262">
        <v>81380860004</v>
      </c>
      <c r="Y145" s="262" t="s">
        <v>5605</v>
      </c>
      <c r="Z145" s="263" t="s">
        <v>4760</v>
      </c>
      <c r="AA145" s="262" t="s">
        <v>4829</v>
      </c>
      <c r="AB145" s="262" t="s">
        <v>4762</v>
      </c>
      <c r="AC145" s="262" t="s">
        <v>4763</v>
      </c>
      <c r="AD145" s="262" t="s">
        <v>4780</v>
      </c>
      <c r="AE145" s="262" t="s">
        <v>5583</v>
      </c>
      <c r="AF145" s="265">
        <v>1067814</v>
      </c>
      <c r="AG145" s="265">
        <v>-625383</v>
      </c>
      <c r="AH145" s="262" t="s">
        <v>5606</v>
      </c>
      <c r="AI145" s="262" t="s">
        <v>4767</v>
      </c>
      <c r="AJ145" s="262" t="s">
        <v>4767</v>
      </c>
      <c r="AK145" s="262" t="s">
        <v>4767</v>
      </c>
      <c r="AL145" s="262" t="s">
        <v>5607</v>
      </c>
      <c r="AM145" s="262" t="s">
        <v>4769</v>
      </c>
      <c r="AN145" s="263" t="s">
        <v>4770</v>
      </c>
      <c r="AO145" s="262">
        <v>143</v>
      </c>
      <c r="AP145" s="262" t="s">
        <v>4774</v>
      </c>
      <c r="AQ145" s="262" t="s">
        <v>4831</v>
      </c>
      <c r="AR145" s="262"/>
      <c r="AS145" s="262" t="s">
        <v>4771</v>
      </c>
      <c r="AT145" s="262"/>
      <c r="AU145" s="262" t="s">
        <v>4760</v>
      </c>
      <c r="AV145" s="262" t="s">
        <v>4770</v>
      </c>
    </row>
    <row r="146" spans="1:48">
      <c r="A146" s="262">
        <v>144</v>
      </c>
      <c r="B146" s="262" t="s">
        <v>6596</v>
      </c>
      <c r="C146" s="262" t="s">
        <v>5518</v>
      </c>
      <c r="D146" s="262" t="s">
        <v>3541</v>
      </c>
      <c r="E146" s="262" t="s">
        <v>3549</v>
      </c>
      <c r="F146" s="262" t="s">
        <v>3561</v>
      </c>
      <c r="G146" s="262" t="s">
        <v>3954</v>
      </c>
      <c r="H146" s="262" t="s">
        <v>5542</v>
      </c>
      <c r="I146" s="262" t="s">
        <v>5543</v>
      </c>
      <c r="J146" s="262" t="s">
        <v>4827</v>
      </c>
      <c r="K146" s="262" t="s">
        <v>4775</v>
      </c>
      <c r="L146" s="262" t="s">
        <v>4775</v>
      </c>
      <c r="M146" s="262" t="s">
        <v>5608</v>
      </c>
      <c r="N146" s="262" t="s">
        <v>5609</v>
      </c>
      <c r="O146" s="262" t="s">
        <v>5610</v>
      </c>
      <c r="P146" s="262" t="s">
        <v>5611</v>
      </c>
      <c r="Q146" s="262">
        <v>85717041488</v>
      </c>
      <c r="R146" s="262" t="s">
        <v>4853</v>
      </c>
      <c r="S146" s="262" t="s">
        <v>5415</v>
      </c>
      <c r="T146" s="262" t="s">
        <v>5610</v>
      </c>
      <c r="U146" s="262" t="s">
        <v>3541</v>
      </c>
      <c r="V146" s="262" t="s">
        <v>3549</v>
      </c>
      <c r="W146" s="262" t="s">
        <v>5608</v>
      </c>
      <c r="X146" s="262">
        <v>81296966202</v>
      </c>
      <c r="Y146" s="262" t="s">
        <v>5612</v>
      </c>
      <c r="Z146" s="263" t="s">
        <v>4760</v>
      </c>
      <c r="AA146" s="262" t="s">
        <v>4829</v>
      </c>
      <c r="AB146" s="262" t="s">
        <v>4762</v>
      </c>
      <c r="AC146" s="262" t="s">
        <v>4763</v>
      </c>
      <c r="AD146" s="262" t="s">
        <v>4815</v>
      </c>
      <c r="AE146" s="262" t="s">
        <v>5583</v>
      </c>
      <c r="AF146" s="262">
        <v>106.834</v>
      </c>
      <c r="AG146" s="262">
        <v>6.1360000000000001</v>
      </c>
      <c r="AH146" s="262" t="s">
        <v>5613</v>
      </c>
      <c r="AI146" s="262" t="s">
        <v>4767</v>
      </c>
      <c r="AJ146" s="262" t="s">
        <v>4767</v>
      </c>
      <c r="AK146" s="262" t="s">
        <v>4767</v>
      </c>
      <c r="AL146" s="262" t="s">
        <v>5614</v>
      </c>
      <c r="AM146" s="262" t="s">
        <v>4769</v>
      </c>
      <c r="AN146" s="263" t="s">
        <v>4770</v>
      </c>
      <c r="AO146" s="262">
        <v>144</v>
      </c>
      <c r="AP146" s="262" t="s">
        <v>4774</v>
      </c>
      <c r="AQ146" s="262" t="s">
        <v>4831</v>
      </c>
      <c r="AR146" s="262"/>
      <c r="AS146" s="262" t="s">
        <v>4771</v>
      </c>
      <c r="AT146" s="262"/>
      <c r="AU146" s="262" t="s">
        <v>4760</v>
      </c>
      <c r="AV146" s="262" t="s">
        <v>4770</v>
      </c>
    </row>
    <row r="147" spans="1:48">
      <c r="A147" s="262">
        <v>145</v>
      </c>
      <c r="B147" s="262" t="s">
        <v>6597</v>
      </c>
      <c r="C147" s="262" t="s">
        <v>166</v>
      </c>
      <c r="D147" s="262" t="s">
        <v>3541</v>
      </c>
      <c r="E147" s="262" t="s">
        <v>3546</v>
      </c>
      <c r="F147" s="262" t="s">
        <v>3562</v>
      </c>
      <c r="G147" s="262" t="s">
        <v>3957</v>
      </c>
      <c r="H147" s="262" t="s">
        <v>3025</v>
      </c>
      <c r="I147" s="262" t="s">
        <v>5615</v>
      </c>
      <c r="J147" s="262" t="s">
        <v>4903</v>
      </c>
      <c r="K147" s="262" t="s">
        <v>4775</v>
      </c>
      <c r="L147" s="262" t="s">
        <v>4774</v>
      </c>
      <c r="M147" s="262" t="s">
        <v>5616</v>
      </c>
      <c r="N147" s="262">
        <v>89630496662</v>
      </c>
      <c r="O147" s="262" t="s">
        <v>3957</v>
      </c>
      <c r="P147" s="262" t="s">
        <v>5616</v>
      </c>
      <c r="Q147" s="262">
        <v>89630496662</v>
      </c>
      <c r="R147" s="262" t="s">
        <v>4853</v>
      </c>
      <c r="S147" s="262" t="s">
        <v>5415</v>
      </c>
      <c r="T147" s="262" t="s">
        <v>3957</v>
      </c>
      <c r="U147" s="262" t="s">
        <v>3541</v>
      </c>
      <c r="V147" s="262" t="s">
        <v>3546</v>
      </c>
      <c r="W147" s="262" t="s">
        <v>5616</v>
      </c>
      <c r="X147" s="262">
        <v>89630496662</v>
      </c>
      <c r="Y147" s="262" t="s">
        <v>5010</v>
      </c>
      <c r="Z147" s="263" t="s">
        <v>4760</v>
      </c>
      <c r="AA147" s="262" t="s">
        <v>5617</v>
      </c>
      <c r="AB147" s="262" t="s">
        <v>4762</v>
      </c>
      <c r="AC147" s="262" t="s">
        <v>4763</v>
      </c>
      <c r="AD147" s="262" t="s">
        <v>4875</v>
      </c>
      <c r="AE147" s="262" t="s">
        <v>4933</v>
      </c>
      <c r="AF147" s="265">
        <v>106818784</v>
      </c>
      <c r="AG147" s="265">
        <v>-6176539</v>
      </c>
      <c r="AH147" s="262" t="s">
        <v>5540</v>
      </c>
      <c r="AI147" s="262" t="s">
        <v>4767</v>
      </c>
      <c r="AJ147" s="262" t="s">
        <v>4767</v>
      </c>
      <c r="AK147" s="262" t="s">
        <v>4767</v>
      </c>
      <c r="AL147" s="262" t="s">
        <v>5618</v>
      </c>
      <c r="AM147" s="262" t="s">
        <v>4769</v>
      </c>
      <c r="AN147" s="263" t="s">
        <v>4770</v>
      </c>
      <c r="AO147" s="262">
        <v>145</v>
      </c>
      <c r="AP147" s="262" t="s">
        <v>4774</v>
      </c>
      <c r="AQ147" s="262"/>
      <c r="AR147" s="262"/>
      <c r="AS147" s="262" t="s">
        <v>4771</v>
      </c>
      <c r="AT147" s="262"/>
      <c r="AU147" s="262" t="s">
        <v>4760</v>
      </c>
      <c r="AV147" s="262" t="s">
        <v>4770</v>
      </c>
    </row>
    <row r="148" spans="1:48">
      <c r="A148" s="268">
        <v>146</v>
      </c>
      <c r="B148" s="268" t="e">
        <v>#N/A</v>
      </c>
      <c r="C148" s="268" t="s">
        <v>166</v>
      </c>
      <c r="D148" s="268" t="s">
        <v>3541</v>
      </c>
      <c r="E148" s="268" t="s">
        <v>3563</v>
      </c>
      <c r="F148" s="268" t="s">
        <v>3564</v>
      </c>
      <c r="G148" s="268" t="s">
        <v>5619</v>
      </c>
      <c r="H148" s="268" t="s">
        <v>3090</v>
      </c>
      <c r="I148" s="268" t="s">
        <v>5620</v>
      </c>
      <c r="J148" s="268" t="s">
        <v>4827</v>
      </c>
      <c r="K148" s="268" t="s">
        <v>4775</v>
      </c>
      <c r="L148" s="268" t="s">
        <v>4775</v>
      </c>
      <c r="M148" s="268" t="s">
        <v>5621</v>
      </c>
      <c r="N148" s="268">
        <v>-81291130606</v>
      </c>
      <c r="O148" s="268" t="s">
        <v>5622</v>
      </c>
      <c r="P148" s="268" t="s">
        <v>5621</v>
      </c>
      <c r="Q148" s="268">
        <v>-81291130606</v>
      </c>
      <c r="R148" s="268"/>
      <c r="S148" s="268"/>
      <c r="T148" s="268" t="s">
        <v>5622</v>
      </c>
      <c r="U148" s="269" t="s">
        <v>3541</v>
      </c>
      <c r="V148" s="269" t="s">
        <v>3563</v>
      </c>
      <c r="W148" s="268" t="s">
        <v>5621</v>
      </c>
      <c r="X148" s="268">
        <v>-81291130606</v>
      </c>
      <c r="Y148" s="269"/>
      <c r="Z148" s="263" t="s">
        <v>4760</v>
      </c>
      <c r="AA148" s="269"/>
      <c r="AB148" s="269"/>
      <c r="AC148" s="269"/>
      <c r="AD148" s="268"/>
      <c r="AE148" s="269"/>
      <c r="AF148" s="268"/>
      <c r="AG148" s="268"/>
      <c r="AH148" s="269"/>
      <c r="AI148" s="268"/>
      <c r="AJ148" s="268"/>
      <c r="AK148" s="268"/>
      <c r="AL148" s="268" t="s">
        <v>5623</v>
      </c>
      <c r="AM148" s="268" t="s">
        <v>5029</v>
      </c>
      <c r="AN148" s="263" t="s">
        <v>5029</v>
      </c>
      <c r="AO148" s="268">
        <v>146</v>
      </c>
      <c r="AP148" s="268" t="s">
        <v>4774</v>
      </c>
      <c r="AQ148" s="268"/>
      <c r="AR148" s="268"/>
      <c r="AS148" s="262" t="s">
        <v>4771</v>
      </c>
      <c r="AT148" s="262"/>
      <c r="AU148" s="268" t="s">
        <v>4760</v>
      </c>
      <c r="AV148" s="262" t="s">
        <v>5029</v>
      </c>
    </row>
    <row r="149" spans="1:48">
      <c r="A149" s="268">
        <v>147</v>
      </c>
      <c r="B149" s="268" t="e">
        <v>#N/A</v>
      </c>
      <c r="C149" s="268" t="s">
        <v>4824</v>
      </c>
      <c r="D149" s="268" t="s">
        <v>3541</v>
      </c>
      <c r="E149" s="268" t="s">
        <v>3544</v>
      </c>
      <c r="F149" s="268" t="s">
        <v>3565</v>
      </c>
      <c r="G149" s="268" t="s">
        <v>5624</v>
      </c>
      <c r="H149" s="268" t="s">
        <v>5625</v>
      </c>
      <c r="I149" s="268" t="s">
        <v>5626</v>
      </c>
      <c r="J149" s="262" t="s">
        <v>4903</v>
      </c>
      <c r="K149" s="268" t="s">
        <v>4753</v>
      </c>
      <c r="L149" s="268" t="s">
        <v>4753</v>
      </c>
      <c r="M149" s="268" t="s">
        <v>5627</v>
      </c>
      <c r="N149" s="268" t="s">
        <v>5628</v>
      </c>
      <c r="O149" s="268" t="s">
        <v>5629</v>
      </c>
      <c r="P149" s="269"/>
      <c r="Q149" s="269"/>
      <c r="R149" s="269"/>
      <c r="S149" s="269"/>
      <c r="T149" s="274" t="s">
        <v>5629</v>
      </c>
      <c r="U149" s="269" t="s">
        <v>3541</v>
      </c>
      <c r="V149" s="269" t="s">
        <v>3544</v>
      </c>
      <c r="W149" s="268" t="s">
        <v>5630</v>
      </c>
      <c r="X149" s="268">
        <v>85693534337</v>
      </c>
      <c r="Y149" s="268" t="s">
        <v>5631</v>
      </c>
      <c r="Z149" s="263" t="s">
        <v>4760</v>
      </c>
      <c r="AA149" s="269"/>
      <c r="AB149" s="269"/>
      <c r="AC149" s="269"/>
      <c r="AD149" s="269"/>
      <c r="AE149" s="269"/>
      <c r="AF149" s="268"/>
      <c r="AG149" s="268"/>
      <c r="AH149" s="269"/>
      <c r="AI149" s="262" t="s">
        <v>4767</v>
      </c>
      <c r="AJ149" s="262" t="s">
        <v>4767</v>
      </c>
      <c r="AK149" s="262" t="s">
        <v>4767</v>
      </c>
      <c r="AL149" s="268" t="s">
        <v>5632</v>
      </c>
      <c r="AM149" s="268" t="s">
        <v>5029</v>
      </c>
      <c r="AN149" s="263" t="s">
        <v>5029</v>
      </c>
      <c r="AO149" s="268">
        <v>147</v>
      </c>
      <c r="AP149" s="268" t="s">
        <v>4785</v>
      </c>
      <c r="AQ149" s="268"/>
      <c r="AR149" s="268"/>
      <c r="AS149" s="262" t="s">
        <v>4771</v>
      </c>
      <c r="AT149" s="262"/>
      <c r="AU149" s="268" t="s">
        <v>4760</v>
      </c>
      <c r="AV149" s="262" t="s">
        <v>5029</v>
      </c>
    </row>
    <row r="150" spans="1:48">
      <c r="A150" s="276">
        <v>148</v>
      </c>
      <c r="B150" s="276" t="e">
        <v>#N/A</v>
      </c>
      <c r="C150" s="276" t="s">
        <v>5518</v>
      </c>
      <c r="D150" s="276" t="s">
        <v>3541</v>
      </c>
      <c r="E150" s="276" t="s">
        <v>3549</v>
      </c>
      <c r="F150" s="276" t="s">
        <v>3566</v>
      </c>
      <c r="G150" s="276" t="s">
        <v>5633</v>
      </c>
      <c r="H150" s="276" t="s">
        <v>3066</v>
      </c>
      <c r="I150" s="276" t="s">
        <v>5522</v>
      </c>
      <c r="J150" s="276" t="s">
        <v>4827</v>
      </c>
      <c r="K150" s="276" t="s">
        <v>4775</v>
      </c>
      <c r="L150" s="276" t="s">
        <v>4774</v>
      </c>
      <c r="M150" s="276" t="s">
        <v>5634</v>
      </c>
      <c r="N150" s="276">
        <v>85691152394</v>
      </c>
      <c r="O150" s="276" t="s">
        <v>5635</v>
      </c>
      <c r="P150" s="276" t="s">
        <v>5634</v>
      </c>
      <c r="Q150" s="276">
        <v>85691152394</v>
      </c>
      <c r="R150" s="276" t="s">
        <v>4853</v>
      </c>
      <c r="S150" s="276" t="s">
        <v>5415</v>
      </c>
      <c r="T150" s="276" t="s">
        <v>5635</v>
      </c>
      <c r="U150" s="276" t="s">
        <v>3541</v>
      </c>
      <c r="V150" s="276" t="s">
        <v>3549</v>
      </c>
      <c r="W150" s="276"/>
      <c r="X150" s="276"/>
      <c r="Y150" s="276" t="s">
        <v>5010</v>
      </c>
      <c r="Z150" s="276" t="s">
        <v>4760</v>
      </c>
      <c r="AA150" s="276" t="s">
        <v>5636</v>
      </c>
      <c r="AB150" s="276" t="s">
        <v>4762</v>
      </c>
      <c r="AC150" s="276" t="s">
        <v>4763</v>
      </c>
      <c r="AD150" s="276" t="s">
        <v>4815</v>
      </c>
      <c r="AE150" s="276" t="s">
        <v>4765</v>
      </c>
      <c r="AF150" s="276">
        <v>106.875457</v>
      </c>
      <c r="AG150" s="276">
        <v>-6.1659059999999997</v>
      </c>
      <c r="AH150" s="276" t="s">
        <v>5526</v>
      </c>
      <c r="AI150" s="276" t="s">
        <v>4767</v>
      </c>
      <c r="AJ150" s="276" t="s">
        <v>4767</v>
      </c>
      <c r="AK150" s="276" t="s">
        <v>4767</v>
      </c>
      <c r="AL150" s="276" t="s">
        <v>5637</v>
      </c>
      <c r="AM150" s="276" t="s">
        <v>4928</v>
      </c>
      <c r="AN150" s="276" t="s">
        <v>4861</v>
      </c>
      <c r="AO150" s="276">
        <v>148</v>
      </c>
      <c r="AP150" s="276" t="s">
        <v>4774</v>
      </c>
      <c r="AQ150" s="276" t="s">
        <v>4831</v>
      </c>
      <c r="AR150" s="276"/>
      <c r="AS150" s="276" t="s">
        <v>4771</v>
      </c>
      <c r="AT150" s="276"/>
      <c r="AU150" s="276" t="s">
        <v>4760</v>
      </c>
      <c r="AV150" s="276" t="s">
        <v>4770</v>
      </c>
    </row>
    <row r="151" spans="1:48">
      <c r="A151" s="262">
        <v>149</v>
      </c>
      <c r="B151" s="262" t="s">
        <v>6598</v>
      </c>
      <c r="C151" s="262" t="s">
        <v>4824</v>
      </c>
      <c r="D151" s="262" t="s">
        <v>3541</v>
      </c>
      <c r="E151" s="262" t="s">
        <v>3332</v>
      </c>
      <c r="F151" s="262" t="s">
        <v>3567</v>
      </c>
      <c r="G151" s="262" t="s">
        <v>3965</v>
      </c>
      <c r="H151" s="262" t="s">
        <v>3126</v>
      </c>
      <c r="I151" s="262" t="s">
        <v>5568</v>
      </c>
      <c r="J151" s="262" t="s">
        <v>4920</v>
      </c>
      <c r="K151" s="262" t="s">
        <v>4753</v>
      </c>
      <c r="L151" s="262" t="s">
        <v>4754</v>
      </c>
      <c r="M151" s="262" t="s">
        <v>5638</v>
      </c>
      <c r="N151" s="262">
        <v>81219782395</v>
      </c>
      <c r="O151" s="262" t="s">
        <v>5639</v>
      </c>
      <c r="P151" s="262" t="s">
        <v>5638</v>
      </c>
      <c r="Q151" s="262">
        <v>81219782395</v>
      </c>
      <c r="R151" s="262" t="s">
        <v>4853</v>
      </c>
      <c r="S151" s="262" t="s">
        <v>5415</v>
      </c>
      <c r="T151" s="262" t="s">
        <v>5640</v>
      </c>
      <c r="U151" s="262" t="s">
        <v>3541</v>
      </c>
      <c r="V151" s="262" t="s">
        <v>3332</v>
      </c>
      <c r="W151" s="262" t="s">
        <v>5638</v>
      </c>
      <c r="X151" s="262">
        <v>81219782395</v>
      </c>
      <c r="Y151" s="262" t="s">
        <v>4806</v>
      </c>
      <c r="Z151" s="263" t="s">
        <v>4760</v>
      </c>
      <c r="AA151" s="262" t="s">
        <v>5582</v>
      </c>
      <c r="AB151" s="262" t="s">
        <v>4762</v>
      </c>
      <c r="AC151" s="262" t="s">
        <v>4763</v>
      </c>
      <c r="AD151" s="262" t="s">
        <v>4764</v>
      </c>
      <c r="AE151" s="262" t="s">
        <v>4765</v>
      </c>
      <c r="AF151" s="262">
        <v>106.73197</v>
      </c>
      <c r="AG151" s="262">
        <v>-6.3431899999999999</v>
      </c>
      <c r="AH151" s="262" t="s">
        <v>5641</v>
      </c>
      <c r="AI151" s="262" t="s">
        <v>4767</v>
      </c>
      <c r="AJ151" s="262" t="s">
        <v>4767</v>
      </c>
      <c r="AK151" s="262" t="s">
        <v>4767</v>
      </c>
      <c r="AL151" s="262" t="s">
        <v>5642</v>
      </c>
      <c r="AM151" s="262" t="s">
        <v>4769</v>
      </c>
      <c r="AN151" s="263" t="s">
        <v>4770</v>
      </c>
      <c r="AO151" s="262">
        <v>149</v>
      </c>
      <c r="AP151" s="262" t="s">
        <v>4754</v>
      </c>
      <c r="AQ151" s="262" t="s">
        <v>4831</v>
      </c>
      <c r="AR151" s="262"/>
      <c r="AS151" s="262" t="s">
        <v>4771</v>
      </c>
      <c r="AT151" s="262"/>
      <c r="AU151" s="262" t="s">
        <v>4760</v>
      </c>
      <c r="AV151" s="262" t="s">
        <v>4770</v>
      </c>
    </row>
    <row r="152" spans="1:48">
      <c r="A152" s="262">
        <v>150</v>
      </c>
      <c r="B152" s="262" t="s">
        <v>6599</v>
      </c>
      <c r="C152" s="262" t="s">
        <v>166</v>
      </c>
      <c r="D152" s="262" t="s">
        <v>3541</v>
      </c>
      <c r="E152" s="262" t="s">
        <v>3546</v>
      </c>
      <c r="F152" s="262" t="s">
        <v>3568</v>
      </c>
      <c r="G152" s="262" t="s">
        <v>3971</v>
      </c>
      <c r="H152" s="262" t="s">
        <v>5643</v>
      </c>
      <c r="I152" s="262" t="s">
        <v>5644</v>
      </c>
      <c r="J152" s="262" t="s">
        <v>4827</v>
      </c>
      <c r="K152" s="262" t="s">
        <v>4775</v>
      </c>
      <c r="L152" s="262" t="s">
        <v>4774</v>
      </c>
      <c r="M152" s="262" t="s">
        <v>5645</v>
      </c>
      <c r="N152" s="262">
        <v>85693998829</v>
      </c>
      <c r="O152" s="262" t="s">
        <v>5646</v>
      </c>
      <c r="P152" s="262" t="s">
        <v>5647</v>
      </c>
      <c r="Q152" s="262">
        <v>85693998829</v>
      </c>
      <c r="R152" s="262" t="s">
        <v>4853</v>
      </c>
      <c r="S152" s="262" t="s">
        <v>5415</v>
      </c>
      <c r="T152" s="262" t="s">
        <v>5646</v>
      </c>
      <c r="U152" s="262" t="s">
        <v>3541</v>
      </c>
      <c r="V152" s="262" t="s">
        <v>3546</v>
      </c>
      <c r="W152" s="262" t="s">
        <v>5645</v>
      </c>
      <c r="X152" s="262"/>
      <c r="Y152" s="262" t="s">
        <v>5648</v>
      </c>
      <c r="Z152" s="263" t="s">
        <v>4760</v>
      </c>
      <c r="AA152" s="262" t="s">
        <v>5649</v>
      </c>
      <c r="AB152" s="262" t="s">
        <v>4762</v>
      </c>
      <c r="AC152" s="262" t="s">
        <v>4763</v>
      </c>
      <c r="AD152" s="262" t="s">
        <v>4815</v>
      </c>
      <c r="AE152" s="262" t="s">
        <v>4933</v>
      </c>
      <c r="AF152" s="262">
        <v>106.49</v>
      </c>
      <c r="AG152" s="262">
        <v>6.15</v>
      </c>
      <c r="AH152" s="262" t="s">
        <v>5650</v>
      </c>
      <c r="AI152" s="262" t="s">
        <v>4767</v>
      </c>
      <c r="AJ152" s="262" t="s">
        <v>4767</v>
      </c>
      <c r="AK152" s="262" t="s">
        <v>4767</v>
      </c>
      <c r="AL152" s="262" t="s">
        <v>4935</v>
      </c>
      <c r="AM152" s="262" t="s">
        <v>4769</v>
      </c>
      <c r="AN152" s="263" t="s">
        <v>4770</v>
      </c>
      <c r="AO152" s="262">
        <v>150</v>
      </c>
      <c r="AP152" s="262" t="s">
        <v>4774</v>
      </c>
      <c r="AQ152" s="262"/>
      <c r="AR152" s="262"/>
      <c r="AS152" s="262" t="s">
        <v>4771</v>
      </c>
      <c r="AT152" s="262"/>
      <c r="AU152" s="262" t="s">
        <v>4760</v>
      </c>
      <c r="AV152" s="262" t="s">
        <v>4770</v>
      </c>
    </row>
    <row r="153" spans="1:48">
      <c r="A153" s="266">
        <v>151</v>
      </c>
      <c r="B153" s="266" t="e">
        <v>#N/A</v>
      </c>
      <c r="C153" s="266" t="s">
        <v>166</v>
      </c>
      <c r="D153" s="266" t="s">
        <v>3541</v>
      </c>
      <c r="E153" s="266" t="s">
        <v>3546</v>
      </c>
      <c r="F153" s="266" t="s">
        <v>3569</v>
      </c>
      <c r="G153" s="266" t="s">
        <v>5651</v>
      </c>
      <c r="H153" s="266" t="s">
        <v>3126</v>
      </c>
      <c r="I153" s="266" t="s">
        <v>5568</v>
      </c>
      <c r="J153" s="266" t="s">
        <v>4903</v>
      </c>
      <c r="K153" s="266" t="s">
        <v>4775</v>
      </c>
      <c r="L153" s="266" t="s">
        <v>4774</v>
      </c>
      <c r="M153" s="266" t="s">
        <v>5652</v>
      </c>
      <c r="N153" s="266">
        <v>85711711621</v>
      </c>
      <c r="O153" s="266"/>
      <c r="P153" s="266"/>
      <c r="Q153" s="266"/>
      <c r="R153" s="266"/>
      <c r="S153" s="266"/>
      <c r="T153" s="266"/>
      <c r="U153" s="266" t="s">
        <v>3541</v>
      </c>
      <c r="V153" s="266" t="s">
        <v>3546</v>
      </c>
      <c r="W153" s="266"/>
      <c r="X153" s="266"/>
      <c r="Y153" s="266"/>
      <c r="Z153" s="263" t="s">
        <v>4760</v>
      </c>
      <c r="AA153" s="266" t="s">
        <v>5653</v>
      </c>
      <c r="AB153" s="266"/>
      <c r="AC153" s="266" t="s">
        <v>4763</v>
      </c>
      <c r="AD153" s="266" t="s">
        <v>5654</v>
      </c>
      <c r="AE153" s="266" t="s">
        <v>4933</v>
      </c>
      <c r="AF153" s="266"/>
      <c r="AG153" s="266"/>
      <c r="AH153" s="266"/>
      <c r="AI153" s="266"/>
      <c r="AJ153" s="266"/>
      <c r="AK153" s="266"/>
      <c r="AL153" s="266" t="s">
        <v>5655</v>
      </c>
      <c r="AM153" s="266" t="s">
        <v>4860</v>
      </c>
      <c r="AN153" s="263" t="s">
        <v>4861</v>
      </c>
      <c r="AO153" s="266">
        <v>151</v>
      </c>
      <c r="AP153" s="266" t="s">
        <v>4774</v>
      </c>
      <c r="AQ153" s="266" t="s">
        <v>4831</v>
      </c>
      <c r="AR153" s="266"/>
      <c r="AS153" s="262" t="s">
        <v>4771</v>
      </c>
      <c r="AT153" s="262"/>
      <c r="AU153" s="266" t="s">
        <v>4760</v>
      </c>
      <c r="AV153" s="262" t="s">
        <v>4861</v>
      </c>
    </row>
    <row r="154" spans="1:48">
      <c r="A154" s="262">
        <v>152</v>
      </c>
      <c r="B154" s="262" t="s">
        <v>6600</v>
      </c>
      <c r="C154" s="262" t="s">
        <v>3972</v>
      </c>
      <c r="D154" s="262" t="s">
        <v>3570</v>
      </c>
      <c r="E154" s="262" t="s">
        <v>3571</v>
      </c>
      <c r="F154" s="262" t="s">
        <v>3572</v>
      </c>
      <c r="G154" s="262" t="s">
        <v>3976</v>
      </c>
      <c r="H154" s="262" t="s">
        <v>3024</v>
      </c>
      <c r="I154" s="262" t="s">
        <v>5656</v>
      </c>
      <c r="J154" s="262" t="s">
        <v>4879</v>
      </c>
      <c r="K154" s="262" t="s">
        <v>4785</v>
      </c>
      <c r="L154" s="267">
        <v>43138</v>
      </c>
      <c r="M154" s="262" t="s">
        <v>5657</v>
      </c>
      <c r="N154" s="262">
        <v>83821824898</v>
      </c>
      <c r="O154" s="262" t="s">
        <v>3976</v>
      </c>
      <c r="P154" s="262" t="s">
        <v>5657</v>
      </c>
      <c r="Q154" s="262">
        <v>83821824898</v>
      </c>
      <c r="R154" s="262" t="s">
        <v>4757</v>
      </c>
      <c r="S154" s="262" t="s">
        <v>5658</v>
      </c>
      <c r="T154" s="262" t="s">
        <v>3976</v>
      </c>
      <c r="U154" s="262" t="s">
        <v>3570</v>
      </c>
      <c r="V154" s="262" t="s">
        <v>3571</v>
      </c>
      <c r="W154" s="262" t="s">
        <v>5657</v>
      </c>
      <c r="X154" s="262">
        <v>83821824898</v>
      </c>
      <c r="Y154" s="262" t="s">
        <v>5659</v>
      </c>
      <c r="Z154" s="263" t="s">
        <v>4760</v>
      </c>
      <c r="AA154" s="262" t="s">
        <v>5660</v>
      </c>
      <c r="AB154" s="262"/>
      <c r="AC154" s="262" t="s">
        <v>4763</v>
      </c>
      <c r="AD154" s="262" t="s">
        <v>4790</v>
      </c>
      <c r="AE154" s="262" t="s">
        <v>4765</v>
      </c>
      <c r="AF154" s="262" t="s">
        <v>5661</v>
      </c>
      <c r="AG154" s="262" t="s">
        <v>5662</v>
      </c>
      <c r="AH154" s="262"/>
      <c r="AI154" s="262"/>
      <c r="AJ154" s="262"/>
      <c r="AK154" s="262"/>
      <c r="AL154" s="262"/>
      <c r="AM154" s="262" t="s">
        <v>4769</v>
      </c>
      <c r="AN154" s="263" t="s">
        <v>4770</v>
      </c>
      <c r="AO154" s="262">
        <v>152</v>
      </c>
      <c r="AP154" s="267">
        <v>43138</v>
      </c>
      <c r="AQ154" s="262" t="s">
        <v>4831</v>
      </c>
      <c r="AR154" s="262"/>
      <c r="AS154" s="262" t="s">
        <v>4771</v>
      </c>
      <c r="AT154" s="262"/>
      <c r="AU154" s="262" t="s">
        <v>4760</v>
      </c>
      <c r="AV154" s="262" t="s">
        <v>4770</v>
      </c>
    </row>
    <row r="155" spans="1:48">
      <c r="A155" s="262">
        <v>153</v>
      </c>
      <c r="B155" s="262" t="s">
        <v>6601</v>
      </c>
      <c r="C155" s="262" t="s">
        <v>3972</v>
      </c>
      <c r="D155" s="262" t="s">
        <v>3570</v>
      </c>
      <c r="E155" s="262" t="s">
        <v>3573</v>
      </c>
      <c r="F155" s="262" t="s">
        <v>3574</v>
      </c>
      <c r="G155" s="262" t="s">
        <v>3980</v>
      </c>
      <c r="H155" s="262" t="s">
        <v>2973</v>
      </c>
      <c r="I155" s="262" t="s">
        <v>5663</v>
      </c>
      <c r="J155" s="262" t="s">
        <v>4879</v>
      </c>
      <c r="K155" s="262" t="s">
        <v>4774</v>
      </c>
      <c r="L155" s="262" t="s">
        <v>4774</v>
      </c>
      <c r="M155" s="262" t="s">
        <v>5664</v>
      </c>
      <c r="N155" s="262">
        <v>6285294425555</v>
      </c>
      <c r="O155" s="262" t="s">
        <v>5665</v>
      </c>
      <c r="P155" s="262" t="s">
        <v>5664</v>
      </c>
      <c r="Q155" s="262">
        <v>6285294425555</v>
      </c>
      <c r="R155" s="262" t="s">
        <v>4757</v>
      </c>
      <c r="S155" s="262" t="s">
        <v>5658</v>
      </c>
      <c r="T155" s="264" t="s">
        <v>5665</v>
      </c>
      <c r="U155" s="262" t="s">
        <v>3570</v>
      </c>
      <c r="V155" s="262" t="s">
        <v>3573</v>
      </c>
      <c r="W155" s="262" t="s">
        <v>5664</v>
      </c>
      <c r="X155" s="262">
        <v>6285294425555</v>
      </c>
      <c r="Y155" s="262" t="s">
        <v>5666</v>
      </c>
      <c r="Z155" s="263" t="s">
        <v>4760</v>
      </c>
      <c r="AA155" s="262" t="s">
        <v>5525</v>
      </c>
      <c r="AB155" s="262"/>
      <c r="AC155" s="262" t="s">
        <v>4763</v>
      </c>
      <c r="AD155" s="262" t="s">
        <v>4790</v>
      </c>
      <c r="AE155" s="262" t="s">
        <v>5068</v>
      </c>
      <c r="AF155" s="262">
        <v>108.476933</v>
      </c>
      <c r="AG155" s="262">
        <v>-6.9813580000000002</v>
      </c>
      <c r="AH155" s="262"/>
      <c r="AI155" s="262"/>
      <c r="AJ155" s="262"/>
      <c r="AK155" s="262"/>
      <c r="AL155" s="262"/>
      <c r="AM155" s="262" t="s">
        <v>4769</v>
      </c>
      <c r="AN155" s="263" t="s">
        <v>4770</v>
      </c>
      <c r="AO155" s="262">
        <v>153</v>
      </c>
      <c r="AP155" s="262" t="s">
        <v>4774</v>
      </c>
      <c r="AQ155" s="262" t="s">
        <v>4831</v>
      </c>
      <c r="AR155" s="262"/>
      <c r="AS155" s="262" t="s">
        <v>4771</v>
      </c>
      <c r="AT155" s="262"/>
      <c r="AU155" s="262" t="s">
        <v>4760</v>
      </c>
      <c r="AV155" s="262" t="s">
        <v>4770</v>
      </c>
    </row>
    <row r="156" spans="1:48">
      <c r="A156" s="262">
        <v>154</v>
      </c>
      <c r="B156" s="262" t="s">
        <v>6602</v>
      </c>
      <c r="C156" s="262" t="s">
        <v>3972</v>
      </c>
      <c r="D156" s="262" t="s">
        <v>3570</v>
      </c>
      <c r="E156" s="262" t="s">
        <v>3575</v>
      </c>
      <c r="F156" s="262" t="s">
        <v>3576</v>
      </c>
      <c r="G156" s="262" t="s">
        <v>3984</v>
      </c>
      <c r="H156" s="262" t="s">
        <v>3005</v>
      </c>
      <c r="I156" s="262" t="s">
        <v>5667</v>
      </c>
      <c r="J156" s="262" t="s">
        <v>4920</v>
      </c>
      <c r="K156" s="262" t="s">
        <v>4819</v>
      </c>
      <c r="L156" s="267">
        <v>43138</v>
      </c>
      <c r="M156" s="262" t="s">
        <v>5668</v>
      </c>
      <c r="N156" s="262">
        <v>6285295651814</v>
      </c>
      <c r="O156" s="262" t="s">
        <v>5669</v>
      </c>
      <c r="P156" s="262" t="s">
        <v>5668</v>
      </c>
      <c r="Q156" s="262">
        <v>6285295651814</v>
      </c>
      <c r="R156" s="262" t="s">
        <v>4757</v>
      </c>
      <c r="S156" s="262" t="s">
        <v>5658</v>
      </c>
      <c r="T156" s="262" t="s">
        <v>5669</v>
      </c>
      <c r="U156" s="262" t="s">
        <v>3570</v>
      </c>
      <c r="V156" s="262" t="s">
        <v>3575</v>
      </c>
      <c r="W156" s="262" t="s">
        <v>5668</v>
      </c>
      <c r="X156" s="262">
        <v>6285295651814</v>
      </c>
      <c r="Y156" s="262" t="s">
        <v>5670</v>
      </c>
      <c r="Z156" s="263" t="s">
        <v>4760</v>
      </c>
      <c r="AA156" s="262" t="s">
        <v>5671</v>
      </c>
      <c r="AB156" s="262" t="s">
        <v>4762</v>
      </c>
      <c r="AC156" s="262" t="s">
        <v>4763</v>
      </c>
      <c r="AD156" s="262" t="s">
        <v>4790</v>
      </c>
      <c r="AE156" s="262" t="s">
        <v>5672</v>
      </c>
      <c r="AF156" s="262" t="s">
        <v>5673</v>
      </c>
      <c r="AG156" s="262" t="s">
        <v>5674</v>
      </c>
      <c r="AH156" s="262"/>
      <c r="AI156" s="262"/>
      <c r="AJ156" s="262"/>
      <c r="AK156" s="262"/>
      <c r="AL156" s="262"/>
      <c r="AM156" s="262" t="s">
        <v>4769</v>
      </c>
      <c r="AN156" s="263" t="s">
        <v>4770</v>
      </c>
      <c r="AO156" s="262">
        <v>154</v>
      </c>
      <c r="AP156" s="267">
        <v>43138</v>
      </c>
      <c r="AQ156" s="262" t="s">
        <v>4831</v>
      </c>
      <c r="AR156" s="262"/>
      <c r="AS156" s="262" t="s">
        <v>4771</v>
      </c>
      <c r="AT156" s="262"/>
      <c r="AU156" s="262" t="s">
        <v>4760</v>
      </c>
      <c r="AV156" s="262" t="s">
        <v>4770</v>
      </c>
    </row>
    <row r="157" spans="1:48">
      <c r="A157" s="262">
        <v>155</v>
      </c>
      <c r="B157" s="262" t="s">
        <v>6603</v>
      </c>
      <c r="C157" s="262" t="s">
        <v>3972</v>
      </c>
      <c r="D157" s="262" t="s">
        <v>3570</v>
      </c>
      <c r="E157" s="262" t="s">
        <v>3577</v>
      </c>
      <c r="F157" s="262" t="s">
        <v>3578</v>
      </c>
      <c r="G157" s="262" t="s">
        <v>3988</v>
      </c>
      <c r="H157" s="262" t="s">
        <v>3099</v>
      </c>
      <c r="I157" s="262" t="s">
        <v>4850</v>
      </c>
      <c r="J157" s="262" t="s">
        <v>4879</v>
      </c>
      <c r="K157" s="262" t="s">
        <v>4774</v>
      </c>
      <c r="L157" s="262" t="s">
        <v>4774</v>
      </c>
      <c r="M157" s="262" t="s">
        <v>5675</v>
      </c>
      <c r="N157" s="262" t="s">
        <v>5676</v>
      </c>
      <c r="O157" s="262" t="s">
        <v>5677</v>
      </c>
      <c r="P157" s="262" t="s">
        <v>5675</v>
      </c>
      <c r="Q157" s="262" t="s">
        <v>5676</v>
      </c>
      <c r="R157" s="262" t="s">
        <v>4757</v>
      </c>
      <c r="S157" s="262" t="s">
        <v>5658</v>
      </c>
      <c r="T157" s="262" t="s">
        <v>5677</v>
      </c>
      <c r="U157" s="262" t="s">
        <v>3570</v>
      </c>
      <c r="V157" s="262" t="s">
        <v>3577</v>
      </c>
      <c r="W157" s="262" t="s">
        <v>2618</v>
      </c>
      <c r="X157" s="262" t="s">
        <v>5678</v>
      </c>
      <c r="Y157" s="262" t="s">
        <v>5679</v>
      </c>
      <c r="Z157" s="263" t="s">
        <v>4760</v>
      </c>
      <c r="AA157" s="262" t="s">
        <v>5680</v>
      </c>
      <c r="AB157" s="262"/>
      <c r="AC157" s="262" t="s">
        <v>4763</v>
      </c>
      <c r="AD157" s="262" t="s">
        <v>4780</v>
      </c>
      <c r="AE157" s="262" t="s">
        <v>5681</v>
      </c>
      <c r="AF157" s="262">
        <v>106.25</v>
      </c>
      <c r="AG157" s="262">
        <v>6.15</v>
      </c>
      <c r="AH157" s="262"/>
      <c r="AI157" s="262"/>
      <c r="AJ157" s="262"/>
      <c r="AK157" s="262"/>
      <c r="AL157" s="262"/>
      <c r="AM157" s="262" t="s">
        <v>4769</v>
      </c>
      <c r="AN157" s="263" t="s">
        <v>4770</v>
      </c>
      <c r="AO157" s="262">
        <v>155</v>
      </c>
      <c r="AP157" s="262" t="s">
        <v>4774</v>
      </c>
      <c r="AQ157" s="262" t="s">
        <v>4831</v>
      </c>
      <c r="AR157" s="262"/>
      <c r="AS157" s="262" t="s">
        <v>4771</v>
      </c>
      <c r="AT157" s="262"/>
      <c r="AU157" s="262" t="s">
        <v>4760</v>
      </c>
      <c r="AV157" s="262" t="s">
        <v>4770</v>
      </c>
    </row>
    <row r="158" spans="1:48">
      <c r="A158" s="262">
        <v>156</v>
      </c>
      <c r="B158" s="262" t="s">
        <v>6604</v>
      </c>
      <c r="C158" s="262" t="s">
        <v>3972</v>
      </c>
      <c r="D158" s="262" t="s">
        <v>3570</v>
      </c>
      <c r="E158" s="262" t="s">
        <v>3571</v>
      </c>
      <c r="F158" s="262" t="s">
        <v>3579</v>
      </c>
      <c r="G158" s="262" t="s">
        <v>3991</v>
      </c>
      <c r="H158" s="262" t="s">
        <v>3024</v>
      </c>
      <c r="I158" s="262" t="s">
        <v>5656</v>
      </c>
      <c r="J158" s="262" t="s">
        <v>4920</v>
      </c>
      <c r="K158" s="262" t="s">
        <v>4753</v>
      </c>
      <c r="L158" s="267">
        <v>43138</v>
      </c>
      <c r="M158" s="262" t="s">
        <v>5682</v>
      </c>
      <c r="N158" s="262">
        <v>85294394646</v>
      </c>
      <c r="O158" s="262" t="s">
        <v>5683</v>
      </c>
      <c r="P158" s="262" t="s">
        <v>5682</v>
      </c>
      <c r="Q158" s="262">
        <v>85294394646</v>
      </c>
      <c r="R158" s="262" t="s">
        <v>4757</v>
      </c>
      <c r="S158" s="262" t="s">
        <v>5658</v>
      </c>
      <c r="T158" s="262" t="s">
        <v>5683</v>
      </c>
      <c r="U158" s="262" t="s">
        <v>3570</v>
      </c>
      <c r="V158" s="262" t="s">
        <v>3571</v>
      </c>
      <c r="W158" s="262" t="s">
        <v>1206</v>
      </c>
      <c r="X158" s="262">
        <v>85294394646</v>
      </c>
      <c r="Y158" s="262" t="s">
        <v>5659</v>
      </c>
      <c r="Z158" s="263" t="s">
        <v>4760</v>
      </c>
      <c r="AA158" s="262" t="s">
        <v>5660</v>
      </c>
      <c r="AB158" s="262" t="s">
        <v>4762</v>
      </c>
      <c r="AC158" s="262" t="s">
        <v>4763</v>
      </c>
      <c r="AD158" s="262" t="s">
        <v>4790</v>
      </c>
      <c r="AE158" s="262" t="s">
        <v>5684</v>
      </c>
      <c r="AF158" s="262" t="s">
        <v>5661</v>
      </c>
      <c r="AG158" s="262" t="s">
        <v>5662</v>
      </c>
      <c r="AH158" s="262"/>
      <c r="AI158" s="262"/>
      <c r="AJ158" s="262"/>
      <c r="AK158" s="262"/>
      <c r="AL158" s="262"/>
      <c r="AM158" s="262" t="s">
        <v>4769</v>
      </c>
      <c r="AN158" s="263" t="s">
        <v>4770</v>
      </c>
      <c r="AO158" s="262">
        <v>156</v>
      </c>
      <c r="AP158" s="267">
        <v>43138</v>
      </c>
      <c r="AQ158" s="262" t="s">
        <v>4831</v>
      </c>
      <c r="AR158" s="262"/>
      <c r="AS158" s="262" t="s">
        <v>4771</v>
      </c>
      <c r="AT158" s="262"/>
      <c r="AU158" s="262" t="s">
        <v>4760</v>
      </c>
      <c r="AV158" s="262" t="s">
        <v>4770</v>
      </c>
    </row>
    <row r="159" spans="1:48">
      <c r="A159" s="262">
        <v>157</v>
      </c>
      <c r="B159" s="262" t="s">
        <v>6605</v>
      </c>
      <c r="C159" s="262" t="s">
        <v>3972</v>
      </c>
      <c r="D159" s="262" t="s">
        <v>3570</v>
      </c>
      <c r="E159" s="262" t="s">
        <v>3571</v>
      </c>
      <c r="F159" s="262" t="s">
        <v>3580</v>
      </c>
      <c r="G159" s="262" t="s">
        <v>3995</v>
      </c>
      <c r="H159" s="262" t="s">
        <v>3005</v>
      </c>
      <c r="I159" s="262">
        <v>85321902868</v>
      </c>
      <c r="J159" s="262" t="s">
        <v>4920</v>
      </c>
      <c r="K159" s="262" t="s">
        <v>4754</v>
      </c>
      <c r="L159" s="262" t="s">
        <v>4754</v>
      </c>
      <c r="M159" s="262" t="s">
        <v>5685</v>
      </c>
      <c r="N159" s="262">
        <v>85624036280</v>
      </c>
      <c r="O159" s="262" t="s">
        <v>5686</v>
      </c>
      <c r="P159" s="262" t="s">
        <v>5685</v>
      </c>
      <c r="Q159" s="262">
        <v>85624036280</v>
      </c>
      <c r="R159" s="262" t="s">
        <v>4757</v>
      </c>
      <c r="S159" s="262" t="s">
        <v>5415</v>
      </c>
      <c r="T159" s="262" t="s">
        <v>5686</v>
      </c>
      <c r="U159" s="262" t="s">
        <v>3570</v>
      </c>
      <c r="V159" s="262" t="s">
        <v>3571</v>
      </c>
      <c r="W159" s="262" t="s">
        <v>5685</v>
      </c>
      <c r="X159" s="262">
        <v>85624036280</v>
      </c>
      <c r="Y159" s="262" t="s">
        <v>5648</v>
      </c>
      <c r="Z159" s="263" t="s">
        <v>4760</v>
      </c>
      <c r="AA159" s="262" t="s">
        <v>5687</v>
      </c>
      <c r="AB159" s="262" t="s">
        <v>4762</v>
      </c>
      <c r="AC159" s="262" t="s">
        <v>5688</v>
      </c>
      <c r="AD159" s="262" t="s">
        <v>5689</v>
      </c>
      <c r="AE159" s="262" t="s">
        <v>5672</v>
      </c>
      <c r="AF159" s="262" t="s">
        <v>5690</v>
      </c>
      <c r="AG159" s="262" t="s">
        <v>5691</v>
      </c>
      <c r="AH159" s="262"/>
      <c r="AI159" s="262"/>
      <c r="AJ159" s="262"/>
      <c r="AK159" s="262"/>
      <c r="AL159" s="262"/>
      <c r="AM159" s="262" t="s">
        <v>4769</v>
      </c>
      <c r="AN159" s="277" t="s">
        <v>4770</v>
      </c>
      <c r="AO159" s="262">
        <v>157</v>
      </c>
      <c r="AP159" s="262" t="s">
        <v>4754</v>
      </c>
      <c r="AQ159" s="262" t="s">
        <v>4831</v>
      </c>
      <c r="AR159" s="262"/>
      <c r="AS159" s="262" t="s">
        <v>4771</v>
      </c>
      <c r="AT159" s="262"/>
      <c r="AU159" s="262" t="s">
        <v>4760</v>
      </c>
      <c r="AV159" s="262" t="s">
        <v>4770</v>
      </c>
    </row>
    <row r="160" spans="1:48">
      <c r="A160" s="262">
        <v>158</v>
      </c>
      <c r="B160" s="262" t="s">
        <v>6606</v>
      </c>
      <c r="C160" s="262" t="s">
        <v>3972</v>
      </c>
      <c r="D160" s="262" t="s">
        <v>3570</v>
      </c>
      <c r="E160" s="262" t="s">
        <v>3352</v>
      </c>
      <c r="F160" s="262" t="s">
        <v>3581</v>
      </c>
      <c r="G160" s="264" t="s">
        <v>3999</v>
      </c>
      <c r="H160" s="262" t="s">
        <v>5692</v>
      </c>
      <c r="I160" s="262" t="s">
        <v>5693</v>
      </c>
      <c r="J160" s="262" t="s">
        <v>4879</v>
      </c>
      <c r="K160" s="262" t="s">
        <v>4785</v>
      </c>
      <c r="L160" s="262" t="s">
        <v>4774</v>
      </c>
      <c r="M160" s="262" t="s">
        <v>5694</v>
      </c>
      <c r="N160" s="262">
        <v>6285223372424</v>
      </c>
      <c r="O160" s="262" t="s">
        <v>5695</v>
      </c>
      <c r="P160" s="262" t="s">
        <v>5694</v>
      </c>
      <c r="Q160" s="262">
        <v>6285223372424</v>
      </c>
      <c r="R160" s="262" t="s">
        <v>4757</v>
      </c>
      <c r="S160" s="262" t="s">
        <v>5658</v>
      </c>
      <c r="T160" s="262" t="s">
        <v>5695</v>
      </c>
      <c r="U160" s="262" t="s">
        <v>3570</v>
      </c>
      <c r="V160" s="262" t="s">
        <v>3352</v>
      </c>
      <c r="W160" s="262" t="s">
        <v>5694</v>
      </c>
      <c r="X160" s="262">
        <v>6285223372424</v>
      </c>
      <c r="Y160" s="262" t="s">
        <v>5696</v>
      </c>
      <c r="Z160" s="263" t="s">
        <v>4760</v>
      </c>
      <c r="AA160" s="262" t="s">
        <v>5697</v>
      </c>
      <c r="AB160" s="262" t="s">
        <v>4762</v>
      </c>
      <c r="AC160" s="262" t="s">
        <v>4763</v>
      </c>
      <c r="AD160" s="262" t="s">
        <v>4875</v>
      </c>
      <c r="AE160" s="262" t="s">
        <v>5131</v>
      </c>
      <c r="AF160" s="262" t="s">
        <v>5698</v>
      </c>
      <c r="AG160" s="262" t="s">
        <v>5699</v>
      </c>
      <c r="AH160" s="262"/>
      <c r="AI160" s="262"/>
      <c r="AJ160" s="262"/>
      <c r="AK160" s="262"/>
      <c r="AL160" s="262"/>
      <c r="AM160" s="262" t="s">
        <v>4769</v>
      </c>
      <c r="AN160" s="263" t="s">
        <v>4770</v>
      </c>
      <c r="AO160" s="262">
        <v>158</v>
      </c>
      <c r="AP160" s="262" t="s">
        <v>4775</v>
      </c>
      <c r="AQ160" s="262" t="s">
        <v>4831</v>
      </c>
      <c r="AR160" s="262"/>
      <c r="AS160" s="262" t="s">
        <v>4771</v>
      </c>
      <c r="AT160" s="262"/>
      <c r="AU160" s="262" t="s">
        <v>4760</v>
      </c>
      <c r="AV160" s="262" t="s">
        <v>4770</v>
      </c>
    </row>
    <row r="161" spans="1:48">
      <c r="A161" s="262">
        <v>159</v>
      </c>
      <c r="B161" s="262" t="s">
        <v>6607</v>
      </c>
      <c r="C161" s="262" t="s">
        <v>3972</v>
      </c>
      <c r="D161" s="262" t="s">
        <v>3570</v>
      </c>
      <c r="E161" s="262" t="s">
        <v>3582</v>
      </c>
      <c r="F161" s="262" t="s">
        <v>3583</v>
      </c>
      <c r="G161" s="262" t="s">
        <v>4003</v>
      </c>
      <c r="H161" s="262" t="s">
        <v>2973</v>
      </c>
      <c r="I161" s="262" t="s">
        <v>5663</v>
      </c>
      <c r="J161" s="262" t="s">
        <v>4879</v>
      </c>
      <c r="K161" s="262" t="s">
        <v>4785</v>
      </c>
      <c r="L161" s="262" t="s">
        <v>5700</v>
      </c>
      <c r="M161" s="262" t="s">
        <v>5701</v>
      </c>
      <c r="N161" s="262">
        <v>6282119588589</v>
      </c>
      <c r="O161" s="262" t="s">
        <v>5702</v>
      </c>
      <c r="P161" s="262" t="s">
        <v>5701</v>
      </c>
      <c r="Q161" s="262">
        <v>6282119588589</v>
      </c>
      <c r="R161" s="262" t="s">
        <v>4757</v>
      </c>
      <c r="S161" s="262" t="s">
        <v>5658</v>
      </c>
      <c r="T161" s="264" t="s">
        <v>5702</v>
      </c>
      <c r="U161" s="262" t="s">
        <v>3570</v>
      </c>
      <c r="V161" s="262" t="s">
        <v>3582</v>
      </c>
      <c r="W161" s="262" t="s">
        <v>5701</v>
      </c>
      <c r="X161" s="262">
        <v>6282119588589</v>
      </c>
      <c r="Y161" s="262" t="s">
        <v>5703</v>
      </c>
      <c r="Z161" s="263" t="s">
        <v>4760</v>
      </c>
      <c r="AA161" s="262" t="s">
        <v>5704</v>
      </c>
      <c r="AB161" s="262"/>
      <c r="AC161" s="262" t="s">
        <v>4763</v>
      </c>
      <c r="AD161" s="262" t="s">
        <v>4764</v>
      </c>
      <c r="AE161" s="262" t="s">
        <v>5068</v>
      </c>
      <c r="AF161" s="262">
        <v>108.328401</v>
      </c>
      <c r="AG161" s="262">
        <v>-6.3312679999999997</v>
      </c>
      <c r="AH161" s="262"/>
      <c r="AI161" s="262"/>
      <c r="AJ161" s="262"/>
      <c r="AK161" s="262"/>
      <c r="AL161" s="262"/>
      <c r="AM161" s="262" t="s">
        <v>4769</v>
      </c>
      <c r="AN161" s="263" t="s">
        <v>4770</v>
      </c>
      <c r="AO161" s="262">
        <v>159</v>
      </c>
      <c r="AP161" s="262" t="s">
        <v>4753</v>
      </c>
      <c r="AQ161" s="262" t="s">
        <v>4831</v>
      </c>
      <c r="AR161" s="262"/>
      <c r="AS161" s="262" t="s">
        <v>4771</v>
      </c>
      <c r="AT161" s="262"/>
      <c r="AU161" s="262" t="s">
        <v>4760</v>
      </c>
      <c r="AV161" s="262" t="s">
        <v>4770</v>
      </c>
    </row>
    <row r="162" spans="1:48">
      <c r="A162" s="262">
        <v>160</v>
      </c>
      <c r="B162" s="262" t="s">
        <v>6608</v>
      </c>
      <c r="C162" s="262" t="s">
        <v>3972</v>
      </c>
      <c r="D162" s="262" t="s">
        <v>3570</v>
      </c>
      <c r="E162" s="262" t="s">
        <v>3571</v>
      </c>
      <c r="F162" s="262" t="s">
        <v>3584</v>
      </c>
      <c r="G162" s="262" t="s">
        <v>4006</v>
      </c>
      <c r="H162" s="262" t="s">
        <v>3005</v>
      </c>
      <c r="I162" s="262" t="s">
        <v>5667</v>
      </c>
      <c r="J162" s="262" t="s">
        <v>4879</v>
      </c>
      <c r="K162" s="262" t="s">
        <v>4774</v>
      </c>
      <c r="L162" s="262" t="s">
        <v>4774</v>
      </c>
      <c r="M162" s="262" t="s">
        <v>5705</v>
      </c>
      <c r="N162" s="262">
        <v>6285294702172</v>
      </c>
      <c r="O162" s="262" t="s">
        <v>5706</v>
      </c>
      <c r="P162" s="262" t="s">
        <v>5705</v>
      </c>
      <c r="Q162" s="262">
        <v>6285294702172</v>
      </c>
      <c r="R162" s="262" t="s">
        <v>4757</v>
      </c>
      <c r="S162" s="262" t="s">
        <v>5658</v>
      </c>
      <c r="T162" s="262" t="s">
        <v>5706</v>
      </c>
      <c r="U162" s="262" t="s">
        <v>3570</v>
      </c>
      <c r="V162" s="262" t="s">
        <v>3571</v>
      </c>
      <c r="W162" s="262" t="s">
        <v>5705</v>
      </c>
      <c r="X162" s="262">
        <v>6285294702172</v>
      </c>
      <c r="Y162" s="262" t="s">
        <v>5707</v>
      </c>
      <c r="Z162" s="263" t="s">
        <v>4760</v>
      </c>
      <c r="AA162" s="262" t="s">
        <v>5708</v>
      </c>
      <c r="AB162" s="262" t="s">
        <v>4762</v>
      </c>
      <c r="AC162" s="262" t="s">
        <v>4763</v>
      </c>
      <c r="AD162" s="262" t="s">
        <v>5709</v>
      </c>
      <c r="AE162" s="262" t="s">
        <v>5672</v>
      </c>
      <c r="AF162" s="262" t="s">
        <v>5710</v>
      </c>
      <c r="AG162" s="262" t="s">
        <v>5711</v>
      </c>
      <c r="AH162" s="262"/>
      <c r="AI162" s="262"/>
      <c r="AJ162" s="262"/>
      <c r="AK162" s="262"/>
      <c r="AL162" s="262"/>
      <c r="AM162" s="262" t="s">
        <v>4769</v>
      </c>
      <c r="AN162" s="263" t="s">
        <v>4770</v>
      </c>
      <c r="AO162" s="262">
        <v>160</v>
      </c>
      <c r="AP162" s="262" t="s">
        <v>4774</v>
      </c>
      <c r="AQ162" s="262" t="s">
        <v>4831</v>
      </c>
      <c r="AR162" s="262"/>
      <c r="AS162" s="262" t="s">
        <v>4771</v>
      </c>
      <c r="AT162" s="262"/>
      <c r="AU162" s="262" t="s">
        <v>4760</v>
      </c>
      <c r="AV162" s="262" t="s">
        <v>4770</v>
      </c>
    </row>
    <row r="163" spans="1:48">
      <c r="A163" s="268">
        <v>161</v>
      </c>
      <c r="B163" s="268" t="e">
        <v>#N/A</v>
      </c>
      <c r="C163" s="268" t="s">
        <v>3972</v>
      </c>
      <c r="D163" s="268" t="s">
        <v>3570</v>
      </c>
      <c r="E163" s="268" t="s">
        <v>3571</v>
      </c>
      <c r="F163" s="268" t="s">
        <v>3585</v>
      </c>
      <c r="G163" s="268" t="s">
        <v>5712</v>
      </c>
      <c r="H163" s="268" t="s">
        <v>3024</v>
      </c>
      <c r="I163" s="268" t="s">
        <v>5656</v>
      </c>
      <c r="J163" s="268" t="s">
        <v>4879</v>
      </c>
      <c r="K163" s="268" t="s">
        <v>4775</v>
      </c>
      <c r="L163" s="268" t="s">
        <v>4774</v>
      </c>
      <c r="M163" s="268" t="s">
        <v>4773</v>
      </c>
      <c r="N163" s="268">
        <v>6283822744427</v>
      </c>
      <c r="O163" s="268" t="s">
        <v>5713</v>
      </c>
      <c r="P163" s="268" t="s">
        <v>4773</v>
      </c>
      <c r="Q163" s="268">
        <v>6283822744427</v>
      </c>
      <c r="R163" s="269"/>
      <c r="S163" s="269"/>
      <c r="T163" s="268" t="s">
        <v>5713</v>
      </c>
      <c r="U163" s="269" t="s">
        <v>3570</v>
      </c>
      <c r="V163" s="269" t="s">
        <v>3571</v>
      </c>
      <c r="W163" s="268" t="s">
        <v>4773</v>
      </c>
      <c r="X163" s="268">
        <v>6283822744427</v>
      </c>
      <c r="Y163" s="268" t="s">
        <v>5714</v>
      </c>
      <c r="Z163" s="263" t="s">
        <v>4760</v>
      </c>
      <c r="AA163" s="269"/>
      <c r="AB163" s="269"/>
      <c r="AC163" s="262" t="s">
        <v>4763</v>
      </c>
      <c r="AD163" s="268" t="s">
        <v>4780</v>
      </c>
      <c r="AE163" s="268" t="s">
        <v>5715</v>
      </c>
      <c r="AF163" s="268" t="s">
        <v>5661</v>
      </c>
      <c r="AG163" s="268" t="s">
        <v>5662</v>
      </c>
      <c r="AH163" s="268"/>
      <c r="AI163" s="268"/>
      <c r="AJ163" s="268"/>
      <c r="AK163" s="268"/>
      <c r="AL163" s="268"/>
      <c r="AM163" s="268" t="s">
        <v>5029</v>
      </c>
      <c r="AN163" s="263" t="s">
        <v>5029</v>
      </c>
      <c r="AO163" s="268">
        <v>161</v>
      </c>
      <c r="AP163" s="268" t="s">
        <v>4775</v>
      </c>
      <c r="AQ163" s="268" t="s">
        <v>4831</v>
      </c>
      <c r="AR163" s="268"/>
      <c r="AS163" s="262" t="s">
        <v>4771</v>
      </c>
      <c r="AT163" s="262"/>
      <c r="AU163" s="268" t="s">
        <v>4760</v>
      </c>
      <c r="AV163" s="262" t="s">
        <v>5029</v>
      </c>
    </row>
    <row r="164" spans="1:48">
      <c r="A164" s="262">
        <v>162</v>
      </c>
      <c r="B164" s="262" t="s">
        <v>6609</v>
      </c>
      <c r="C164" s="262" t="s">
        <v>3972</v>
      </c>
      <c r="D164" s="262" t="s">
        <v>3570</v>
      </c>
      <c r="E164" s="262" t="s">
        <v>3571</v>
      </c>
      <c r="F164" s="262" t="s">
        <v>3586</v>
      </c>
      <c r="G164" s="262" t="s">
        <v>4014</v>
      </c>
      <c r="H164" s="262" t="s">
        <v>3024</v>
      </c>
      <c r="I164" s="262" t="s">
        <v>5656</v>
      </c>
      <c r="J164" s="262" t="s">
        <v>4879</v>
      </c>
      <c r="K164" s="262" t="s">
        <v>4775</v>
      </c>
      <c r="L164" s="262" t="s">
        <v>4775</v>
      </c>
      <c r="M164" s="262" t="s">
        <v>5638</v>
      </c>
      <c r="N164" s="262">
        <v>85624499283</v>
      </c>
      <c r="O164" s="262" t="s">
        <v>5716</v>
      </c>
      <c r="P164" s="262" t="s">
        <v>5638</v>
      </c>
      <c r="Q164" s="262">
        <v>85624499283</v>
      </c>
      <c r="R164" s="262" t="s">
        <v>4757</v>
      </c>
      <c r="S164" s="262" t="s">
        <v>5658</v>
      </c>
      <c r="T164" s="262" t="s">
        <v>5716</v>
      </c>
      <c r="U164" s="262" t="s">
        <v>3570</v>
      </c>
      <c r="V164" s="262" t="s">
        <v>3571</v>
      </c>
      <c r="W164" s="262" t="s">
        <v>5638</v>
      </c>
      <c r="X164" s="262">
        <v>85624499283</v>
      </c>
      <c r="Y164" s="264" t="s">
        <v>5065</v>
      </c>
      <c r="Z164" s="263" t="s">
        <v>4760</v>
      </c>
      <c r="AA164" s="262"/>
      <c r="AB164" s="262" t="s">
        <v>4762</v>
      </c>
      <c r="AC164" s="262" t="s">
        <v>4763</v>
      </c>
      <c r="AD164" s="262" t="s">
        <v>4780</v>
      </c>
      <c r="AE164" s="262" t="s">
        <v>4933</v>
      </c>
      <c r="AF164" s="262" t="s">
        <v>5661</v>
      </c>
      <c r="AG164" s="262" t="s">
        <v>5662</v>
      </c>
      <c r="AH164" s="262"/>
      <c r="AI164" s="262"/>
      <c r="AJ164" s="262"/>
      <c r="AK164" s="262"/>
      <c r="AL164" s="262"/>
      <c r="AM164" s="262" t="s">
        <v>4769</v>
      </c>
      <c r="AN164" s="263" t="s">
        <v>4770</v>
      </c>
      <c r="AO164" s="262">
        <v>162</v>
      </c>
      <c r="AP164" s="262" t="s">
        <v>4775</v>
      </c>
      <c r="AQ164" s="262" t="s">
        <v>4831</v>
      </c>
      <c r="AR164" s="262"/>
      <c r="AS164" s="262" t="s">
        <v>4771</v>
      </c>
      <c r="AT164" s="262"/>
      <c r="AU164" s="262" t="s">
        <v>4760</v>
      </c>
      <c r="AV164" s="262" t="s">
        <v>4770</v>
      </c>
    </row>
    <row r="165" spans="1:48">
      <c r="A165" s="262">
        <v>163</v>
      </c>
      <c r="B165" s="262" t="s">
        <v>6610</v>
      </c>
      <c r="C165" s="262" t="s">
        <v>3972</v>
      </c>
      <c r="D165" s="262" t="s">
        <v>3570</v>
      </c>
      <c r="E165" s="262" t="s">
        <v>3587</v>
      </c>
      <c r="F165" s="262" t="s">
        <v>3588</v>
      </c>
      <c r="G165" s="262" t="s">
        <v>4018</v>
      </c>
      <c r="H165" s="262" t="s">
        <v>5692</v>
      </c>
      <c r="I165" s="262" t="s">
        <v>5693</v>
      </c>
      <c r="J165" s="262" t="s">
        <v>4879</v>
      </c>
      <c r="K165" s="262" t="s">
        <v>4785</v>
      </c>
      <c r="L165" s="262" t="s">
        <v>4774</v>
      </c>
      <c r="M165" s="262" t="s">
        <v>5717</v>
      </c>
      <c r="N165" s="262">
        <v>6282216874746</v>
      </c>
      <c r="O165" s="262" t="s">
        <v>5718</v>
      </c>
      <c r="P165" s="262" t="s">
        <v>5717</v>
      </c>
      <c r="Q165" s="262">
        <v>6282216874746</v>
      </c>
      <c r="R165" s="262" t="s">
        <v>4757</v>
      </c>
      <c r="S165" s="262" t="s">
        <v>5658</v>
      </c>
      <c r="T165" s="262" t="s">
        <v>5718</v>
      </c>
      <c r="U165" s="262" t="s">
        <v>3570</v>
      </c>
      <c r="V165" s="262" t="s">
        <v>3587</v>
      </c>
      <c r="W165" s="262" t="s">
        <v>5717</v>
      </c>
      <c r="X165" s="262">
        <v>6282216874746</v>
      </c>
      <c r="Y165" s="262" t="s">
        <v>5719</v>
      </c>
      <c r="Z165" s="263" t="s">
        <v>4760</v>
      </c>
      <c r="AA165" s="262"/>
      <c r="AB165" s="262" t="s">
        <v>4762</v>
      </c>
      <c r="AC165" s="262" t="s">
        <v>4763</v>
      </c>
      <c r="AD165" s="262" t="s">
        <v>4875</v>
      </c>
      <c r="AE165" s="262" t="s">
        <v>5720</v>
      </c>
      <c r="AF165" s="262">
        <v>108.350818</v>
      </c>
      <c r="AG165" s="262">
        <v>-7.3279199999999998</v>
      </c>
      <c r="AH165" s="262"/>
      <c r="AI165" s="262"/>
      <c r="AJ165" s="262"/>
      <c r="AK165" s="262"/>
      <c r="AL165" s="262"/>
      <c r="AM165" s="262" t="s">
        <v>4769</v>
      </c>
      <c r="AN165" s="263" t="s">
        <v>4770</v>
      </c>
      <c r="AO165" s="262">
        <v>163</v>
      </c>
      <c r="AP165" s="262" t="s">
        <v>4774</v>
      </c>
      <c r="AQ165" s="262" t="s">
        <v>4831</v>
      </c>
      <c r="AR165" s="262"/>
      <c r="AS165" s="262" t="s">
        <v>4771</v>
      </c>
      <c r="AT165" s="262"/>
      <c r="AU165" s="262" t="s">
        <v>4760</v>
      </c>
      <c r="AV165" s="262" t="s">
        <v>4770</v>
      </c>
    </row>
    <row r="166" spans="1:48">
      <c r="A166" s="262">
        <v>164</v>
      </c>
      <c r="B166" s="262" t="s">
        <v>6611</v>
      </c>
      <c r="C166" s="262" t="s">
        <v>3972</v>
      </c>
      <c r="D166" s="262" t="s">
        <v>3570</v>
      </c>
      <c r="E166" s="262" t="s">
        <v>3589</v>
      </c>
      <c r="F166" s="262" t="s">
        <v>3590</v>
      </c>
      <c r="G166" s="262" t="s">
        <v>4022</v>
      </c>
      <c r="H166" s="262" t="s">
        <v>5692</v>
      </c>
      <c r="I166" s="262" t="s">
        <v>5693</v>
      </c>
      <c r="J166" s="262" t="s">
        <v>4903</v>
      </c>
      <c r="K166" s="262" t="s">
        <v>4774</v>
      </c>
      <c r="L166" s="262" t="s">
        <v>4754</v>
      </c>
      <c r="M166" s="262" t="s">
        <v>5721</v>
      </c>
      <c r="N166" s="262">
        <v>81223179588</v>
      </c>
      <c r="O166" s="262" t="s">
        <v>5722</v>
      </c>
      <c r="P166" s="262" t="s">
        <v>5721</v>
      </c>
      <c r="Q166" s="262">
        <v>81223179588</v>
      </c>
      <c r="R166" s="262" t="s">
        <v>4757</v>
      </c>
      <c r="S166" s="262" t="s">
        <v>5658</v>
      </c>
      <c r="T166" s="262" t="s">
        <v>5722</v>
      </c>
      <c r="U166" s="262" t="s">
        <v>3570</v>
      </c>
      <c r="V166" s="262" t="s">
        <v>3589</v>
      </c>
      <c r="W166" s="262" t="s">
        <v>5721</v>
      </c>
      <c r="X166" s="262">
        <v>81223179588</v>
      </c>
      <c r="Y166" s="262" t="s">
        <v>5723</v>
      </c>
      <c r="Z166" s="263" t="s">
        <v>4760</v>
      </c>
      <c r="AA166" s="262" t="s">
        <v>5724</v>
      </c>
      <c r="AB166" s="262" t="s">
        <v>4762</v>
      </c>
      <c r="AC166" s="262" t="s">
        <v>4763</v>
      </c>
      <c r="AD166" s="262" t="s">
        <v>4780</v>
      </c>
      <c r="AE166" s="262" t="s">
        <v>5725</v>
      </c>
      <c r="AF166" s="262">
        <v>107.54</v>
      </c>
      <c r="AG166" s="262">
        <v>7.12</v>
      </c>
      <c r="AH166" s="262"/>
      <c r="AI166" s="262"/>
      <c r="AJ166" s="262"/>
      <c r="AK166" s="262"/>
      <c r="AL166" s="262"/>
      <c r="AM166" s="262" t="s">
        <v>4769</v>
      </c>
      <c r="AN166" s="263" t="s">
        <v>4770</v>
      </c>
      <c r="AO166" s="262">
        <v>164</v>
      </c>
      <c r="AP166" s="262" t="s">
        <v>4754</v>
      </c>
      <c r="AQ166" s="262" t="s">
        <v>4831</v>
      </c>
      <c r="AR166" s="262"/>
      <c r="AS166" s="262" t="s">
        <v>4771</v>
      </c>
      <c r="AT166" s="262"/>
      <c r="AU166" s="262" t="s">
        <v>4760</v>
      </c>
      <c r="AV166" s="262" t="s">
        <v>4770</v>
      </c>
    </row>
    <row r="167" spans="1:48">
      <c r="A167" s="262">
        <v>165</v>
      </c>
      <c r="B167" s="262" t="s">
        <v>6612</v>
      </c>
      <c r="C167" s="262" t="s">
        <v>3972</v>
      </c>
      <c r="D167" s="262" t="s">
        <v>3570</v>
      </c>
      <c r="E167" s="262" t="s">
        <v>3591</v>
      </c>
      <c r="F167" s="262" t="s">
        <v>3592</v>
      </c>
      <c r="G167" s="262" t="s">
        <v>4026</v>
      </c>
      <c r="H167" s="262" t="s">
        <v>3099</v>
      </c>
      <c r="I167" s="262" t="s">
        <v>5726</v>
      </c>
      <c r="J167" s="262" t="s">
        <v>4879</v>
      </c>
      <c r="K167" s="262" t="s">
        <v>4775</v>
      </c>
      <c r="L167" s="262" t="s">
        <v>4774</v>
      </c>
      <c r="M167" s="262" t="s">
        <v>2618</v>
      </c>
      <c r="N167" s="262" t="s">
        <v>5727</v>
      </c>
      <c r="O167" s="262" t="s">
        <v>5728</v>
      </c>
      <c r="P167" s="262" t="s">
        <v>2618</v>
      </c>
      <c r="Q167" s="262" t="s">
        <v>5727</v>
      </c>
      <c r="R167" s="262" t="s">
        <v>4757</v>
      </c>
      <c r="S167" s="262" t="s">
        <v>5658</v>
      </c>
      <c r="T167" s="262" t="s">
        <v>5728</v>
      </c>
      <c r="U167" s="262" t="s">
        <v>3570</v>
      </c>
      <c r="V167" s="262" t="s">
        <v>3591</v>
      </c>
      <c r="W167" s="262" t="s">
        <v>2618</v>
      </c>
      <c r="X167" s="262" t="s">
        <v>5727</v>
      </c>
      <c r="Y167" s="262" t="s">
        <v>5679</v>
      </c>
      <c r="Z167" s="263" t="s">
        <v>4760</v>
      </c>
      <c r="AA167" s="262" t="s">
        <v>5680</v>
      </c>
      <c r="AB167" s="262"/>
      <c r="AC167" s="262" t="s">
        <v>4763</v>
      </c>
      <c r="AD167" s="262" t="s">
        <v>4780</v>
      </c>
      <c r="AE167" s="262" t="s">
        <v>4933</v>
      </c>
      <c r="AF167" s="262">
        <v>106.25</v>
      </c>
      <c r="AG167" s="262">
        <v>6.15</v>
      </c>
      <c r="AH167" s="262"/>
      <c r="AI167" s="262"/>
      <c r="AJ167" s="262"/>
      <c r="AK167" s="262"/>
      <c r="AL167" s="262"/>
      <c r="AM167" s="262" t="s">
        <v>4769</v>
      </c>
      <c r="AN167" s="263" t="s">
        <v>4770</v>
      </c>
      <c r="AO167" s="262">
        <v>165</v>
      </c>
      <c r="AP167" s="262" t="s">
        <v>4774</v>
      </c>
      <c r="AQ167" s="262" t="s">
        <v>4831</v>
      </c>
      <c r="AR167" s="262"/>
      <c r="AS167" s="262" t="s">
        <v>4771</v>
      </c>
      <c r="AT167" s="262"/>
      <c r="AU167" s="262" t="s">
        <v>4760</v>
      </c>
      <c r="AV167" s="262" t="s">
        <v>4770</v>
      </c>
    </row>
    <row r="168" spans="1:48">
      <c r="A168" s="268">
        <v>166</v>
      </c>
      <c r="B168" s="268" t="e">
        <v>#N/A</v>
      </c>
      <c r="C168" s="268" t="s">
        <v>3972</v>
      </c>
      <c r="D168" s="268" t="s">
        <v>3570</v>
      </c>
      <c r="E168" s="268" t="s">
        <v>3593</v>
      </c>
      <c r="F168" s="268" t="s">
        <v>3594</v>
      </c>
      <c r="G168" s="268" t="s">
        <v>5729</v>
      </c>
      <c r="H168" s="268" t="s">
        <v>2973</v>
      </c>
      <c r="I168" s="268" t="s">
        <v>5663</v>
      </c>
      <c r="J168" s="268" t="s">
        <v>4879</v>
      </c>
      <c r="K168" s="268" t="s">
        <v>4775</v>
      </c>
      <c r="L168" s="268" t="s">
        <v>4775</v>
      </c>
      <c r="M168" s="268" t="s">
        <v>5730</v>
      </c>
      <c r="N168" s="268">
        <v>6289618312455</v>
      </c>
      <c r="O168" s="268" t="s">
        <v>5731</v>
      </c>
      <c r="P168" s="268" t="s">
        <v>5730</v>
      </c>
      <c r="Q168" s="268">
        <v>6289618312455</v>
      </c>
      <c r="R168" s="269"/>
      <c r="S168" s="269"/>
      <c r="T168" s="269" t="s">
        <v>5731</v>
      </c>
      <c r="U168" s="269" t="s">
        <v>3570</v>
      </c>
      <c r="V168" s="269" t="s">
        <v>3593</v>
      </c>
      <c r="W168" s="268" t="s">
        <v>5730</v>
      </c>
      <c r="X168" s="268">
        <v>6289618312455</v>
      </c>
      <c r="Y168" s="268" t="s">
        <v>5732</v>
      </c>
      <c r="Z168" s="263" t="s">
        <v>4760</v>
      </c>
      <c r="AA168" s="268" t="s">
        <v>5733</v>
      </c>
      <c r="AB168" s="269"/>
      <c r="AC168" s="268" t="s">
        <v>4763</v>
      </c>
      <c r="AD168" s="268" t="s">
        <v>4790</v>
      </c>
      <c r="AE168" s="268" t="s">
        <v>5734</v>
      </c>
      <c r="AF168" s="268">
        <v>108.555132</v>
      </c>
      <c r="AG168" s="268">
        <v>-6.7321980000000003</v>
      </c>
      <c r="AH168" s="268"/>
      <c r="AI168" s="262"/>
      <c r="AJ168" s="262"/>
      <c r="AK168" s="262"/>
      <c r="AL168" s="268"/>
      <c r="AM168" s="268" t="s">
        <v>5029</v>
      </c>
      <c r="AN168" s="263" t="s">
        <v>5029</v>
      </c>
      <c r="AO168" s="268">
        <v>166</v>
      </c>
      <c r="AP168" s="268" t="s">
        <v>4775</v>
      </c>
      <c r="AQ168" s="268" t="s">
        <v>4831</v>
      </c>
      <c r="AR168" s="268"/>
      <c r="AS168" s="262" t="s">
        <v>4771</v>
      </c>
      <c r="AT168" s="262"/>
      <c r="AU168" s="268" t="s">
        <v>4760</v>
      </c>
      <c r="AV168" s="262" t="s">
        <v>5029</v>
      </c>
    </row>
    <row r="169" spans="1:48">
      <c r="A169" s="266">
        <v>167</v>
      </c>
      <c r="B169" s="266" t="e">
        <v>#N/A</v>
      </c>
      <c r="C169" s="266" t="s">
        <v>3972</v>
      </c>
      <c r="D169" s="266" t="s">
        <v>3570</v>
      </c>
      <c r="E169" s="266" t="s">
        <v>3595</v>
      </c>
      <c r="F169" s="266" t="s">
        <v>3596</v>
      </c>
      <c r="G169" s="266" t="s">
        <v>5735</v>
      </c>
      <c r="H169" s="266" t="s">
        <v>2997</v>
      </c>
      <c r="I169" s="266" t="s">
        <v>5736</v>
      </c>
      <c r="J169" s="266" t="s">
        <v>4920</v>
      </c>
      <c r="K169" s="266" t="s">
        <v>4774</v>
      </c>
      <c r="L169" s="266" t="s">
        <v>4754</v>
      </c>
      <c r="M169" s="266" t="s">
        <v>5737</v>
      </c>
      <c r="N169" s="266" t="s">
        <v>5738</v>
      </c>
      <c r="O169" s="266" t="s">
        <v>5735</v>
      </c>
      <c r="P169" s="266" t="s">
        <v>5737</v>
      </c>
      <c r="Q169" s="266" t="s">
        <v>5738</v>
      </c>
      <c r="R169" s="266"/>
      <c r="S169" s="266"/>
      <c r="T169" s="266" t="s">
        <v>5735</v>
      </c>
      <c r="U169" s="266" t="s">
        <v>3570</v>
      </c>
      <c r="V169" s="266" t="s">
        <v>3595</v>
      </c>
      <c r="W169" s="266" t="s">
        <v>5737</v>
      </c>
      <c r="X169" s="266" t="s">
        <v>5738</v>
      </c>
      <c r="Y169" s="266"/>
      <c r="Z169" s="263" t="s">
        <v>4760</v>
      </c>
      <c r="AA169" s="266" t="s">
        <v>5739</v>
      </c>
      <c r="AB169" s="266" t="s">
        <v>4762</v>
      </c>
      <c r="AC169" s="266" t="s">
        <v>4763</v>
      </c>
      <c r="AD169" s="266" t="s">
        <v>4808</v>
      </c>
      <c r="AE169" s="266" t="s">
        <v>4765</v>
      </c>
      <c r="AF169" s="266">
        <v>107.446715</v>
      </c>
      <c r="AG169" s="266">
        <v>-6.5611280000000001</v>
      </c>
      <c r="AH169" s="266"/>
      <c r="AI169" s="262"/>
      <c r="AJ169" s="262"/>
      <c r="AK169" s="262"/>
      <c r="AL169" s="266"/>
      <c r="AM169" s="266" t="s">
        <v>4860</v>
      </c>
      <c r="AN169" s="263" t="s">
        <v>4890</v>
      </c>
      <c r="AO169" s="266">
        <v>167</v>
      </c>
      <c r="AP169" s="266" t="s">
        <v>4754</v>
      </c>
      <c r="AQ169" s="266" t="s">
        <v>4831</v>
      </c>
      <c r="AR169" s="266"/>
      <c r="AS169" s="262" t="s">
        <v>4771</v>
      </c>
      <c r="AT169" s="262"/>
      <c r="AU169" s="266" t="s">
        <v>4760</v>
      </c>
      <c r="AV169" s="262" t="s">
        <v>4890</v>
      </c>
    </row>
    <row r="170" spans="1:48">
      <c r="A170" s="262">
        <v>168</v>
      </c>
      <c r="B170" s="262" t="s">
        <v>6613</v>
      </c>
      <c r="C170" s="262" t="s">
        <v>3972</v>
      </c>
      <c r="D170" s="262" t="s">
        <v>3570</v>
      </c>
      <c r="E170" s="262" t="s">
        <v>3597</v>
      </c>
      <c r="F170" s="262" t="s">
        <v>3598</v>
      </c>
      <c r="G170" s="262" t="s">
        <v>4029</v>
      </c>
      <c r="H170" s="262" t="s">
        <v>3024</v>
      </c>
      <c r="I170" s="262" t="s">
        <v>5656</v>
      </c>
      <c r="J170" s="262" t="s">
        <v>4879</v>
      </c>
      <c r="K170" s="262" t="s">
        <v>4774</v>
      </c>
      <c r="L170" s="262" t="s">
        <v>4774</v>
      </c>
      <c r="M170" s="262" t="s">
        <v>4773</v>
      </c>
      <c r="N170" s="262">
        <v>6283822744427</v>
      </c>
      <c r="O170" s="262" t="s">
        <v>5713</v>
      </c>
      <c r="P170" s="262" t="s">
        <v>4773</v>
      </c>
      <c r="Q170" s="262">
        <v>6283822744427</v>
      </c>
      <c r="R170" s="262" t="s">
        <v>4757</v>
      </c>
      <c r="S170" s="262" t="s">
        <v>5658</v>
      </c>
      <c r="T170" s="262" t="s">
        <v>5713</v>
      </c>
      <c r="U170" s="262" t="s">
        <v>3570</v>
      </c>
      <c r="V170" s="262" t="s">
        <v>3597</v>
      </c>
      <c r="W170" s="262" t="s">
        <v>4773</v>
      </c>
      <c r="X170" s="262">
        <v>6283822744427</v>
      </c>
      <c r="Y170" s="262" t="s">
        <v>5659</v>
      </c>
      <c r="Z170" s="263" t="s">
        <v>4760</v>
      </c>
      <c r="AA170" s="262" t="s">
        <v>5740</v>
      </c>
      <c r="AB170" s="262"/>
      <c r="AC170" s="262" t="s">
        <v>4763</v>
      </c>
      <c r="AD170" s="262" t="s">
        <v>4780</v>
      </c>
      <c r="AE170" s="264" t="s">
        <v>4933</v>
      </c>
      <c r="AF170" s="262" t="s">
        <v>5661</v>
      </c>
      <c r="AG170" s="262" t="s">
        <v>5662</v>
      </c>
      <c r="AH170" s="262"/>
      <c r="AI170" s="262"/>
      <c r="AJ170" s="262"/>
      <c r="AK170" s="262"/>
      <c r="AL170" s="262"/>
      <c r="AM170" s="262" t="s">
        <v>4769</v>
      </c>
      <c r="AN170" s="263" t="s">
        <v>5256</v>
      </c>
      <c r="AO170" s="262">
        <v>168</v>
      </c>
      <c r="AP170" s="262" t="s">
        <v>4775</v>
      </c>
      <c r="AQ170" s="262" t="s">
        <v>4831</v>
      </c>
      <c r="AR170" s="262"/>
      <c r="AS170" s="262" t="s">
        <v>4771</v>
      </c>
      <c r="AT170" s="262"/>
      <c r="AU170" s="262" t="s">
        <v>4760</v>
      </c>
      <c r="AV170" s="262" t="s">
        <v>5256</v>
      </c>
    </row>
    <row r="171" spans="1:48">
      <c r="A171" s="266">
        <v>169</v>
      </c>
      <c r="B171" s="266" t="e">
        <v>#N/A</v>
      </c>
      <c r="C171" s="266" t="s">
        <v>3972</v>
      </c>
      <c r="D171" s="266" t="s">
        <v>3570</v>
      </c>
      <c r="E171" s="266" t="s">
        <v>3571</v>
      </c>
      <c r="F171" s="266" t="s">
        <v>3599</v>
      </c>
      <c r="G171" s="266" t="s">
        <v>5741</v>
      </c>
      <c r="H171" s="266" t="s">
        <v>3005</v>
      </c>
      <c r="I171" s="266" t="s">
        <v>5667</v>
      </c>
      <c r="J171" s="266" t="s">
        <v>4879</v>
      </c>
      <c r="K171" s="266" t="s">
        <v>4753</v>
      </c>
      <c r="L171" s="266" t="s">
        <v>4785</v>
      </c>
      <c r="M171" s="266" t="s">
        <v>1637</v>
      </c>
      <c r="N171" s="266">
        <v>85317804757</v>
      </c>
      <c r="O171" s="266" t="s">
        <v>5742</v>
      </c>
      <c r="P171" s="266" t="s">
        <v>1637</v>
      </c>
      <c r="Q171" s="266">
        <v>85317804757</v>
      </c>
      <c r="R171" s="266"/>
      <c r="S171" s="266"/>
      <c r="T171" s="266" t="s">
        <v>5742</v>
      </c>
      <c r="U171" s="266" t="s">
        <v>3570</v>
      </c>
      <c r="V171" s="266" t="s">
        <v>3571</v>
      </c>
      <c r="W171" s="266" t="s">
        <v>1637</v>
      </c>
      <c r="X171" s="266">
        <v>85317804757</v>
      </c>
      <c r="Y171" s="266" t="s">
        <v>4981</v>
      </c>
      <c r="Z171" s="263" t="s">
        <v>4760</v>
      </c>
      <c r="AA171" s="266" t="s">
        <v>4959</v>
      </c>
      <c r="AB171" s="266"/>
      <c r="AC171" s="266" t="s">
        <v>5743</v>
      </c>
      <c r="AD171" s="266" t="s">
        <v>4815</v>
      </c>
      <c r="AE171" s="266" t="s">
        <v>5744</v>
      </c>
      <c r="AF171" s="266" t="s">
        <v>5661</v>
      </c>
      <c r="AG171" s="266" t="s">
        <v>5662</v>
      </c>
      <c r="AH171" s="266"/>
      <c r="AI171" s="266"/>
      <c r="AJ171" s="266"/>
      <c r="AK171" s="266"/>
      <c r="AL171" s="266"/>
      <c r="AM171" s="266" t="s">
        <v>5029</v>
      </c>
      <c r="AN171" s="263" t="s">
        <v>5029</v>
      </c>
      <c r="AO171" s="266">
        <v>169</v>
      </c>
      <c r="AP171" s="266" t="s">
        <v>4785</v>
      </c>
      <c r="AQ171" s="266" t="s">
        <v>4831</v>
      </c>
      <c r="AR171" s="266"/>
      <c r="AS171" s="262" t="s">
        <v>4771</v>
      </c>
      <c r="AT171" s="262"/>
      <c r="AU171" s="266" t="s">
        <v>4760</v>
      </c>
      <c r="AV171" s="262" t="s">
        <v>5029</v>
      </c>
    </row>
    <row r="172" spans="1:48">
      <c r="A172" s="262">
        <v>170</v>
      </c>
      <c r="B172" s="262" t="s">
        <v>6614</v>
      </c>
      <c r="C172" s="262" t="s">
        <v>3972</v>
      </c>
      <c r="D172" s="262" t="s">
        <v>3570</v>
      </c>
      <c r="E172" s="262" t="s">
        <v>3600</v>
      </c>
      <c r="F172" s="262" t="s">
        <v>3601</v>
      </c>
      <c r="G172" s="262" t="s">
        <v>4037</v>
      </c>
      <c r="H172" s="262" t="s">
        <v>2997</v>
      </c>
      <c r="I172" s="262" t="s">
        <v>5736</v>
      </c>
      <c r="J172" s="262" t="s">
        <v>4879</v>
      </c>
      <c r="K172" s="262" t="s">
        <v>4774</v>
      </c>
      <c r="L172" s="262" t="s">
        <v>4774</v>
      </c>
      <c r="M172" s="262" t="s">
        <v>5745</v>
      </c>
      <c r="N172" s="262" t="s">
        <v>5746</v>
      </c>
      <c r="O172" s="262" t="s">
        <v>4037</v>
      </c>
      <c r="P172" s="262" t="s">
        <v>5745</v>
      </c>
      <c r="Q172" s="262" t="s">
        <v>5746</v>
      </c>
      <c r="R172" s="262" t="s">
        <v>4757</v>
      </c>
      <c r="S172" s="262" t="s">
        <v>5658</v>
      </c>
      <c r="T172" s="262" t="s">
        <v>4037</v>
      </c>
      <c r="U172" s="262" t="s">
        <v>3570</v>
      </c>
      <c r="V172" s="262" t="s">
        <v>3600</v>
      </c>
      <c r="W172" s="262" t="s">
        <v>5745</v>
      </c>
      <c r="X172" s="262" t="s">
        <v>5746</v>
      </c>
      <c r="Y172" s="262" t="s">
        <v>5747</v>
      </c>
      <c r="Z172" s="263" t="s">
        <v>4760</v>
      </c>
      <c r="AA172" s="262" t="s">
        <v>5748</v>
      </c>
      <c r="AB172" s="262"/>
      <c r="AC172" s="262" t="s">
        <v>4763</v>
      </c>
      <c r="AD172" s="262" t="s">
        <v>4875</v>
      </c>
      <c r="AE172" s="262" t="s">
        <v>4933</v>
      </c>
      <c r="AF172" s="262">
        <v>107.767096</v>
      </c>
      <c r="AG172" s="262">
        <v>-6.5627550000000001</v>
      </c>
      <c r="AH172" s="262"/>
      <c r="AI172" s="262"/>
      <c r="AJ172" s="262"/>
      <c r="AK172" s="262"/>
      <c r="AL172" s="262"/>
      <c r="AM172" s="262" t="s">
        <v>4769</v>
      </c>
      <c r="AN172" s="263" t="s">
        <v>4770</v>
      </c>
      <c r="AO172" s="262">
        <v>170</v>
      </c>
      <c r="AP172" s="262" t="s">
        <v>4775</v>
      </c>
      <c r="AQ172" s="262" t="s">
        <v>4831</v>
      </c>
      <c r="AR172" s="262"/>
      <c r="AS172" s="262" t="s">
        <v>4771</v>
      </c>
      <c r="AT172" s="262"/>
      <c r="AU172" s="262" t="s">
        <v>4760</v>
      </c>
      <c r="AV172" s="262" t="s">
        <v>4770</v>
      </c>
    </row>
    <row r="173" spans="1:48">
      <c r="A173" s="266">
        <v>171</v>
      </c>
      <c r="B173" s="266" t="e">
        <v>#N/A</v>
      </c>
      <c r="C173" s="266" t="s">
        <v>3972</v>
      </c>
      <c r="D173" s="266" t="s">
        <v>3570</v>
      </c>
      <c r="E173" s="266" t="s">
        <v>3602</v>
      </c>
      <c r="F173" s="266" t="s">
        <v>3603</v>
      </c>
      <c r="G173" s="266" t="s">
        <v>5749</v>
      </c>
      <c r="H173" s="266" t="s">
        <v>3005</v>
      </c>
      <c r="I173" s="266" t="s">
        <v>5656</v>
      </c>
      <c r="J173" s="266" t="s">
        <v>4920</v>
      </c>
      <c r="K173" s="266" t="s">
        <v>4819</v>
      </c>
      <c r="L173" s="272">
        <v>43138</v>
      </c>
      <c r="M173" s="266" t="s">
        <v>5750</v>
      </c>
      <c r="N173" s="266">
        <v>6281320713538</v>
      </c>
      <c r="O173" s="266" t="s">
        <v>5751</v>
      </c>
      <c r="P173" s="266" t="s">
        <v>5750</v>
      </c>
      <c r="Q173" s="266">
        <v>6281320713538</v>
      </c>
      <c r="R173" s="266" t="s">
        <v>4853</v>
      </c>
      <c r="S173" s="266" t="s">
        <v>5752</v>
      </c>
      <c r="T173" s="266" t="s">
        <v>5751</v>
      </c>
      <c r="U173" s="266" t="s">
        <v>3570</v>
      </c>
      <c r="V173" s="266" t="s">
        <v>3602</v>
      </c>
      <c r="W173" s="266" t="s">
        <v>5750</v>
      </c>
      <c r="X173" s="266">
        <v>6281320713538</v>
      </c>
      <c r="Y173" s="266" t="s">
        <v>5753</v>
      </c>
      <c r="Z173" s="263" t="s">
        <v>4760</v>
      </c>
      <c r="AA173" s="266" t="s">
        <v>5754</v>
      </c>
      <c r="AB173" s="266"/>
      <c r="AC173" s="266" t="s">
        <v>4763</v>
      </c>
      <c r="AD173" s="266" t="s">
        <v>4780</v>
      </c>
      <c r="AE173" s="266" t="s">
        <v>5672</v>
      </c>
      <c r="AF173" s="266" t="s">
        <v>5755</v>
      </c>
      <c r="AG173" s="266" t="s">
        <v>5756</v>
      </c>
      <c r="AH173" s="266"/>
      <c r="AI173" s="266"/>
      <c r="AJ173" s="266"/>
      <c r="AK173" s="266"/>
      <c r="AL173" s="266"/>
      <c r="AM173" s="266" t="s">
        <v>4860</v>
      </c>
      <c r="AN173" s="263" t="s">
        <v>4890</v>
      </c>
      <c r="AO173" s="266">
        <v>171</v>
      </c>
      <c r="AP173" s="272">
        <v>43138</v>
      </c>
      <c r="AQ173" s="266" t="s">
        <v>4831</v>
      </c>
      <c r="AR173" s="266"/>
      <c r="AS173" s="262" t="s">
        <v>4771</v>
      </c>
      <c r="AT173" s="262"/>
      <c r="AU173" s="266" t="s">
        <v>4760</v>
      </c>
      <c r="AV173" s="262" t="s">
        <v>4890</v>
      </c>
    </row>
    <row r="174" spans="1:48">
      <c r="A174" s="262">
        <v>172</v>
      </c>
      <c r="B174" s="262" t="s">
        <v>6615</v>
      </c>
      <c r="C174" s="262" t="s">
        <v>3972</v>
      </c>
      <c r="D174" s="262" t="s">
        <v>3570</v>
      </c>
      <c r="E174" s="262" t="s">
        <v>3604</v>
      </c>
      <c r="F174" s="262" t="s">
        <v>3605</v>
      </c>
      <c r="G174" s="262" t="s">
        <v>4041</v>
      </c>
      <c r="H174" s="262" t="s">
        <v>5692</v>
      </c>
      <c r="I174" s="262" t="s">
        <v>5693</v>
      </c>
      <c r="J174" s="262" t="s">
        <v>4879</v>
      </c>
      <c r="K174" s="262" t="s">
        <v>4753</v>
      </c>
      <c r="L174" s="262" t="s">
        <v>4775</v>
      </c>
      <c r="M174" s="262" t="s">
        <v>4773</v>
      </c>
      <c r="N174" s="262">
        <v>85223322111</v>
      </c>
      <c r="O174" s="262" t="s">
        <v>5757</v>
      </c>
      <c r="P174" s="262" t="s">
        <v>4773</v>
      </c>
      <c r="Q174" s="262">
        <v>85223322111</v>
      </c>
      <c r="R174" s="262" t="s">
        <v>4757</v>
      </c>
      <c r="S174" s="262" t="s">
        <v>5658</v>
      </c>
      <c r="T174" s="262" t="s">
        <v>5757</v>
      </c>
      <c r="U174" s="262" t="s">
        <v>3570</v>
      </c>
      <c r="V174" s="262" t="s">
        <v>3604</v>
      </c>
      <c r="W174" s="262" t="s">
        <v>4773</v>
      </c>
      <c r="X174" s="262">
        <v>85223322111</v>
      </c>
      <c r="Y174" s="262" t="s">
        <v>5758</v>
      </c>
      <c r="Z174" s="263" t="s">
        <v>4760</v>
      </c>
      <c r="AA174" s="262" t="s">
        <v>5759</v>
      </c>
      <c r="AB174" s="264" t="s">
        <v>4762</v>
      </c>
      <c r="AC174" s="264" t="s">
        <v>4763</v>
      </c>
      <c r="AD174" s="262" t="s">
        <v>4875</v>
      </c>
      <c r="AE174" s="262" t="s">
        <v>5131</v>
      </c>
      <c r="AF174" s="262" t="s">
        <v>5760</v>
      </c>
      <c r="AG174" s="262" t="s">
        <v>5761</v>
      </c>
      <c r="AH174" s="262"/>
      <c r="AI174" s="262"/>
      <c r="AJ174" s="262"/>
      <c r="AK174" s="262"/>
      <c r="AL174" s="262"/>
      <c r="AM174" s="262" t="s">
        <v>4769</v>
      </c>
      <c r="AN174" s="263" t="s">
        <v>4770</v>
      </c>
      <c r="AO174" s="262">
        <v>172</v>
      </c>
      <c r="AP174" s="262" t="s">
        <v>4775</v>
      </c>
      <c r="AQ174" s="262" t="s">
        <v>4831</v>
      </c>
      <c r="AR174" s="262"/>
      <c r="AS174" s="262" t="s">
        <v>4771</v>
      </c>
      <c r="AT174" s="262"/>
      <c r="AU174" s="262" t="s">
        <v>4760</v>
      </c>
      <c r="AV174" s="262" t="s">
        <v>4770</v>
      </c>
    </row>
    <row r="175" spans="1:48">
      <c r="A175" s="262">
        <v>173</v>
      </c>
      <c r="B175" s="262" t="s">
        <v>6616</v>
      </c>
      <c r="C175" s="262" t="s">
        <v>3972</v>
      </c>
      <c r="D175" s="262" t="s">
        <v>3570</v>
      </c>
      <c r="E175" s="262" t="s">
        <v>3593</v>
      </c>
      <c r="F175" s="262" t="s">
        <v>3606</v>
      </c>
      <c r="G175" s="262" t="s">
        <v>4045</v>
      </c>
      <c r="H175" s="262" t="s">
        <v>2973</v>
      </c>
      <c r="I175" s="262" t="s">
        <v>5663</v>
      </c>
      <c r="J175" s="262" t="s">
        <v>4879</v>
      </c>
      <c r="K175" s="262" t="s">
        <v>4775</v>
      </c>
      <c r="L175" s="262" t="s">
        <v>4775</v>
      </c>
      <c r="M175" s="262" t="s">
        <v>5762</v>
      </c>
      <c r="N175" s="262">
        <v>6281321832311</v>
      </c>
      <c r="O175" s="262" t="s">
        <v>5763</v>
      </c>
      <c r="P175" s="262" t="s">
        <v>5762</v>
      </c>
      <c r="Q175" s="262">
        <v>6281321832311</v>
      </c>
      <c r="R175" s="262" t="s">
        <v>4757</v>
      </c>
      <c r="S175" s="262" t="s">
        <v>5658</v>
      </c>
      <c r="T175" s="262" t="s">
        <v>5763</v>
      </c>
      <c r="U175" s="262" t="s">
        <v>3570</v>
      </c>
      <c r="V175" s="262" t="s">
        <v>3593</v>
      </c>
      <c r="W175" s="264" t="s">
        <v>5762</v>
      </c>
      <c r="X175" s="262">
        <v>6281321832311</v>
      </c>
      <c r="Y175" s="264" t="s">
        <v>5065</v>
      </c>
      <c r="Z175" s="263" t="s">
        <v>4760</v>
      </c>
      <c r="AA175" s="264" t="s">
        <v>4959</v>
      </c>
      <c r="AB175" s="262" t="s">
        <v>4762</v>
      </c>
      <c r="AC175" s="262" t="s">
        <v>4763</v>
      </c>
      <c r="AD175" s="262" t="s">
        <v>4808</v>
      </c>
      <c r="AE175" s="262" t="s">
        <v>5068</v>
      </c>
      <c r="AF175" s="262">
        <v>108.551565</v>
      </c>
      <c r="AG175" s="262">
        <v>-6.7123400000000002</v>
      </c>
      <c r="AH175" s="264"/>
      <c r="AI175" s="262"/>
      <c r="AJ175" s="262"/>
      <c r="AK175" s="262"/>
      <c r="AL175" s="262"/>
      <c r="AM175" s="262" t="s">
        <v>4769</v>
      </c>
      <c r="AN175" s="263" t="s">
        <v>4770</v>
      </c>
      <c r="AO175" s="262">
        <v>173</v>
      </c>
      <c r="AP175" s="262" t="s">
        <v>4775</v>
      </c>
      <c r="AQ175" s="262" t="s">
        <v>4831</v>
      </c>
      <c r="AR175" s="262"/>
      <c r="AS175" s="262" t="s">
        <v>4771</v>
      </c>
      <c r="AT175" s="262"/>
      <c r="AU175" s="262" t="s">
        <v>4760</v>
      </c>
      <c r="AV175" s="262" t="s">
        <v>4770</v>
      </c>
    </row>
    <row r="176" spans="1:48">
      <c r="A176" s="262">
        <v>174</v>
      </c>
      <c r="B176" s="262" t="s">
        <v>6617</v>
      </c>
      <c r="C176" s="262" t="s">
        <v>3972</v>
      </c>
      <c r="D176" s="262" t="s">
        <v>3570</v>
      </c>
      <c r="E176" s="262" t="s">
        <v>3607</v>
      </c>
      <c r="F176" s="262" t="s">
        <v>3608</v>
      </c>
      <c r="G176" s="262" t="s">
        <v>4049</v>
      </c>
      <c r="H176" s="262" t="s">
        <v>3005</v>
      </c>
      <c r="I176" s="262" t="s">
        <v>5667</v>
      </c>
      <c r="J176" s="262" t="s">
        <v>4879</v>
      </c>
      <c r="K176" s="262" t="s">
        <v>4754</v>
      </c>
      <c r="L176" s="262" t="s">
        <v>4774</v>
      </c>
      <c r="M176" s="262" t="s">
        <v>5764</v>
      </c>
      <c r="N176" s="262">
        <v>6281221447721</v>
      </c>
      <c r="O176" s="262" t="s">
        <v>5765</v>
      </c>
      <c r="P176" s="262" t="s">
        <v>5764</v>
      </c>
      <c r="Q176" s="262">
        <v>6281221447721</v>
      </c>
      <c r="R176" s="262" t="s">
        <v>4757</v>
      </c>
      <c r="S176" s="262" t="s">
        <v>5658</v>
      </c>
      <c r="T176" s="262" t="s">
        <v>5765</v>
      </c>
      <c r="U176" s="262" t="s">
        <v>3570</v>
      </c>
      <c r="V176" s="262" t="s">
        <v>3607</v>
      </c>
      <c r="W176" s="262" t="s">
        <v>5764</v>
      </c>
      <c r="X176" s="262">
        <v>6281221447721</v>
      </c>
      <c r="Y176" s="262" t="s">
        <v>5766</v>
      </c>
      <c r="Z176" s="263" t="s">
        <v>4760</v>
      </c>
      <c r="AA176" s="262" t="s">
        <v>5767</v>
      </c>
      <c r="AB176" s="262" t="s">
        <v>4762</v>
      </c>
      <c r="AC176" s="262" t="s">
        <v>4763</v>
      </c>
      <c r="AD176" s="262" t="s">
        <v>5073</v>
      </c>
      <c r="AE176" s="262" t="s">
        <v>5768</v>
      </c>
      <c r="AF176" s="262" t="s">
        <v>5769</v>
      </c>
      <c r="AG176" s="262" t="s">
        <v>5770</v>
      </c>
      <c r="AH176" s="262"/>
      <c r="AI176" s="262"/>
      <c r="AJ176" s="262"/>
      <c r="AK176" s="262"/>
      <c r="AL176" s="262"/>
      <c r="AM176" s="262" t="s">
        <v>4769</v>
      </c>
      <c r="AN176" s="263" t="s">
        <v>4770</v>
      </c>
      <c r="AO176" s="262">
        <v>174</v>
      </c>
      <c r="AP176" s="262" t="s">
        <v>4775</v>
      </c>
      <c r="AQ176" s="262" t="s">
        <v>4831</v>
      </c>
      <c r="AR176" s="262"/>
      <c r="AS176" s="262" t="s">
        <v>4771</v>
      </c>
      <c r="AT176" s="262"/>
      <c r="AU176" s="262" t="s">
        <v>4760</v>
      </c>
      <c r="AV176" s="262" t="s">
        <v>4770</v>
      </c>
    </row>
    <row r="177" spans="1:48">
      <c r="A177" s="262">
        <v>175</v>
      </c>
      <c r="B177" s="262" t="s">
        <v>6618</v>
      </c>
      <c r="C177" s="262" t="s">
        <v>3972</v>
      </c>
      <c r="D177" s="262" t="s">
        <v>3570</v>
      </c>
      <c r="E177" s="262" t="s">
        <v>3609</v>
      </c>
      <c r="F177" s="262" t="s">
        <v>3610</v>
      </c>
      <c r="G177" s="262" t="s">
        <v>4056</v>
      </c>
      <c r="H177" s="262" t="s">
        <v>5692</v>
      </c>
      <c r="I177" s="262" t="s">
        <v>5693</v>
      </c>
      <c r="J177" s="262" t="s">
        <v>4879</v>
      </c>
      <c r="K177" s="262" t="s">
        <v>4753</v>
      </c>
      <c r="L177" s="262" t="s">
        <v>4774</v>
      </c>
      <c r="M177" s="262" t="s">
        <v>5771</v>
      </c>
      <c r="N177" s="262">
        <v>85222658155</v>
      </c>
      <c r="O177" s="262" t="s">
        <v>4056</v>
      </c>
      <c r="P177" s="262" t="s">
        <v>5771</v>
      </c>
      <c r="Q177" s="262">
        <v>85222658155</v>
      </c>
      <c r="R177" s="262" t="s">
        <v>4757</v>
      </c>
      <c r="S177" s="262" t="s">
        <v>5658</v>
      </c>
      <c r="T177" s="262" t="s">
        <v>4056</v>
      </c>
      <c r="U177" s="262" t="s">
        <v>3570</v>
      </c>
      <c r="V177" s="262" t="s">
        <v>3609</v>
      </c>
      <c r="W177" s="262" t="s">
        <v>5771</v>
      </c>
      <c r="X177" s="262">
        <v>85222658155</v>
      </c>
      <c r="Y177" s="262" t="s">
        <v>5772</v>
      </c>
      <c r="Z177" s="263" t="s">
        <v>4760</v>
      </c>
      <c r="AA177" s="262" t="s">
        <v>5773</v>
      </c>
      <c r="AB177" s="262"/>
      <c r="AC177" s="262" t="s">
        <v>4763</v>
      </c>
      <c r="AD177" s="262" t="s">
        <v>4780</v>
      </c>
      <c r="AE177" s="262" t="s">
        <v>4933</v>
      </c>
      <c r="AF177" s="262">
        <v>108.6</v>
      </c>
      <c r="AG177" s="262">
        <v>7.2</v>
      </c>
      <c r="AH177" s="262"/>
      <c r="AI177" s="262"/>
      <c r="AJ177" s="262"/>
      <c r="AK177" s="262"/>
      <c r="AL177" s="262"/>
      <c r="AM177" s="262" t="s">
        <v>4769</v>
      </c>
      <c r="AN177" s="263" t="s">
        <v>4770</v>
      </c>
      <c r="AO177" s="262">
        <v>175</v>
      </c>
      <c r="AP177" s="262" t="s">
        <v>4775</v>
      </c>
      <c r="AQ177" s="262" t="s">
        <v>4831</v>
      </c>
      <c r="AR177" s="262"/>
      <c r="AS177" s="262" t="s">
        <v>4771</v>
      </c>
      <c r="AT177" s="262"/>
      <c r="AU177" s="262" t="s">
        <v>4760</v>
      </c>
      <c r="AV177" s="262" t="s">
        <v>4770</v>
      </c>
    </row>
    <row r="178" spans="1:48">
      <c r="A178" s="266">
        <v>176</v>
      </c>
      <c r="B178" s="266" t="s">
        <v>6619</v>
      </c>
      <c r="C178" s="266" t="s">
        <v>3972</v>
      </c>
      <c r="D178" s="266" t="s">
        <v>3570</v>
      </c>
      <c r="E178" s="266" t="s">
        <v>3577</v>
      </c>
      <c r="F178" s="266" t="s">
        <v>3611</v>
      </c>
      <c r="G178" s="266" t="s">
        <v>4646</v>
      </c>
      <c r="H178" s="266" t="s">
        <v>3005</v>
      </c>
      <c r="I178" s="266" t="s">
        <v>5667</v>
      </c>
      <c r="J178" s="266" t="s">
        <v>4879</v>
      </c>
      <c r="K178" s="266" t="s">
        <v>4785</v>
      </c>
      <c r="L178" s="266" t="s">
        <v>4785</v>
      </c>
      <c r="M178" s="266" t="s">
        <v>5774</v>
      </c>
      <c r="N178" s="266">
        <v>85721862915</v>
      </c>
      <c r="O178" s="266" t="s">
        <v>5775</v>
      </c>
      <c r="P178" s="266" t="s">
        <v>5774</v>
      </c>
      <c r="Q178" s="266">
        <v>85721862915</v>
      </c>
      <c r="R178" s="266"/>
      <c r="S178" s="266"/>
      <c r="T178" s="266" t="s">
        <v>5775</v>
      </c>
      <c r="U178" s="266" t="s">
        <v>3570</v>
      </c>
      <c r="V178" s="266" t="s">
        <v>3577</v>
      </c>
      <c r="W178" s="266" t="s">
        <v>5774</v>
      </c>
      <c r="X178" s="266">
        <v>85721862915</v>
      </c>
      <c r="Y178" s="266" t="s">
        <v>5659</v>
      </c>
      <c r="Z178" s="263" t="s">
        <v>4760</v>
      </c>
      <c r="AA178" s="266" t="s">
        <v>4959</v>
      </c>
      <c r="AB178" s="266"/>
      <c r="AC178" s="266" t="s">
        <v>4763</v>
      </c>
      <c r="AD178" s="266" t="s">
        <v>4815</v>
      </c>
      <c r="AE178" s="266" t="s">
        <v>5744</v>
      </c>
      <c r="AF178" s="266" t="s">
        <v>5661</v>
      </c>
      <c r="AG178" s="266" t="s">
        <v>5662</v>
      </c>
      <c r="AH178" s="266"/>
      <c r="AI178" s="266"/>
      <c r="AJ178" s="266"/>
      <c r="AK178" s="266"/>
      <c r="AL178" s="262" t="s">
        <v>5776</v>
      </c>
      <c r="AM178" s="266" t="s">
        <v>4928</v>
      </c>
      <c r="AN178" s="263" t="s">
        <v>4770</v>
      </c>
      <c r="AO178" s="266">
        <v>176</v>
      </c>
      <c r="AP178" s="266" t="s">
        <v>4785</v>
      </c>
      <c r="AQ178" s="266" t="s">
        <v>4831</v>
      </c>
      <c r="AR178" s="266"/>
      <c r="AS178" s="262" t="s">
        <v>4771</v>
      </c>
      <c r="AT178" s="262"/>
      <c r="AU178" s="266" t="s">
        <v>4760</v>
      </c>
      <c r="AV178" s="262" t="s">
        <v>4770</v>
      </c>
    </row>
    <row r="179" spans="1:48">
      <c r="A179" s="262">
        <v>177</v>
      </c>
      <c r="B179" s="262" t="s">
        <v>6620</v>
      </c>
      <c r="C179" s="262" t="s">
        <v>3972</v>
      </c>
      <c r="D179" s="262" t="s">
        <v>3570</v>
      </c>
      <c r="E179" s="262" t="s">
        <v>3582</v>
      </c>
      <c r="F179" s="262" t="s">
        <v>3612</v>
      </c>
      <c r="G179" s="262" t="s">
        <v>4059</v>
      </c>
      <c r="H179" s="262" t="s">
        <v>2973</v>
      </c>
      <c r="I179" s="262" t="s">
        <v>5663</v>
      </c>
      <c r="J179" s="262" t="s">
        <v>4879</v>
      </c>
      <c r="K179" s="262" t="s">
        <v>4754</v>
      </c>
      <c r="L179" s="262" t="s">
        <v>4753</v>
      </c>
      <c r="M179" s="262" t="s">
        <v>598</v>
      </c>
      <c r="N179" s="262">
        <v>6281392569005</v>
      </c>
      <c r="O179" s="262" t="s">
        <v>5777</v>
      </c>
      <c r="P179" s="262" t="s">
        <v>598</v>
      </c>
      <c r="Q179" s="262">
        <v>6281392569005</v>
      </c>
      <c r="R179" s="262" t="s">
        <v>4757</v>
      </c>
      <c r="S179" s="262" t="s">
        <v>5658</v>
      </c>
      <c r="T179" s="262" t="s">
        <v>5777</v>
      </c>
      <c r="U179" s="262" t="s">
        <v>3570</v>
      </c>
      <c r="V179" s="262" t="s">
        <v>3582</v>
      </c>
      <c r="W179" s="262" t="s">
        <v>598</v>
      </c>
      <c r="X179" s="262">
        <v>6281392569005</v>
      </c>
      <c r="Y179" s="262" t="s">
        <v>5778</v>
      </c>
      <c r="Z179" s="263" t="s">
        <v>4760</v>
      </c>
      <c r="AA179" s="262" t="s">
        <v>5680</v>
      </c>
      <c r="AB179" s="262"/>
      <c r="AC179" s="262" t="s">
        <v>4763</v>
      </c>
      <c r="AD179" s="262" t="s">
        <v>4780</v>
      </c>
      <c r="AE179" s="262" t="s">
        <v>5068</v>
      </c>
      <c r="AF179" s="262"/>
      <c r="AG179" s="262">
        <v>108.303691</v>
      </c>
      <c r="AH179" s="262"/>
      <c r="AI179" s="262"/>
      <c r="AJ179" s="262"/>
      <c r="AK179" s="262"/>
      <c r="AL179" s="262"/>
      <c r="AM179" s="262" t="s">
        <v>4769</v>
      </c>
      <c r="AN179" s="263" t="s">
        <v>4770</v>
      </c>
      <c r="AO179" s="262">
        <v>177</v>
      </c>
      <c r="AP179" s="262" t="s">
        <v>5700</v>
      </c>
      <c r="AQ179" s="262" t="s">
        <v>4831</v>
      </c>
      <c r="AR179" s="262"/>
      <c r="AS179" s="262" t="s">
        <v>4771</v>
      </c>
      <c r="AT179" s="262"/>
      <c r="AU179" s="262" t="s">
        <v>4760</v>
      </c>
      <c r="AV179" s="262" t="s">
        <v>4770</v>
      </c>
    </row>
    <row r="180" spans="1:48">
      <c r="A180" s="262">
        <v>178</v>
      </c>
      <c r="B180" s="262" t="s">
        <v>6621</v>
      </c>
      <c r="C180" s="262" t="s">
        <v>3972</v>
      </c>
      <c r="D180" s="262" t="s">
        <v>3570</v>
      </c>
      <c r="E180" s="262" t="s">
        <v>3613</v>
      </c>
      <c r="F180" s="262" t="s">
        <v>3614</v>
      </c>
      <c r="G180" s="262" t="s">
        <v>4064</v>
      </c>
      <c r="H180" s="262" t="s">
        <v>3099</v>
      </c>
      <c r="I180" s="262" t="s">
        <v>5726</v>
      </c>
      <c r="J180" s="262" t="s">
        <v>4879</v>
      </c>
      <c r="K180" s="262" t="s">
        <v>4753</v>
      </c>
      <c r="L180" s="262" t="s">
        <v>4774</v>
      </c>
      <c r="M180" s="262" t="s">
        <v>5779</v>
      </c>
      <c r="N180" s="262">
        <v>85697027341</v>
      </c>
      <c r="O180" s="262" t="s">
        <v>5780</v>
      </c>
      <c r="P180" s="262" t="s">
        <v>5779</v>
      </c>
      <c r="Q180" s="262">
        <v>85697027341</v>
      </c>
      <c r="R180" s="262" t="s">
        <v>4757</v>
      </c>
      <c r="S180" s="262" t="s">
        <v>5658</v>
      </c>
      <c r="T180" s="262" t="s">
        <v>5780</v>
      </c>
      <c r="U180" s="262" t="s">
        <v>3570</v>
      </c>
      <c r="V180" s="262" t="s">
        <v>3613</v>
      </c>
      <c r="W180" s="262" t="s">
        <v>5779</v>
      </c>
      <c r="X180" s="262">
        <v>85697027341</v>
      </c>
      <c r="Y180" s="262" t="s">
        <v>4987</v>
      </c>
      <c r="Z180" s="263" t="s">
        <v>4760</v>
      </c>
      <c r="AA180" s="262" t="s">
        <v>5781</v>
      </c>
      <c r="AB180" s="262"/>
      <c r="AC180" s="262" t="s">
        <v>4763</v>
      </c>
      <c r="AD180" s="262" t="s">
        <v>5002</v>
      </c>
      <c r="AE180" s="262" t="s">
        <v>4933</v>
      </c>
      <c r="AF180" s="262"/>
      <c r="AG180" s="262">
        <v>106.25</v>
      </c>
      <c r="AH180" s="262"/>
      <c r="AI180" s="262"/>
      <c r="AJ180" s="262"/>
      <c r="AK180" s="262"/>
      <c r="AL180" s="262"/>
      <c r="AM180" s="262" t="s">
        <v>4769</v>
      </c>
      <c r="AN180" s="263" t="s">
        <v>4770</v>
      </c>
      <c r="AO180" s="262">
        <v>178</v>
      </c>
      <c r="AP180" s="262" t="s">
        <v>4775</v>
      </c>
      <c r="AQ180" s="262" t="s">
        <v>4831</v>
      </c>
      <c r="AR180" s="262"/>
      <c r="AS180" s="262" t="s">
        <v>4771</v>
      </c>
      <c r="AT180" s="262"/>
      <c r="AU180" s="262" t="s">
        <v>4760</v>
      </c>
      <c r="AV180" s="262" t="s">
        <v>4770</v>
      </c>
    </row>
    <row r="181" spans="1:48">
      <c r="A181" s="266">
        <v>179</v>
      </c>
      <c r="B181" s="266" t="e">
        <v>#N/A</v>
      </c>
      <c r="C181" s="266" t="s">
        <v>3972</v>
      </c>
      <c r="D181" s="266" t="s">
        <v>3570</v>
      </c>
      <c r="E181" s="266" t="s">
        <v>3597</v>
      </c>
      <c r="F181" s="266" t="s">
        <v>3615</v>
      </c>
      <c r="G181" s="266" t="s">
        <v>5782</v>
      </c>
      <c r="H181" s="266" t="s">
        <v>3024</v>
      </c>
      <c r="I181" s="266" t="s">
        <v>5656</v>
      </c>
      <c r="J181" s="266"/>
      <c r="K181" s="266" t="s">
        <v>4785</v>
      </c>
      <c r="L181" s="266"/>
      <c r="M181" s="266"/>
      <c r="N181" s="266"/>
      <c r="O181" s="266"/>
      <c r="P181" s="266"/>
      <c r="Q181" s="266"/>
      <c r="R181" s="266"/>
      <c r="S181" s="266"/>
      <c r="T181" s="266"/>
      <c r="U181" s="266" t="s">
        <v>3570</v>
      </c>
      <c r="V181" s="266" t="s">
        <v>3597</v>
      </c>
      <c r="W181" s="266" t="s">
        <v>2605</v>
      </c>
      <c r="X181" s="266">
        <v>6287843118300</v>
      </c>
      <c r="Y181" s="266" t="s">
        <v>4893</v>
      </c>
      <c r="Z181" s="263" t="s">
        <v>4760</v>
      </c>
      <c r="AA181" s="266"/>
      <c r="AB181" s="266"/>
      <c r="AC181" s="266"/>
      <c r="AD181" s="266"/>
      <c r="AE181" s="266" t="s">
        <v>5783</v>
      </c>
      <c r="AF181" s="266" t="s">
        <v>5661</v>
      </c>
      <c r="AG181" s="266" t="s">
        <v>5662</v>
      </c>
      <c r="AH181" s="266"/>
      <c r="AI181" s="266"/>
      <c r="AJ181" s="266"/>
      <c r="AK181" s="266"/>
      <c r="AL181" s="266"/>
      <c r="AM181" s="266" t="s">
        <v>4928</v>
      </c>
      <c r="AN181" s="263" t="s">
        <v>4929</v>
      </c>
      <c r="AO181" s="266">
        <v>179</v>
      </c>
      <c r="AP181" s="266" t="s">
        <v>4754</v>
      </c>
      <c r="AQ181" s="266" t="s">
        <v>4831</v>
      </c>
      <c r="AR181" s="266"/>
      <c r="AS181" s="262" t="s">
        <v>4771</v>
      </c>
      <c r="AT181" s="262"/>
      <c r="AU181" s="266" t="s">
        <v>4760</v>
      </c>
      <c r="AV181" s="262" t="s">
        <v>4929</v>
      </c>
    </row>
    <row r="182" spans="1:48">
      <c r="A182" s="262">
        <v>180</v>
      </c>
      <c r="B182" s="262" t="s">
        <v>6622</v>
      </c>
      <c r="C182" s="262" t="s">
        <v>3972</v>
      </c>
      <c r="D182" s="262" t="s">
        <v>3570</v>
      </c>
      <c r="E182" s="262" t="s">
        <v>3600</v>
      </c>
      <c r="F182" s="262" t="s">
        <v>3616</v>
      </c>
      <c r="G182" s="262" t="s">
        <v>4072</v>
      </c>
      <c r="H182" s="262" t="s">
        <v>2997</v>
      </c>
      <c r="I182" s="262" t="s">
        <v>5736</v>
      </c>
      <c r="J182" s="262" t="s">
        <v>4879</v>
      </c>
      <c r="K182" s="262" t="s">
        <v>4753</v>
      </c>
      <c r="L182" s="262" t="s">
        <v>4774</v>
      </c>
      <c r="M182" s="262" t="s">
        <v>5784</v>
      </c>
      <c r="N182" s="262" t="s">
        <v>5785</v>
      </c>
      <c r="O182" s="262" t="s">
        <v>4072</v>
      </c>
      <c r="P182" s="262" t="s">
        <v>5784</v>
      </c>
      <c r="Q182" s="262" t="s">
        <v>5785</v>
      </c>
      <c r="R182" s="262" t="s">
        <v>4757</v>
      </c>
      <c r="S182" s="262" t="s">
        <v>5658</v>
      </c>
      <c r="T182" s="262" t="s">
        <v>4072</v>
      </c>
      <c r="U182" s="262" t="s">
        <v>3570</v>
      </c>
      <c r="V182" s="262" t="s">
        <v>3600</v>
      </c>
      <c r="W182" s="262" t="s">
        <v>5784</v>
      </c>
      <c r="X182" s="262" t="s">
        <v>5785</v>
      </c>
      <c r="Y182" s="262" t="s">
        <v>5747</v>
      </c>
      <c r="Z182" s="263" t="s">
        <v>4760</v>
      </c>
      <c r="AA182" s="262" t="s">
        <v>5786</v>
      </c>
      <c r="AB182" s="262"/>
      <c r="AC182" s="262" t="s">
        <v>4763</v>
      </c>
      <c r="AD182" s="262" t="s">
        <v>4790</v>
      </c>
      <c r="AE182" s="262" t="s">
        <v>4933</v>
      </c>
      <c r="AF182" s="262">
        <v>107.820975</v>
      </c>
      <c r="AG182" s="262">
        <v>-6.2959009999999997</v>
      </c>
      <c r="AH182" s="262"/>
      <c r="AI182" s="262"/>
      <c r="AJ182" s="262"/>
      <c r="AK182" s="262"/>
      <c r="AL182" s="263"/>
      <c r="AM182" s="262" t="s">
        <v>4860</v>
      </c>
      <c r="AN182" s="263" t="s">
        <v>4770</v>
      </c>
      <c r="AO182" s="262">
        <v>180</v>
      </c>
      <c r="AP182" s="262" t="s">
        <v>4774</v>
      </c>
      <c r="AQ182" s="262" t="s">
        <v>4831</v>
      </c>
      <c r="AR182" s="262"/>
      <c r="AS182" s="262" t="s">
        <v>4771</v>
      </c>
      <c r="AT182" s="262"/>
      <c r="AU182" s="262" t="s">
        <v>4760</v>
      </c>
      <c r="AV182" s="262" t="s">
        <v>4770</v>
      </c>
    </row>
    <row r="183" spans="1:48">
      <c r="A183" s="262">
        <v>181</v>
      </c>
      <c r="B183" s="262" t="s">
        <v>6623</v>
      </c>
      <c r="C183" s="262" t="s">
        <v>166</v>
      </c>
      <c r="D183" s="262" t="s">
        <v>3570</v>
      </c>
      <c r="E183" s="262" t="s">
        <v>3563</v>
      </c>
      <c r="F183" s="262" t="s">
        <v>3617</v>
      </c>
      <c r="G183" s="262" t="s">
        <v>4075</v>
      </c>
      <c r="H183" s="262" t="s">
        <v>5787</v>
      </c>
      <c r="I183" s="262" t="s">
        <v>5788</v>
      </c>
      <c r="J183" s="262" t="s">
        <v>4879</v>
      </c>
      <c r="K183" s="262" t="s">
        <v>4775</v>
      </c>
      <c r="L183" s="262" t="s">
        <v>4775</v>
      </c>
      <c r="M183" s="262" t="s">
        <v>5789</v>
      </c>
      <c r="N183" s="262">
        <v>85710860434</v>
      </c>
      <c r="O183" s="262" t="s">
        <v>5790</v>
      </c>
      <c r="P183" s="262" t="s">
        <v>5789</v>
      </c>
      <c r="Q183" s="262">
        <v>85710860434</v>
      </c>
      <c r="R183" s="262" t="s">
        <v>4853</v>
      </c>
      <c r="S183" s="262" t="s">
        <v>5658</v>
      </c>
      <c r="T183" s="262" t="s">
        <v>5790</v>
      </c>
      <c r="U183" s="262" t="s">
        <v>3570</v>
      </c>
      <c r="V183" s="262" t="s">
        <v>3563</v>
      </c>
      <c r="W183" s="262" t="str">
        <f>P183</f>
        <v>Rian</v>
      </c>
      <c r="X183" s="262">
        <f>Q183</f>
        <v>85710860434</v>
      </c>
      <c r="Y183" s="262" t="s">
        <v>5010</v>
      </c>
      <c r="Z183" s="263" t="s">
        <v>4760</v>
      </c>
      <c r="AA183" s="262" t="s">
        <v>5791</v>
      </c>
      <c r="AB183" s="262"/>
      <c r="AC183" s="262" t="s">
        <v>4763</v>
      </c>
      <c r="AD183" s="262" t="s">
        <v>4952</v>
      </c>
      <c r="AE183" s="262" t="s">
        <v>4933</v>
      </c>
      <c r="AF183" s="262">
        <v>107.11</v>
      </c>
      <c r="AG183" s="262">
        <v>6.34</v>
      </c>
      <c r="AH183" s="262" t="s">
        <v>5792</v>
      </c>
      <c r="AI183" s="262" t="s">
        <v>4767</v>
      </c>
      <c r="AJ183" s="262" t="s">
        <v>4767</v>
      </c>
      <c r="AK183" s="262" t="s">
        <v>4767</v>
      </c>
      <c r="AL183" s="262" t="s">
        <v>5793</v>
      </c>
      <c r="AM183" s="262" t="s">
        <v>4769</v>
      </c>
      <c r="AN183" s="263" t="s">
        <v>4770</v>
      </c>
      <c r="AO183" s="262">
        <v>181</v>
      </c>
      <c r="AP183" s="262" t="s">
        <v>4774</v>
      </c>
      <c r="AQ183" s="262" t="s">
        <v>4831</v>
      </c>
      <c r="AR183" s="262"/>
      <c r="AS183" s="262" t="s">
        <v>4771</v>
      </c>
      <c r="AT183" s="262"/>
      <c r="AU183" s="262" t="s">
        <v>4760</v>
      </c>
      <c r="AV183" s="262" t="s">
        <v>4770</v>
      </c>
    </row>
    <row r="184" spans="1:48">
      <c r="A184" s="262">
        <v>182</v>
      </c>
      <c r="B184" s="262" t="s">
        <v>6624</v>
      </c>
      <c r="C184" s="262" t="s">
        <v>166</v>
      </c>
      <c r="D184" s="262" t="s">
        <v>3570</v>
      </c>
      <c r="E184" s="262" t="s">
        <v>3618</v>
      </c>
      <c r="F184" s="262" t="s">
        <v>3619</v>
      </c>
      <c r="G184" s="264" t="s">
        <v>4080</v>
      </c>
      <c r="H184" s="262" t="s">
        <v>5643</v>
      </c>
      <c r="I184" s="262" t="s">
        <v>5736</v>
      </c>
      <c r="J184" s="262" t="s">
        <v>4827</v>
      </c>
      <c r="K184" s="262" t="s">
        <v>4775</v>
      </c>
      <c r="L184" s="262" t="s">
        <v>4774</v>
      </c>
      <c r="M184" s="262" t="s">
        <v>5794</v>
      </c>
      <c r="N184" s="262">
        <v>85814848080</v>
      </c>
      <c r="O184" s="264" t="s">
        <v>4080</v>
      </c>
      <c r="P184" s="262" t="s">
        <v>5794</v>
      </c>
      <c r="Q184" s="262">
        <v>85814848080</v>
      </c>
      <c r="R184" s="262" t="s">
        <v>4853</v>
      </c>
      <c r="S184" s="262" t="s">
        <v>5658</v>
      </c>
      <c r="T184" s="264" t="s">
        <v>4080</v>
      </c>
      <c r="U184" s="262" t="s">
        <v>3570</v>
      </c>
      <c r="V184" s="262" t="s">
        <v>3618</v>
      </c>
      <c r="W184" s="262" t="s">
        <v>5794</v>
      </c>
      <c r="X184" s="262">
        <v>85814848080</v>
      </c>
      <c r="Y184" s="262" t="s">
        <v>5010</v>
      </c>
      <c r="Z184" s="263" t="s">
        <v>4760</v>
      </c>
      <c r="AA184" s="262" t="s">
        <v>5795</v>
      </c>
      <c r="AB184" s="262" t="s">
        <v>4762</v>
      </c>
      <c r="AC184" s="262" t="s">
        <v>4763</v>
      </c>
      <c r="AD184" s="262" t="s">
        <v>4808</v>
      </c>
      <c r="AE184" s="262" t="s">
        <v>4765</v>
      </c>
      <c r="AF184" s="262"/>
      <c r="AG184" s="262">
        <v>106.49</v>
      </c>
      <c r="AH184" s="262"/>
      <c r="AI184" s="262"/>
      <c r="AJ184" s="262"/>
      <c r="AK184" s="262"/>
      <c r="AL184" s="262"/>
      <c r="AM184" s="262" t="s">
        <v>4769</v>
      </c>
      <c r="AN184" s="263" t="s">
        <v>4770</v>
      </c>
      <c r="AO184" s="262">
        <v>182</v>
      </c>
      <c r="AP184" s="262" t="s">
        <v>4774</v>
      </c>
      <c r="AQ184" s="262"/>
      <c r="AR184" s="262"/>
      <c r="AS184" s="262" t="s">
        <v>4771</v>
      </c>
      <c r="AT184" s="262"/>
      <c r="AU184" s="262" t="s">
        <v>4760</v>
      </c>
      <c r="AV184" s="262" t="s">
        <v>4770</v>
      </c>
    </row>
    <row r="185" spans="1:48">
      <c r="A185" s="262">
        <v>183</v>
      </c>
      <c r="B185" s="262" t="s">
        <v>6625</v>
      </c>
      <c r="C185" s="262" t="s">
        <v>166</v>
      </c>
      <c r="D185" s="262" t="s">
        <v>3570</v>
      </c>
      <c r="E185" s="262" t="s">
        <v>3620</v>
      </c>
      <c r="F185" s="262" t="s">
        <v>3621</v>
      </c>
      <c r="G185" s="262" t="s">
        <v>4084</v>
      </c>
      <c r="H185" s="262" t="s">
        <v>5796</v>
      </c>
      <c r="I185" s="262" t="s">
        <v>5797</v>
      </c>
      <c r="J185" s="262" t="s">
        <v>4903</v>
      </c>
      <c r="K185" s="262" t="s">
        <v>4775</v>
      </c>
      <c r="L185" s="262" t="s">
        <v>4774</v>
      </c>
      <c r="M185" s="262" t="s">
        <v>5798</v>
      </c>
      <c r="N185" s="262">
        <v>87820006191</v>
      </c>
      <c r="O185" s="262" t="s">
        <v>4084</v>
      </c>
      <c r="P185" s="262" t="s">
        <v>5798</v>
      </c>
      <c r="Q185" s="262">
        <v>87820006191</v>
      </c>
      <c r="R185" s="262" t="s">
        <v>4853</v>
      </c>
      <c r="S185" s="262" t="s">
        <v>5658</v>
      </c>
      <c r="T185" s="262" t="s">
        <v>4084</v>
      </c>
      <c r="U185" s="262" t="s">
        <v>3570</v>
      </c>
      <c r="V185" s="262" t="s">
        <v>3620</v>
      </c>
      <c r="W185" s="262" t="s">
        <v>5799</v>
      </c>
      <c r="X185" s="262">
        <v>87820006191</v>
      </c>
      <c r="Y185" s="262" t="s">
        <v>5010</v>
      </c>
      <c r="Z185" s="263" t="s">
        <v>4760</v>
      </c>
      <c r="AA185" s="262" t="s">
        <v>5800</v>
      </c>
      <c r="AB185" s="262" t="s">
        <v>4762</v>
      </c>
      <c r="AC185" s="262" t="s">
        <v>4763</v>
      </c>
      <c r="AD185" s="262" t="s">
        <v>4764</v>
      </c>
      <c r="AE185" s="262" t="s">
        <v>5801</v>
      </c>
      <c r="AF185" s="262">
        <v>106.850525</v>
      </c>
      <c r="AG185" s="262">
        <v>6.4711100000000004</v>
      </c>
      <c r="AH185" s="262" t="s">
        <v>5802</v>
      </c>
      <c r="AI185" s="262" t="s">
        <v>4767</v>
      </c>
      <c r="AJ185" s="262" t="s">
        <v>4767</v>
      </c>
      <c r="AK185" s="262" t="s">
        <v>4767</v>
      </c>
      <c r="AL185" s="262" t="s">
        <v>5803</v>
      </c>
      <c r="AM185" s="262" t="s">
        <v>4769</v>
      </c>
      <c r="AN185" s="263" t="s">
        <v>4770</v>
      </c>
      <c r="AO185" s="262">
        <v>183</v>
      </c>
      <c r="AP185" s="262" t="s">
        <v>4774</v>
      </c>
      <c r="AQ185" s="262" t="s">
        <v>4831</v>
      </c>
      <c r="AR185" s="262"/>
      <c r="AS185" s="262" t="s">
        <v>4771</v>
      </c>
      <c r="AT185" s="262"/>
      <c r="AU185" s="262" t="s">
        <v>4760</v>
      </c>
      <c r="AV185" s="262" t="s">
        <v>4770</v>
      </c>
    </row>
    <row r="186" spans="1:48">
      <c r="A186" s="268">
        <v>184</v>
      </c>
      <c r="B186" s="268" t="e">
        <v>#N/A</v>
      </c>
      <c r="C186" s="268" t="s">
        <v>166</v>
      </c>
      <c r="D186" s="268" t="s">
        <v>3570</v>
      </c>
      <c r="E186" s="268" t="s">
        <v>3622</v>
      </c>
      <c r="F186" s="268" t="s">
        <v>3623</v>
      </c>
      <c r="G186" s="268" t="s">
        <v>5804</v>
      </c>
      <c r="H186" s="268" t="s">
        <v>3023</v>
      </c>
      <c r="I186" s="278" t="s">
        <v>5805</v>
      </c>
      <c r="J186" s="268" t="s">
        <v>4827</v>
      </c>
      <c r="K186" s="268" t="s">
        <v>4775</v>
      </c>
      <c r="L186" s="268" t="s">
        <v>4775</v>
      </c>
      <c r="M186" s="268" t="s">
        <v>5806</v>
      </c>
      <c r="N186" s="268">
        <v>81212646484</v>
      </c>
      <c r="O186" s="268" t="s">
        <v>5804</v>
      </c>
      <c r="P186" s="268" t="s">
        <v>5806</v>
      </c>
      <c r="Q186" s="268">
        <v>81212646484</v>
      </c>
      <c r="R186" s="268"/>
      <c r="S186" s="268"/>
      <c r="T186" s="268" t="s">
        <v>5804</v>
      </c>
      <c r="U186" s="269" t="s">
        <v>3570</v>
      </c>
      <c r="V186" s="269" t="s">
        <v>3622</v>
      </c>
      <c r="W186" s="268" t="s">
        <v>5806</v>
      </c>
      <c r="X186" s="268">
        <v>81212646484</v>
      </c>
      <c r="Y186" s="269"/>
      <c r="Z186" s="263" t="s">
        <v>4760</v>
      </c>
      <c r="AA186" s="269"/>
      <c r="AB186" s="268"/>
      <c r="AC186" s="268" t="s">
        <v>4763</v>
      </c>
      <c r="AD186" s="268" t="s">
        <v>5807</v>
      </c>
      <c r="AE186" s="268" t="s">
        <v>4765</v>
      </c>
      <c r="AF186" s="275">
        <v>1069794</v>
      </c>
      <c r="AG186" s="275">
        <v>618653</v>
      </c>
      <c r="AH186" s="269"/>
      <c r="AI186" s="262" t="s">
        <v>4767</v>
      </c>
      <c r="AJ186" s="262" t="s">
        <v>4767</v>
      </c>
      <c r="AK186" s="262" t="s">
        <v>4767</v>
      </c>
      <c r="AL186" s="268" t="s">
        <v>5808</v>
      </c>
      <c r="AM186" s="268" t="s">
        <v>5029</v>
      </c>
      <c r="AN186" s="268" t="s">
        <v>5029</v>
      </c>
      <c r="AO186" s="268">
        <v>184</v>
      </c>
      <c r="AP186" s="268" t="s">
        <v>4774</v>
      </c>
      <c r="AQ186" s="268"/>
      <c r="AR186" s="268"/>
      <c r="AS186" s="262" t="s">
        <v>4771</v>
      </c>
      <c r="AT186" s="262"/>
      <c r="AU186" s="268" t="s">
        <v>4760</v>
      </c>
      <c r="AV186" s="262" t="s">
        <v>4861</v>
      </c>
    </row>
    <row r="187" spans="1:48">
      <c r="A187" s="262">
        <v>185</v>
      </c>
      <c r="B187" s="262" t="s">
        <v>6626</v>
      </c>
      <c r="C187" s="262" t="s">
        <v>3833</v>
      </c>
      <c r="D187" s="262" t="s">
        <v>3307</v>
      </c>
      <c r="E187" s="262" t="s">
        <v>3310</v>
      </c>
      <c r="F187" s="262" t="s">
        <v>3624</v>
      </c>
      <c r="G187" s="262" t="s">
        <v>4299</v>
      </c>
      <c r="H187" s="262" t="s">
        <v>3243</v>
      </c>
      <c r="I187" s="262" t="s">
        <v>4772</v>
      </c>
      <c r="J187" s="262" t="s">
        <v>4773</v>
      </c>
      <c r="K187" s="262" t="s">
        <v>4775</v>
      </c>
      <c r="L187" s="262" t="s">
        <v>4774</v>
      </c>
      <c r="M187" s="262" t="s">
        <v>5809</v>
      </c>
      <c r="N187" s="262">
        <v>8117885550</v>
      </c>
      <c r="O187" s="262" t="s">
        <v>4812</v>
      </c>
      <c r="P187" s="262" t="s">
        <v>5809</v>
      </c>
      <c r="Q187" s="262">
        <v>8117885550</v>
      </c>
      <c r="R187" s="262" t="s">
        <v>4757</v>
      </c>
      <c r="S187" s="262" t="s">
        <v>4758</v>
      </c>
      <c r="T187" s="262" t="s">
        <v>4812</v>
      </c>
      <c r="U187" s="262" t="s">
        <v>3307</v>
      </c>
      <c r="V187" s="262" t="s">
        <v>3310</v>
      </c>
      <c r="W187" s="262" t="s">
        <v>5809</v>
      </c>
      <c r="X187" s="262">
        <v>8117885550</v>
      </c>
      <c r="Y187" s="262" t="s">
        <v>4813</v>
      </c>
      <c r="Z187" s="263" t="s">
        <v>5810</v>
      </c>
      <c r="AA187" s="262" t="s">
        <v>4814</v>
      </c>
      <c r="AB187" s="262" t="s">
        <v>4762</v>
      </c>
      <c r="AC187" s="262" t="s">
        <v>4763</v>
      </c>
      <c r="AD187" s="262" t="s">
        <v>4815</v>
      </c>
      <c r="AE187" s="262" t="s">
        <v>4765</v>
      </c>
      <c r="AF187" s="262">
        <v>-104.5</v>
      </c>
      <c r="AG187" s="262">
        <v>-3.5</v>
      </c>
      <c r="AH187" s="262" t="s">
        <v>4816</v>
      </c>
      <c r="AI187" s="262" t="s">
        <v>4767</v>
      </c>
      <c r="AJ187" s="262" t="s">
        <v>4767</v>
      </c>
      <c r="AK187" s="262" t="s">
        <v>4767</v>
      </c>
      <c r="AL187" s="262" t="s">
        <v>5811</v>
      </c>
      <c r="AM187" s="262" t="s">
        <v>4769</v>
      </c>
      <c r="AN187" s="263" t="s">
        <v>4770</v>
      </c>
      <c r="AO187" s="262">
        <v>185</v>
      </c>
      <c r="AP187" s="262" t="s">
        <v>4774</v>
      </c>
      <c r="AQ187" s="262"/>
      <c r="AR187" s="262"/>
      <c r="AS187" s="262" t="s">
        <v>4771</v>
      </c>
      <c r="AT187" s="262"/>
      <c r="AU187" s="262" t="s">
        <v>5810</v>
      </c>
      <c r="AV187" s="262" t="s">
        <v>4770</v>
      </c>
    </row>
    <row r="188" spans="1:48">
      <c r="A188" s="266">
        <v>186</v>
      </c>
      <c r="B188" s="266" t="e">
        <v>#N/A</v>
      </c>
      <c r="C188" s="266" t="s">
        <v>3833</v>
      </c>
      <c r="D188" s="266" t="s">
        <v>3307</v>
      </c>
      <c r="E188" s="266" t="s">
        <v>3310</v>
      </c>
      <c r="F188" s="266" t="s">
        <v>3625</v>
      </c>
      <c r="G188" s="266" t="s">
        <v>4299</v>
      </c>
      <c r="H188" s="266" t="s">
        <v>3243</v>
      </c>
      <c r="I188" s="266" t="s">
        <v>4772</v>
      </c>
      <c r="J188" s="266" t="s">
        <v>4773</v>
      </c>
      <c r="K188" s="266" t="s">
        <v>4775</v>
      </c>
      <c r="L188" s="266" t="s">
        <v>4774</v>
      </c>
      <c r="M188" s="266" t="s">
        <v>5809</v>
      </c>
      <c r="N188" s="266">
        <v>8117885550</v>
      </c>
      <c r="O188" s="266" t="s">
        <v>4812</v>
      </c>
      <c r="P188" s="266" t="s">
        <v>5809</v>
      </c>
      <c r="Q188" s="266">
        <v>8117885550</v>
      </c>
      <c r="R188" s="266" t="s">
        <v>4757</v>
      </c>
      <c r="S188" s="266" t="s">
        <v>4758</v>
      </c>
      <c r="T188" s="266" t="s">
        <v>4812</v>
      </c>
      <c r="U188" s="266" t="s">
        <v>3307</v>
      </c>
      <c r="V188" s="266" t="s">
        <v>3310</v>
      </c>
      <c r="W188" s="266" t="s">
        <v>5809</v>
      </c>
      <c r="X188" s="266">
        <v>8117885550</v>
      </c>
      <c r="Y188" s="266" t="s">
        <v>5812</v>
      </c>
      <c r="Z188" s="266" t="s">
        <v>5810</v>
      </c>
      <c r="AA188" s="266" t="s">
        <v>4814</v>
      </c>
      <c r="AB188" s="266" t="s">
        <v>4762</v>
      </c>
      <c r="AC188" s="266" t="s">
        <v>4763</v>
      </c>
      <c r="AD188" s="266" t="s">
        <v>4875</v>
      </c>
      <c r="AE188" s="266" t="s">
        <v>4765</v>
      </c>
      <c r="AF188" s="266">
        <v>-104.5</v>
      </c>
      <c r="AG188" s="266">
        <v>-3.5</v>
      </c>
      <c r="AH188" s="266" t="s">
        <v>5813</v>
      </c>
      <c r="AI188" s="266" t="s">
        <v>4767</v>
      </c>
      <c r="AJ188" s="266" t="s">
        <v>4767</v>
      </c>
      <c r="AK188" s="266" t="s">
        <v>4767</v>
      </c>
      <c r="AL188" s="266" t="s">
        <v>5814</v>
      </c>
      <c r="AM188" s="266" t="s">
        <v>4928</v>
      </c>
      <c r="AN188" s="266" t="s">
        <v>4929</v>
      </c>
      <c r="AO188" s="266">
        <v>186</v>
      </c>
      <c r="AP188" s="266" t="s">
        <v>4774</v>
      </c>
      <c r="AQ188" s="266" t="s">
        <v>5815</v>
      </c>
      <c r="AR188" s="266"/>
      <c r="AS188" s="266" t="s">
        <v>4771</v>
      </c>
      <c r="AT188" s="266"/>
      <c r="AU188" s="266" t="s">
        <v>5810</v>
      </c>
      <c r="AV188" s="266" t="s">
        <v>4770</v>
      </c>
    </row>
    <row r="189" spans="1:48">
      <c r="A189" s="279">
        <v>187</v>
      </c>
      <c r="B189" s="279" t="e">
        <v>#N/A</v>
      </c>
      <c r="C189" s="279" t="s">
        <v>4010</v>
      </c>
      <c r="D189" s="279" t="s">
        <v>3334</v>
      </c>
      <c r="E189" s="279" t="s">
        <v>3339</v>
      </c>
      <c r="F189" s="279" t="s">
        <v>3626</v>
      </c>
      <c r="G189" s="279" t="s">
        <v>6469</v>
      </c>
      <c r="H189" s="279"/>
      <c r="I189" s="279"/>
      <c r="J189" s="264"/>
      <c r="K189" s="264"/>
      <c r="L189" s="264"/>
      <c r="M189" s="264"/>
      <c r="N189" s="264"/>
      <c r="O189" s="264"/>
      <c r="P189" s="264"/>
      <c r="Q189" s="264"/>
      <c r="R189" s="264"/>
      <c r="S189" s="264"/>
      <c r="T189" s="264"/>
      <c r="U189" s="264"/>
      <c r="V189" s="264"/>
      <c r="W189" s="264"/>
      <c r="X189" s="264"/>
      <c r="Y189" s="264"/>
      <c r="Z189" s="264"/>
      <c r="AA189" s="264"/>
      <c r="AB189" s="264"/>
      <c r="AC189" s="264"/>
      <c r="AD189" s="264"/>
      <c r="AE189" s="264"/>
      <c r="AF189" s="264"/>
      <c r="AG189" s="264"/>
      <c r="AH189" s="264"/>
      <c r="AI189" s="264"/>
      <c r="AJ189" s="264"/>
      <c r="AK189" s="264"/>
      <c r="AL189" s="264"/>
      <c r="AM189" s="264"/>
      <c r="AN189" s="262" t="e">
        <v>#N/A</v>
      </c>
      <c r="AO189" s="264"/>
      <c r="AP189" s="264"/>
      <c r="AQ189" s="279"/>
      <c r="AR189" s="279"/>
      <c r="AS189" s="262" t="s">
        <v>4771</v>
      </c>
      <c r="AT189" s="262"/>
      <c r="AU189" s="280" t="s">
        <v>5810</v>
      </c>
      <c r="AV189" s="264" t="e">
        <v>#N/A</v>
      </c>
    </row>
    <row r="190" spans="1:48">
      <c r="A190" s="262">
        <v>188</v>
      </c>
      <c r="B190" s="262" t="s">
        <v>6627</v>
      </c>
      <c r="C190" s="262" t="s">
        <v>4010</v>
      </c>
      <c r="D190" s="262" t="s">
        <v>3334</v>
      </c>
      <c r="E190" s="262" t="s">
        <v>3339</v>
      </c>
      <c r="F190" s="262" t="s">
        <v>3627</v>
      </c>
      <c r="G190" s="264" t="s">
        <v>4092</v>
      </c>
      <c r="H190" s="262" t="s">
        <v>3255</v>
      </c>
      <c r="I190" s="262" t="s">
        <v>4869</v>
      </c>
      <c r="J190" s="262" t="s">
        <v>4879</v>
      </c>
      <c r="K190" s="262" t="s">
        <v>4775</v>
      </c>
      <c r="L190" s="262" t="s">
        <v>4774</v>
      </c>
      <c r="M190" s="262" t="s">
        <v>5816</v>
      </c>
      <c r="N190" s="262">
        <v>85695704338</v>
      </c>
      <c r="O190" s="262" t="s">
        <v>4092</v>
      </c>
      <c r="P190" s="262" t="s">
        <v>5816</v>
      </c>
      <c r="Q190" s="262">
        <v>85695704338</v>
      </c>
      <c r="R190" s="262"/>
      <c r="S190" s="262"/>
      <c r="T190" s="262" t="s">
        <v>4092</v>
      </c>
      <c r="U190" s="262" t="s">
        <v>3334</v>
      </c>
      <c r="V190" s="262" t="s">
        <v>3339</v>
      </c>
      <c r="W190" s="262" t="s">
        <v>5816</v>
      </c>
      <c r="X190" s="262">
        <v>85695704338</v>
      </c>
      <c r="Y190" s="262" t="s">
        <v>4981</v>
      </c>
      <c r="Z190" s="263" t="s">
        <v>5810</v>
      </c>
      <c r="AA190" s="262" t="s">
        <v>5817</v>
      </c>
      <c r="AB190" s="262"/>
      <c r="AC190" s="262" t="s">
        <v>4763</v>
      </c>
      <c r="AD190" s="262" t="s">
        <v>4875</v>
      </c>
      <c r="AE190" s="262" t="s">
        <v>5068</v>
      </c>
      <c r="AF190" s="265">
        <v>11041872</v>
      </c>
      <c r="AG190" s="265">
        <v>70277</v>
      </c>
      <c r="AH190" s="262" t="s">
        <v>4983</v>
      </c>
      <c r="AI190" s="262" t="s">
        <v>4767</v>
      </c>
      <c r="AJ190" s="262" t="s">
        <v>4767</v>
      </c>
      <c r="AK190" s="262" t="s">
        <v>4767</v>
      </c>
      <c r="AL190" s="262" t="s">
        <v>5818</v>
      </c>
      <c r="AM190" s="262" t="s">
        <v>4769</v>
      </c>
      <c r="AN190" s="263" t="s">
        <v>4770</v>
      </c>
      <c r="AO190" s="262">
        <v>188</v>
      </c>
      <c r="AP190" s="262" t="s">
        <v>4774</v>
      </c>
      <c r="AQ190" s="262" t="s">
        <v>4831</v>
      </c>
      <c r="AR190" s="262"/>
      <c r="AS190" s="262" t="s">
        <v>4771</v>
      </c>
      <c r="AT190" s="262"/>
      <c r="AU190" s="262" t="s">
        <v>5810</v>
      </c>
      <c r="AV190" s="262" t="s">
        <v>4770</v>
      </c>
    </row>
    <row r="191" spans="1:48">
      <c r="A191" s="262">
        <v>189</v>
      </c>
      <c r="B191" s="262" t="s">
        <v>6628</v>
      </c>
      <c r="C191" s="262" t="s">
        <v>2917</v>
      </c>
      <c r="D191" s="262" t="s">
        <v>3334</v>
      </c>
      <c r="E191" s="262" t="s">
        <v>3364</v>
      </c>
      <c r="F191" s="262" t="s">
        <v>3628</v>
      </c>
      <c r="G191" s="262" t="s">
        <v>4683</v>
      </c>
      <c r="H191" s="262" t="s">
        <v>3250</v>
      </c>
      <c r="I191" s="262" t="s">
        <v>4896</v>
      </c>
      <c r="J191" s="262" t="s">
        <v>4828</v>
      </c>
      <c r="K191" s="262" t="s">
        <v>4774</v>
      </c>
      <c r="L191" s="262" t="s">
        <v>4753</v>
      </c>
      <c r="M191" s="262" t="s">
        <v>5819</v>
      </c>
      <c r="N191" s="262">
        <v>8112952930</v>
      </c>
      <c r="O191" s="262" t="s">
        <v>5820</v>
      </c>
      <c r="P191" s="262" t="s">
        <v>5819</v>
      </c>
      <c r="Q191" s="262">
        <v>8112952930</v>
      </c>
      <c r="R191" s="262"/>
      <c r="S191" s="262"/>
      <c r="T191" s="262" t="s">
        <v>5820</v>
      </c>
      <c r="U191" s="262" t="s">
        <v>3334</v>
      </c>
      <c r="V191" s="262" t="s">
        <v>3364</v>
      </c>
      <c r="W191" s="262" t="s">
        <v>5819</v>
      </c>
      <c r="X191" s="262">
        <v>8112952930</v>
      </c>
      <c r="Y191" s="262" t="s">
        <v>5010</v>
      </c>
      <c r="Z191" s="262" t="s">
        <v>5810</v>
      </c>
      <c r="AA191" s="262" t="s">
        <v>5821</v>
      </c>
      <c r="AB191" s="262" t="s">
        <v>4762</v>
      </c>
      <c r="AC191" s="262" t="s">
        <v>4763</v>
      </c>
      <c r="AD191" s="262" t="s">
        <v>4875</v>
      </c>
      <c r="AE191" s="262" t="s">
        <v>5068</v>
      </c>
      <c r="AF191" s="262" t="s">
        <v>5822</v>
      </c>
      <c r="AG191" s="262">
        <v>-7.78</v>
      </c>
      <c r="AH191" s="262" t="s">
        <v>5823</v>
      </c>
      <c r="AI191" s="262" t="s">
        <v>4767</v>
      </c>
      <c r="AJ191" s="262" t="s">
        <v>4767</v>
      </c>
      <c r="AK191" s="262" t="s">
        <v>4767</v>
      </c>
      <c r="AL191" s="262" t="s">
        <v>5824</v>
      </c>
      <c r="AM191" s="262" t="s">
        <v>4860</v>
      </c>
      <c r="AN191" s="262" t="s">
        <v>5029</v>
      </c>
      <c r="AO191" s="262">
        <v>189</v>
      </c>
      <c r="AP191" s="262" t="s">
        <v>4753</v>
      </c>
      <c r="AQ191" s="262" t="s">
        <v>4831</v>
      </c>
      <c r="AR191" s="262"/>
      <c r="AS191" s="262" t="s">
        <v>4771</v>
      </c>
      <c r="AT191" s="262"/>
      <c r="AU191" s="262" t="s">
        <v>5810</v>
      </c>
      <c r="AV191" s="262" t="s">
        <v>5029</v>
      </c>
    </row>
    <row r="192" spans="1:48">
      <c r="A192" s="266">
        <v>190</v>
      </c>
      <c r="B192" s="266" t="e">
        <v>#N/A</v>
      </c>
      <c r="C192" s="266" t="s">
        <v>2917</v>
      </c>
      <c r="D192" s="266" t="s">
        <v>3334</v>
      </c>
      <c r="E192" s="266" t="s">
        <v>3364</v>
      </c>
      <c r="F192" s="266" t="s">
        <v>3629</v>
      </c>
      <c r="G192" s="266" t="s">
        <v>5825</v>
      </c>
      <c r="H192" s="266" t="s">
        <v>3250</v>
      </c>
      <c r="I192" s="266" t="s">
        <v>4896</v>
      </c>
      <c r="J192" s="266" t="s">
        <v>4879</v>
      </c>
      <c r="K192" s="266" t="s">
        <v>4775</v>
      </c>
      <c r="L192" s="266" t="s">
        <v>4775</v>
      </c>
      <c r="M192" s="266" t="s">
        <v>5826</v>
      </c>
      <c r="N192" s="266" t="s">
        <v>5827</v>
      </c>
      <c r="O192" s="266" t="s">
        <v>5828</v>
      </c>
      <c r="P192" s="266" t="s">
        <v>5826</v>
      </c>
      <c r="Q192" s="266" t="s">
        <v>5827</v>
      </c>
      <c r="R192" s="266"/>
      <c r="S192" s="266"/>
      <c r="T192" s="271" t="s">
        <v>5828</v>
      </c>
      <c r="U192" s="266" t="s">
        <v>3334</v>
      </c>
      <c r="V192" s="266" t="s">
        <v>3364</v>
      </c>
      <c r="W192" s="266" t="s">
        <v>5826</v>
      </c>
      <c r="X192" s="266" t="s">
        <v>5827</v>
      </c>
      <c r="Y192" s="266" t="s">
        <v>5829</v>
      </c>
      <c r="Z192" s="263" t="s">
        <v>5810</v>
      </c>
      <c r="AA192" s="266" t="s">
        <v>4959</v>
      </c>
      <c r="AB192" s="266" t="s">
        <v>5196</v>
      </c>
      <c r="AC192" s="266" t="s">
        <v>4763</v>
      </c>
      <c r="AD192" s="266" t="s">
        <v>4875</v>
      </c>
      <c r="AE192" s="266" t="s">
        <v>5830</v>
      </c>
      <c r="AF192" s="266" t="s">
        <v>5831</v>
      </c>
      <c r="AG192" s="266">
        <v>-7.45</v>
      </c>
      <c r="AH192" s="266" t="s">
        <v>5014</v>
      </c>
      <c r="AI192" s="266" t="s">
        <v>4767</v>
      </c>
      <c r="AJ192" s="266" t="s">
        <v>4767</v>
      </c>
      <c r="AK192" s="266" t="s">
        <v>4767</v>
      </c>
      <c r="AL192" s="266" t="s">
        <v>5832</v>
      </c>
      <c r="AM192" s="266" t="s">
        <v>4860</v>
      </c>
      <c r="AN192" s="263" t="s">
        <v>4929</v>
      </c>
      <c r="AO192" s="266">
        <v>190</v>
      </c>
      <c r="AP192" s="266" t="s">
        <v>4775</v>
      </c>
      <c r="AQ192" s="266" t="s">
        <v>4831</v>
      </c>
      <c r="AR192" s="266"/>
      <c r="AS192" s="262" t="s">
        <v>4771</v>
      </c>
      <c r="AT192" s="262"/>
      <c r="AU192" s="266" t="s">
        <v>5810</v>
      </c>
      <c r="AV192" s="262" t="s">
        <v>4929</v>
      </c>
    </row>
    <row r="193" spans="1:48">
      <c r="A193" s="268">
        <v>191</v>
      </c>
      <c r="B193" s="268" t="e">
        <v>#N/A</v>
      </c>
      <c r="C193" s="268" t="s">
        <v>2917</v>
      </c>
      <c r="D193" s="268" t="s">
        <v>3334</v>
      </c>
      <c r="E193" s="268" t="s">
        <v>3364</v>
      </c>
      <c r="F193" s="268" t="s">
        <v>3630</v>
      </c>
      <c r="G193" s="268" t="s">
        <v>5833</v>
      </c>
      <c r="H193" s="268" t="s">
        <v>3250</v>
      </c>
      <c r="I193" s="268" t="s">
        <v>4896</v>
      </c>
      <c r="J193" s="268"/>
      <c r="K193" s="268" t="s">
        <v>4775</v>
      </c>
      <c r="L193" s="268"/>
      <c r="M193" s="268"/>
      <c r="N193" s="269"/>
      <c r="O193" s="269"/>
      <c r="P193" s="269"/>
      <c r="Q193" s="269"/>
      <c r="R193" s="269"/>
      <c r="S193" s="269"/>
      <c r="T193" s="268"/>
      <c r="U193" s="269" t="s">
        <v>3334</v>
      </c>
      <c r="V193" s="269" t="s">
        <v>3364</v>
      </c>
      <c r="W193" s="268" t="s">
        <v>5834</v>
      </c>
      <c r="X193" s="268">
        <v>85747044451</v>
      </c>
      <c r="Y193" s="268" t="s">
        <v>5010</v>
      </c>
      <c r="Z193" s="263" t="s">
        <v>5810</v>
      </c>
      <c r="AA193" s="268" t="s">
        <v>5011</v>
      </c>
      <c r="AB193" s="269"/>
      <c r="AC193" s="268" t="s">
        <v>4763</v>
      </c>
      <c r="AD193" s="268" t="s">
        <v>5073</v>
      </c>
      <c r="AE193" s="268" t="s">
        <v>5835</v>
      </c>
      <c r="AF193" s="268" t="s">
        <v>5836</v>
      </c>
      <c r="AG193" s="268">
        <v>-7.41</v>
      </c>
      <c r="AH193" s="268" t="s">
        <v>5837</v>
      </c>
      <c r="AI193" s="262" t="s">
        <v>4767</v>
      </c>
      <c r="AJ193" s="262" t="s">
        <v>4767</v>
      </c>
      <c r="AK193" s="262" t="s">
        <v>4767</v>
      </c>
      <c r="AL193" s="268" t="s">
        <v>5838</v>
      </c>
      <c r="AM193" s="268" t="s">
        <v>5029</v>
      </c>
      <c r="AN193" s="263" t="s">
        <v>5029</v>
      </c>
      <c r="AO193" s="268">
        <v>191</v>
      </c>
      <c r="AP193" s="268" t="s">
        <v>4819</v>
      </c>
      <c r="AQ193" s="268" t="s">
        <v>4831</v>
      </c>
      <c r="AR193" s="268"/>
      <c r="AS193" s="262" t="s">
        <v>4771</v>
      </c>
      <c r="AT193" s="262"/>
      <c r="AU193" s="268" t="s">
        <v>5810</v>
      </c>
      <c r="AV193" s="262" t="s">
        <v>5029</v>
      </c>
    </row>
    <row r="194" spans="1:48">
      <c r="A194" s="266">
        <v>192</v>
      </c>
      <c r="B194" s="266" t="s">
        <v>6629</v>
      </c>
      <c r="C194" s="266" t="s">
        <v>3815</v>
      </c>
      <c r="D194" s="266" t="s">
        <v>3427</v>
      </c>
      <c r="E194" s="266" t="s">
        <v>3428</v>
      </c>
      <c r="F194" s="266" t="s">
        <v>3631</v>
      </c>
      <c r="G194" s="266" t="s">
        <v>4104</v>
      </c>
      <c r="H194" s="266" t="s">
        <v>5201</v>
      </c>
      <c r="I194" s="266" t="s">
        <v>5202</v>
      </c>
      <c r="J194" s="266" t="s">
        <v>5156</v>
      </c>
      <c r="K194" s="266" t="s">
        <v>4754</v>
      </c>
      <c r="L194" s="266" t="s">
        <v>4774</v>
      </c>
      <c r="M194" s="266" t="s">
        <v>5839</v>
      </c>
      <c r="N194" s="266">
        <v>82245652945</v>
      </c>
      <c r="O194" s="266" t="s">
        <v>4104</v>
      </c>
      <c r="P194" s="266" t="s">
        <v>5839</v>
      </c>
      <c r="Q194" s="266">
        <v>82245652945</v>
      </c>
      <c r="R194" s="266"/>
      <c r="S194" s="266"/>
      <c r="T194" s="266" t="s">
        <v>4104</v>
      </c>
      <c r="U194" s="266" t="s">
        <v>3427</v>
      </c>
      <c r="V194" s="266" t="s">
        <v>3428</v>
      </c>
      <c r="W194" s="266" t="s">
        <v>5839</v>
      </c>
      <c r="X194" s="266">
        <v>82245652945</v>
      </c>
      <c r="Y194" s="266" t="s">
        <v>5017</v>
      </c>
      <c r="Z194" s="281" t="s">
        <v>5810</v>
      </c>
      <c r="AA194" s="266" t="s">
        <v>5840</v>
      </c>
      <c r="AB194" s="266" t="s">
        <v>4762</v>
      </c>
      <c r="AC194" s="266" t="s">
        <v>4763</v>
      </c>
      <c r="AD194" s="266" t="s">
        <v>4875</v>
      </c>
      <c r="AE194" s="266" t="s">
        <v>5131</v>
      </c>
      <c r="AF194" s="266" t="s">
        <v>5841</v>
      </c>
      <c r="AG194" s="266" t="s">
        <v>5842</v>
      </c>
      <c r="AH194" s="266" t="s">
        <v>5014</v>
      </c>
      <c r="AI194" s="262" t="s">
        <v>4767</v>
      </c>
      <c r="AJ194" s="262" t="s">
        <v>4767</v>
      </c>
      <c r="AK194" s="262" t="s">
        <v>4767</v>
      </c>
      <c r="AL194" s="266" t="s">
        <v>5843</v>
      </c>
      <c r="AM194" s="266" t="s">
        <v>4860</v>
      </c>
      <c r="AN194" s="281" t="s">
        <v>4770</v>
      </c>
      <c r="AO194" s="266">
        <v>192</v>
      </c>
      <c r="AP194" s="266" t="s">
        <v>4774</v>
      </c>
      <c r="AQ194" s="266" t="s">
        <v>4831</v>
      </c>
      <c r="AR194" s="266"/>
      <c r="AS194" s="262" t="s">
        <v>4771</v>
      </c>
      <c r="AT194" s="262"/>
      <c r="AU194" s="266" t="s">
        <v>5810</v>
      </c>
      <c r="AV194" s="262" t="s">
        <v>4861</v>
      </c>
    </row>
    <row r="195" spans="1:48">
      <c r="A195" s="268">
        <v>193</v>
      </c>
      <c r="B195" s="268" t="e">
        <v>#N/A</v>
      </c>
      <c r="C195" s="268" t="s">
        <v>3815</v>
      </c>
      <c r="D195" s="268" t="s">
        <v>3427</v>
      </c>
      <c r="E195" s="268" t="s">
        <v>3428</v>
      </c>
      <c r="F195" s="268" t="s">
        <v>3632</v>
      </c>
      <c r="G195" s="268" t="s">
        <v>5844</v>
      </c>
      <c r="H195" s="268" t="s">
        <v>5201</v>
      </c>
      <c r="I195" s="268" t="s">
        <v>5845</v>
      </c>
      <c r="J195" s="268" t="s">
        <v>5156</v>
      </c>
      <c r="K195" s="268" t="s">
        <v>4819</v>
      </c>
      <c r="L195" s="270">
        <v>43283</v>
      </c>
      <c r="M195" s="268" t="s">
        <v>5846</v>
      </c>
      <c r="N195" s="268">
        <v>8155081376</v>
      </c>
      <c r="O195" s="268" t="s">
        <v>5844</v>
      </c>
      <c r="P195" s="268" t="s">
        <v>5846</v>
      </c>
      <c r="Q195" s="268">
        <v>8155081376</v>
      </c>
      <c r="R195" s="268"/>
      <c r="S195" s="268"/>
      <c r="T195" s="268"/>
      <c r="U195" s="269" t="s">
        <v>3427</v>
      </c>
      <c r="V195" s="269" t="s">
        <v>3428</v>
      </c>
      <c r="W195" s="268" t="s">
        <v>5203</v>
      </c>
      <c r="X195" s="268">
        <v>8155081376</v>
      </c>
      <c r="Y195" s="268" t="s">
        <v>5017</v>
      </c>
      <c r="Z195" s="263" t="s">
        <v>5810</v>
      </c>
      <c r="AA195" s="269"/>
      <c r="AB195" s="269"/>
      <c r="AC195" s="269"/>
      <c r="AD195" s="269"/>
      <c r="AE195" s="269"/>
      <c r="AF195" s="268" t="s">
        <v>5847</v>
      </c>
      <c r="AG195" s="268" t="s">
        <v>5848</v>
      </c>
      <c r="AH195" s="268" t="s">
        <v>5014</v>
      </c>
      <c r="AI195" s="262" t="s">
        <v>4767</v>
      </c>
      <c r="AJ195" s="262" t="s">
        <v>4767</v>
      </c>
      <c r="AK195" s="262" t="s">
        <v>4767</v>
      </c>
      <c r="AL195" s="268" t="s">
        <v>5849</v>
      </c>
      <c r="AM195" s="268" t="s">
        <v>5029</v>
      </c>
      <c r="AN195" s="263" t="s">
        <v>5029</v>
      </c>
      <c r="AO195" s="268">
        <v>193</v>
      </c>
      <c r="AP195" s="270">
        <v>43138</v>
      </c>
      <c r="AQ195" s="268" t="s">
        <v>4831</v>
      </c>
      <c r="AR195" s="268"/>
      <c r="AS195" s="262" t="s">
        <v>4771</v>
      </c>
      <c r="AT195" s="262"/>
      <c r="AU195" s="268" t="s">
        <v>5810</v>
      </c>
      <c r="AV195" s="262" t="s">
        <v>5029</v>
      </c>
    </row>
    <row r="196" spans="1:48">
      <c r="A196" s="266">
        <v>194</v>
      </c>
      <c r="B196" s="266" t="s">
        <v>6630</v>
      </c>
      <c r="C196" s="266" t="s">
        <v>3815</v>
      </c>
      <c r="D196" s="266" t="s">
        <v>3427</v>
      </c>
      <c r="E196" s="266" t="s">
        <v>3428</v>
      </c>
      <c r="F196" s="266" t="s">
        <v>3633</v>
      </c>
      <c r="G196" s="266" t="s">
        <v>4108</v>
      </c>
      <c r="H196" s="266" t="s">
        <v>5201</v>
      </c>
      <c r="I196" s="266" t="s">
        <v>5845</v>
      </c>
      <c r="J196" s="266" t="s">
        <v>5156</v>
      </c>
      <c r="K196" s="272">
        <v>43107</v>
      </c>
      <c r="L196" s="272">
        <v>43107</v>
      </c>
      <c r="M196" s="266" t="s">
        <v>5203</v>
      </c>
      <c r="N196" s="282">
        <v>8155081376</v>
      </c>
      <c r="O196" s="266" t="s">
        <v>4108</v>
      </c>
      <c r="P196" s="266" t="s">
        <v>5203</v>
      </c>
      <c r="Q196" s="282">
        <v>8155081376</v>
      </c>
      <c r="R196" s="271"/>
      <c r="S196" s="266"/>
      <c r="T196" s="266"/>
      <c r="U196" s="266" t="s">
        <v>3427</v>
      </c>
      <c r="V196" s="266" t="s">
        <v>3428</v>
      </c>
      <c r="W196" s="266" t="s">
        <v>5846</v>
      </c>
      <c r="X196" s="266">
        <v>8155081376</v>
      </c>
      <c r="Y196" s="266" t="s">
        <v>5017</v>
      </c>
      <c r="Z196" s="281" t="s">
        <v>5810</v>
      </c>
      <c r="AA196" s="266" t="s">
        <v>5850</v>
      </c>
      <c r="AB196" s="266"/>
      <c r="AC196" s="266" t="s">
        <v>4763</v>
      </c>
      <c r="AD196" s="266" t="s">
        <v>4875</v>
      </c>
      <c r="AE196" s="266" t="s">
        <v>5851</v>
      </c>
      <c r="AF196" s="266" t="s">
        <v>5841</v>
      </c>
      <c r="AG196" s="266" t="s">
        <v>5842</v>
      </c>
      <c r="AH196" s="266" t="s">
        <v>5852</v>
      </c>
      <c r="AI196" s="262" t="s">
        <v>4767</v>
      </c>
      <c r="AJ196" s="262" t="s">
        <v>4767</v>
      </c>
      <c r="AK196" s="262" t="s">
        <v>4767</v>
      </c>
      <c r="AL196" s="266" t="s">
        <v>5853</v>
      </c>
      <c r="AM196" s="266" t="s">
        <v>4860</v>
      </c>
      <c r="AN196" s="281" t="s">
        <v>4770</v>
      </c>
      <c r="AO196" s="266">
        <v>194</v>
      </c>
      <c r="AP196" s="272">
        <v>43107</v>
      </c>
      <c r="AQ196" s="266" t="s">
        <v>4831</v>
      </c>
      <c r="AR196" s="266"/>
      <c r="AS196" s="262" t="s">
        <v>4771</v>
      </c>
      <c r="AT196" s="262"/>
      <c r="AU196" s="266" t="s">
        <v>5810</v>
      </c>
      <c r="AV196" s="262" t="s">
        <v>4861</v>
      </c>
    </row>
    <row r="197" spans="1:48">
      <c r="A197" s="262">
        <v>195</v>
      </c>
      <c r="B197" s="262" t="s">
        <v>6631</v>
      </c>
      <c r="C197" s="262" t="s">
        <v>4109</v>
      </c>
      <c r="D197" s="262" t="s">
        <v>732</v>
      </c>
      <c r="E197" s="262" t="s">
        <v>3634</v>
      </c>
      <c r="F197" s="262" t="s">
        <v>3635</v>
      </c>
      <c r="G197" s="264" t="s">
        <v>4113</v>
      </c>
      <c r="H197" s="262" t="s">
        <v>3233</v>
      </c>
      <c r="I197" s="262">
        <v>81357644229</v>
      </c>
      <c r="J197" s="262" t="s">
        <v>3098</v>
      </c>
      <c r="K197" s="262" t="s">
        <v>4774</v>
      </c>
      <c r="L197" s="262" t="s">
        <v>4785</v>
      </c>
      <c r="M197" s="262" t="s">
        <v>5854</v>
      </c>
      <c r="N197" s="262">
        <v>8785432115</v>
      </c>
      <c r="O197" s="262" t="s">
        <v>5855</v>
      </c>
      <c r="P197" s="262" t="s">
        <v>5856</v>
      </c>
      <c r="Q197" s="262">
        <v>8785432115</v>
      </c>
      <c r="R197" s="262" t="s">
        <v>4757</v>
      </c>
      <c r="S197" s="262" t="s">
        <v>4758</v>
      </c>
      <c r="T197" s="262" t="s">
        <v>5855</v>
      </c>
      <c r="U197" s="262" t="s">
        <v>732</v>
      </c>
      <c r="V197" s="262" t="s">
        <v>3634</v>
      </c>
      <c r="W197" s="262" t="s">
        <v>5856</v>
      </c>
      <c r="X197" s="262">
        <v>8785432115</v>
      </c>
      <c r="Y197" s="262" t="s">
        <v>5226</v>
      </c>
      <c r="Z197" s="263" t="s">
        <v>5810</v>
      </c>
      <c r="AA197" s="262" t="s">
        <v>5857</v>
      </c>
      <c r="AB197" s="262" t="s">
        <v>4762</v>
      </c>
      <c r="AC197" s="262" t="s">
        <v>4763</v>
      </c>
      <c r="AD197" s="262" t="s">
        <v>5709</v>
      </c>
      <c r="AE197" s="262" t="s">
        <v>4933</v>
      </c>
      <c r="AF197" s="262">
        <v>115.231689</v>
      </c>
      <c r="AG197" s="262">
        <v>-8.6717840000000006</v>
      </c>
      <c r="AH197" s="262" t="s">
        <v>5858</v>
      </c>
      <c r="AI197" s="262" t="s">
        <v>4767</v>
      </c>
      <c r="AJ197" s="262" t="s">
        <v>4767</v>
      </c>
      <c r="AK197" s="262" t="s">
        <v>4767</v>
      </c>
      <c r="AL197" s="262" t="s">
        <v>4941</v>
      </c>
      <c r="AM197" s="262" t="s">
        <v>4769</v>
      </c>
      <c r="AN197" s="263" t="s">
        <v>4770</v>
      </c>
      <c r="AO197" s="262">
        <v>195</v>
      </c>
      <c r="AP197" s="262" t="s">
        <v>4774</v>
      </c>
      <c r="AQ197" s="262" t="s">
        <v>4831</v>
      </c>
      <c r="AR197" s="262"/>
      <c r="AS197" s="262" t="s">
        <v>4771</v>
      </c>
      <c r="AT197" s="262"/>
      <c r="AU197" s="262" t="s">
        <v>5810</v>
      </c>
      <c r="AV197" s="262" t="s">
        <v>4770</v>
      </c>
    </row>
    <row r="198" spans="1:48">
      <c r="A198" s="262">
        <v>196</v>
      </c>
      <c r="B198" s="262" t="s">
        <v>6632</v>
      </c>
      <c r="C198" s="262" t="s">
        <v>2947</v>
      </c>
      <c r="D198" s="262" t="s">
        <v>2944</v>
      </c>
      <c r="E198" s="262" t="s">
        <v>3793</v>
      </c>
      <c r="F198" s="262" t="s">
        <v>3637</v>
      </c>
      <c r="G198" s="262" t="s">
        <v>4118</v>
      </c>
      <c r="H198" s="262" t="s">
        <v>5859</v>
      </c>
      <c r="I198" s="262" t="s">
        <v>5860</v>
      </c>
      <c r="J198" s="262" t="s">
        <v>3098</v>
      </c>
      <c r="K198" s="262" t="s">
        <v>4774</v>
      </c>
      <c r="L198" s="262" t="s">
        <v>4774</v>
      </c>
      <c r="M198" s="262" t="s">
        <v>5861</v>
      </c>
      <c r="N198" s="262">
        <v>85299939317</v>
      </c>
      <c r="O198" s="262" t="s">
        <v>5862</v>
      </c>
      <c r="P198" s="262" t="s">
        <v>5861</v>
      </c>
      <c r="Q198" s="262">
        <v>85299939317</v>
      </c>
      <c r="R198" s="262" t="s">
        <v>4757</v>
      </c>
      <c r="S198" s="262" t="s">
        <v>4758</v>
      </c>
      <c r="T198" s="262" t="s">
        <v>5862</v>
      </c>
      <c r="U198" s="262" t="s">
        <v>2944</v>
      </c>
      <c r="V198" s="262" t="s">
        <v>3793</v>
      </c>
      <c r="W198" s="262" t="s">
        <v>5861</v>
      </c>
      <c r="X198" s="262">
        <v>85299939317</v>
      </c>
      <c r="Y198" s="262" t="s">
        <v>5010</v>
      </c>
      <c r="Z198" s="263" t="s">
        <v>5810</v>
      </c>
      <c r="AA198" s="262" t="s">
        <v>5011</v>
      </c>
      <c r="AB198" s="262" t="s">
        <v>4762</v>
      </c>
      <c r="AC198" s="262" t="s">
        <v>4763</v>
      </c>
      <c r="AD198" s="262" t="s">
        <v>4875</v>
      </c>
      <c r="AE198" s="262" t="s">
        <v>4933</v>
      </c>
      <c r="AF198" s="262">
        <v>124.84011599999999</v>
      </c>
      <c r="AG198" s="262">
        <v>1.4892049999999999</v>
      </c>
      <c r="AH198" s="262" t="s">
        <v>5863</v>
      </c>
      <c r="AI198" s="262" t="s">
        <v>4767</v>
      </c>
      <c r="AJ198" s="262" t="s">
        <v>4767</v>
      </c>
      <c r="AK198" s="262" t="s">
        <v>4767</v>
      </c>
      <c r="AL198" s="262" t="s">
        <v>4941</v>
      </c>
      <c r="AM198" s="262" t="s">
        <v>4769</v>
      </c>
      <c r="AN198" s="263" t="s">
        <v>4770</v>
      </c>
      <c r="AO198" s="262">
        <v>196</v>
      </c>
      <c r="AP198" s="262" t="s">
        <v>4774</v>
      </c>
      <c r="AQ198" s="262"/>
      <c r="AR198" s="262"/>
      <c r="AS198" s="262" t="s">
        <v>4771</v>
      </c>
      <c r="AT198" s="262"/>
      <c r="AU198" s="262" t="s">
        <v>5810</v>
      </c>
      <c r="AV198" s="262" t="s">
        <v>4770</v>
      </c>
    </row>
    <row r="199" spans="1:48">
      <c r="A199" s="262">
        <v>197</v>
      </c>
      <c r="B199" s="262" t="s">
        <v>6633</v>
      </c>
      <c r="C199" s="262" t="s">
        <v>2947</v>
      </c>
      <c r="D199" s="262" t="s">
        <v>2944</v>
      </c>
      <c r="E199" s="262" t="s">
        <v>3793</v>
      </c>
      <c r="F199" s="262" t="s">
        <v>3638</v>
      </c>
      <c r="G199" s="262" t="s">
        <v>4122</v>
      </c>
      <c r="H199" s="262" t="s">
        <v>5859</v>
      </c>
      <c r="I199" s="262" t="s">
        <v>5860</v>
      </c>
      <c r="J199" s="262" t="s">
        <v>3098</v>
      </c>
      <c r="K199" s="262" t="s">
        <v>4753</v>
      </c>
      <c r="L199" s="262" t="s">
        <v>4774</v>
      </c>
      <c r="M199" s="262" t="s">
        <v>5864</v>
      </c>
      <c r="N199" s="262">
        <v>82395350295</v>
      </c>
      <c r="O199" s="262" t="s">
        <v>5865</v>
      </c>
      <c r="P199" s="262" t="s">
        <v>5864</v>
      </c>
      <c r="Q199" s="262">
        <v>82395350295</v>
      </c>
      <c r="R199" s="262" t="s">
        <v>4757</v>
      </c>
      <c r="S199" s="262" t="s">
        <v>4758</v>
      </c>
      <c r="T199" s="262" t="s">
        <v>5865</v>
      </c>
      <c r="U199" s="262" t="s">
        <v>2944</v>
      </c>
      <c r="V199" s="262" t="s">
        <v>3793</v>
      </c>
      <c r="W199" s="262" t="s">
        <v>5864</v>
      </c>
      <c r="X199" s="262">
        <v>82395350295</v>
      </c>
      <c r="Y199" s="262" t="s">
        <v>5010</v>
      </c>
      <c r="Z199" s="263" t="s">
        <v>5810</v>
      </c>
      <c r="AA199" s="262" t="s">
        <v>5011</v>
      </c>
      <c r="AB199" s="262" t="s">
        <v>4762</v>
      </c>
      <c r="AC199" s="262" t="s">
        <v>4763</v>
      </c>
      <c r="AD199" s="262" t="s">
        <v>4875</v>
      </c>
      <c r="AE199" s="262" t="s">
        <v>4933</v>
      </c>
      <c r="AF199" s="262">
        <v>124.839437</v>
      </c>
      <c r="AG199" s="262">
        <v>1.4892049999999999</v>
      </c>
      <c r="AH199" s="262" t="s">
        <v>5863</v>
      </c>
      <c r="AI199" s="262" t="s">
        <v>4767</v>
      </c>
      <c r="AJ199" s="262" t="s">
        <v>4767</v>
      </c>
      <c r="AK199" s="262" t="s">
        <v>4767</v>
      </c>
      <c r="AL199" s="262" t="s">
        <v>5084</v>
      </c>
      <c r="AM199" s="262" t="s">
        <v>4769</v>
      </c>
      <c r="AN199" s="263" t="s">
        <v>4770</v>
      </c>
      <c r="AO199" s="262">
        <v>197</v>
      </c>
      <c r="AP199" s="262" t="s">
        <v>4774</v>
      </c>
      <c r="AQ199" s="262"/>
      <c r="AR199" s="262"/>
      <c r="AS199" s="262" t="s">
        <v>4771</v>
      </c>
      <c r="AT199" s="262"/>
      <c r="AU199" s="262" t="s">
        <v>5810</v>
      </c>
      <c r="AV199" s="262" t="s">
        <v>4770</v>
      </c>
    </row>
    <row r="200" spans="1:48">
      <c r="A200" s="266">
        <v>198</v>
      </c>
      <c r="B200" s="266" t="e">
        <v>#N/A</v>
      </c>
      <c r="C200" s="266" t="s">
        <v>3781</v>
      </c>
      <c r="D200" s="266" t="s">
        <v>3455</v>
      </c>
      <c r="E200" s="266" t="s">
        <v>3639</v>
      </c>
      <c r="F200" s="266" t="s">
        <v>3640</v>
      </c>
      <c r="G200" s="266" t="s">
        <v>5866</v>
      </c>
      <c r="H200" s="266" t="s">
        <v>2977</v>
      </c>
      <c r="I200" s="266" t="s">
        <v>5867</v>
      </c>
      <c r="J200" s="266"/>
      <c r="K200" s="266" t="s">
        <v>4774</v>
      </c>
      <c r="L200" s="266"/>
      <c r="M200" s="266"/>
      <c r="N200" s="266"/>
      <c r="O200" s="266"/>
      <c r="P200" s="266"/>
      <c r="Q200" s="266"/>
      <c r="R200" s="266"/>
      <c r="S200" s="266"/>
      <c r="T200" s="266"/>
      <c r="U200" s="266" t="s">
        <v>3455</v>
      </c>
      <c r="V200" s="266" t="s">
        <v>3639</v>
      </c>
      <c r="W200" s="266"/>
      <c r="X200" s="266"/>
      <c r="Y200" s="266"/>
      <c r="Z200" s="263" t="s">
        <v>5810</v>
      </c>
      <c r="AA200" s="266"/>
      <c r="AB200" s="266"/>
      <c r="AC200" s="266"/>
      <c r="AD200" s="266"/>
      <c r="AE200" s="266"/>
      <c r="AF200" s="266"/>
      <c r="AG200" s="266"/>
      <c r="AH200" s="266"/>
      <c r="AI200" s="266"/>
      <c r="AJ200" s="266"/>
      <c r="AK200" s="266"/>
      <c r="AL200" s="266" t="s">
        <v>5868</v>
      </c>
      <c r="AM200" s="266" t="s">
        <v>4860</v>
      </c>
      <c r="AN200" s="283" t="s">
        <v>5451</v>
      </c>
      <c r="AO200" s="266">
        <v>198</v>
      </c>
      <c r="AP200" s="266" t="s">
        <v>4774</v>
      </c>
      <c r="AQ200" s="262" t="s">
        <v>4831</v>
      </c>
      <c r="AR200" s="266"/>
      <c r="AS200" s="262" t="s">
        <v>4771</v>
      </c>
      <c r="AT200" s="262"/>
      <c r="AU200" s="263" t="s">
        <v>5810</v>
      </c>
      <c r="AV200" s="262" t="s">
        <v>4861</v>
      </c>
    </row>
    <row r="201" spans="1:48">
      <c r="A201" s="266">
        <v>199</v>
      </c>
      <c r="B201" s="266" t="e">
        <v>#N/A</v>
      </c>
      <c r="C201" s="266" t="s">
        <v>11</v>
      </c>
      <c r="D201" s="266" t="s">
        <v>3455</v>
      </c>
      <c r="E201" s="266" t="s">
        <v>11</v>
      </c>
      <c r="F201" s="266" t="s">
        <v>3641</v>
      </c>
      <c r="G201" s="266" t="s">
        <v>5869</v>
      </c>
      <c r="H201" s="266" t="s">
        <v>2977</v>
      </c>
      <c r="I201" s="266" t="s">
        <v>5867</v>
      </c>
      <c r="J201" s="266"/>
      <c r="K201" s="266" t="s">
        <v>4775</v>
      </c>
      <c r="L201" s="266"/>
      <c r="M201" s="266"/>
      <c r="N201" s="266"/>
      <c r="O201" s="266"/>
      <c r="P201" s="266"/>
      <c r="Q201" s="266"/>
      <c r="R201" s="266"/>
      <c r="S201" s="266"/>
      <c r="T201" s="266"/>
      <c r="U201" s="266" t="s">
        <v>3455</v>
      </c>
      <c r="V201" s="266" t="s">
        <v>11</v>
      </c>
      <c r="W201" s="266" t="s">
        <v>5870</v>
      </c>
      <c r="X201" s="266" t="s">
        <v>5871</v>
      </c>
      <c r="Y201" s="266"/>
      <c r="Z201" s="263" t="s">
        <v>5810</v>
      </c>
      <c r="AA201" s="266"/>
      <c r="AB201" s="266"/>
      <c r="AC201" s="266"/>
      <c r="AD201" s="266"/>
      <c r="AE201" s="266"/>
      <c r="AF201" s="266"/>
      <c r="AG201" s="266"/>
      <c r="AH201" s="266"/>
      <c r="AI201" s="262" t="s">
        <v>4767</v>
      </c>
      <c r="AJ201" s="262" t="s">
        <v>4767</v>
      </c>
      <c r="AK201" s="262" t="s">
        <v>4767</v>
      </c>
      <c r="AL201" s="266" t="s">
        <v>5872</v>
      </c>
      <c r="AM201" s="266" t="s">
        <v>4928</v>
      </c>
      <c r="AN201" s="263" t="s">
        <v>4929</v>
      </c>
      <c r="AO201" s="266">
        <v>199</v>
      </c>
      <c r="AP201" s="266" t="s">
        <v>4774</v>
      </c>
      <c r="AQ201" s="266" t="s">
        <v>4831</v>
      </c>
      <c r="AR201" s="266"/>
      <c r="AS201" s="262" t="s">
        <v>4771</v>
      </c>
      <c r="AT201" s="262"/>
      <c r="AU201" s="266" t="s">
        <v>5810</v>
      </c>
      <c r="AV201" s="262" t="s">
        <v>4929</v>
      </c>
    </row>
    <row r="202" spans="1:48">
      <c r="A202" s="262">
        <v>200</v>
      </c>
      <c r="B202" s="262" t="e">
        <v>#N/A</v>
      </c>
      <c r="C202" s="262" t="s">
        <v>4123</v>
      </c>
      <c r="D202" s="262" t="s">
        <v>3460</v>
      </c>
      <c r="E202" s="262" t="s">
        <v>3484</v>
      </c>
      <c r="F202" s="262" t="s">
        <v>3642</v>
      </c>
      <c r="G202" s="264" t="s">
        <v>5873</v>
      </c>
      <c r="H202" s="262" t="s">
        <v>2959</v>
      </c>
      <c r="I202" s="262" t="s">
        <v>5257</v>
      </c>
      <c r="J202" s="262" t="s">
        <v>5247</v>
      </c>
      <c r="K202" s="262" t="s">
        <v>4775</v>
      </c>
      <c r="L202" s="262" t="s">
        <v>4774</v>
      </c>
      <c r="M202" s="262" t="s">
        <v>5874</v>
      </c>
      <c r="N202" s="262">
        <v>8126329111</v>
      </c>
      <c r="O202" s="262" t="s">
        <v>5875</v>
      </c>
      <c r="P202" s="262" t="s">
        <v>5874</v>
      </c>
      <c r="Q202" s="262">
        <v>8126329111</v>
      </c>
      <c r="R202" s="262" t="s">
        <v>4757</v>
      </c>
      <c r="S202" s="262" t="s">
        <v>4758</v>
      </c>
      <c r="T202" s="262" t="s">
        <v>5875</v>
      </c>
      <c r="U202" s="262" t="s">
        <v>3460</v>
      </c>
      <c r="V202" s="262" t="s">
        <v>3484</v>
      </c>
      <c r="W202" s="262" t="s">
        <v>5874</v>
      </c>
      <c r="X202" s="262">
        <v>8126329111</v>
      </c>
      <c r="Y202" s="262" t="s">
        <v>5010</v>
      </c>
      <c r="Z202" s="262" t="s">
        <v>5810</v>
      </c>
      <c r="AA202" s="262" t="s">
        <v>5876</v>
      </c>
      <c r="AB202" s="262" t="s">
        <v>4762</v>
      </c>
      <c r="AC202" s="262" t="s">
        <v>4763</v>
      </c>
      <c r="AD202" s="262" t="s">
        <v>4875</v>
      </c>
      <c r="AE202" s="262" t="s">
        <v>4933</v>
      </c>
      <c r="AF202" s="262">
        <v>98.67</v>
      </c>
      <c r="AG202" s="262">
        <v>3.59</v>
      </c>
      <c r="AH202" s="262" t="s">
        <v>5877</v>
      </c>
      <c r="AI202" s="262" t="s">
        <v>4767</v>
      </c>
      <c r="AJ202" s="262" t="s">
        <v>4767</v>
      </c>
      <c r="AK202" s="262" t="s">
        <v>4767</v>
      </c>
      <c r="AL202" s="262" t="s">
        <v>5878</v>
      </c>
      <c r="AM202" s="262" t="s">
        <v>4928</v>
      </c>
      <c r="AN202" s="273" t="s">
        <v>5451</v>
      </c>
      <c r="AO202" s="262">
        <v>200</v>
      </c>
      <c r="AP202" s="262" t="s">
        <v>4785</v>
      </c>
      <c r="AQ202" s="262" t="s">
        <v>4831</v>
      </c>
      <c r="AR202" s="262"/>
      <c r="AS202" s="262" t="s">
        <v>4771</v>
      </c>
      <c r="AT202" s="262"/>
      <c r="AU202" s="262" t="s">
        <v>5810</v>
      </c>
      <c r="AV202" s="262" t="s">
        <v>4770</v>
      </c>
    </row>
    <row r="203" spans="1:48">
      <c r="A203" s="266">
        <v>201</v>
      </c>
      <c r="B203" s="266" t="e">
        <v>#N/A</v>
      </c>
      <c r="C203" s="266" t="s">
        <v>4123</v>
      </c>
      <c r="D203" s="266" t="s">
        <v>3460</v>
      </c>
      <c r="E203" s="266" t="s">
        <v>3484</v>
      </c>
      <c r="F203" s="266" t="s">
        <v>3643</v>
      </c>
      <c r="G203" s="266" t="s">
        <v>5879</v>
      </c>
      <c r="H203" s="266" t="s">
        <v>3126</v>
      </c>
      <c r="I203" s="266" t="s">
        <v>5257</v>
      </c>
      <c r="J203" s="266" t="s">
        <v>5880</v>
      </c>
      <c r="K203" s="266" t="s">
        <v>4775</v>
      </c>
      <c r="L203" s="272">
        <v>43227</v>
      </c>
      <c r="M203" s="266" t="s">
        <v>5881</v>
      </c>
      <c r="N203" s="266">
        <v>82276504474</v>
      </c>
      <c r="O203" s="266" t="s">
        <v>5882</v>
      </c>
      <c r="P203" s="266"/>
      <c r="Q203" s="266"/>
      <c r="R203" s="266" t="s">
        <v>4853</v>
      </c>
      <c r="S203" s="283" t="s">
        <v>5883</v>
      </c>
      <c r="T203" s="266" t="s">
        <v>5884</v>
      </c>
      <c r="U203" s="266" t="s">
        <v>3460</v>
      </c>
      <c r="V203" s="266" t="s">
        <v>3484</v>
      </c>
      <c r="W203" s="266" t="s">
        <v>5885</v>
      </c>
      <c r="X203" s="266">
        <v>81269220790</v>
      </c>
      <c r="Y203" s="266" t="s">
        <v>5886</v>
      </c>
      <c r="Z203" s="263" t="s">
        <v>5810</v>
      </c>
      <c r="AA203" s="266" t="s">
        <v>5887</v>
      </c>
      <c r="AB203" s="266" t="s">
        <v>5196</v>
      </c>
      <c r="AC203" s="266" t="s">
        <v>4763</v>
      </c>
      <c r="AD203" s="266" t="s">
        <v>4790</v>
      </c>
      <c r="AE203" s="266" t="s">
        <v>5888</v>
      </c>
      <c r="AF203" s="266">
        <v>98.66</v>
      </c>
      <c r="AG203" s="266">
        <v>3.57</v>
      </c>
      <c r="AH203" s="266" t="s">
        <v>5889</v>
      </c>
      <c r="AI203" s="262" t="s">
        <v>4767</v>
      </c>
      <c r="AJ203" s="262" t="s">
        <v>4767</v>
      </c>
      <c r="AK203" s="262" t="s">
        <v>4767</v>
      </c>
      <c r="AL203" s="266" t="s">
        <v>5890</v>
      </c>
      <c r="AM203" s="266" t="s">
        <v>4860</v>
      </c>
      <c r="AN203" s="263" t="s">
        <v>4890</v>
      </c>
      <c r="AO203" s="266">
        <v>201</v>
      </c>
      <c r="AP203" s="272">
        <v>43227</v>
      </c>
      <c r="AQ203" s="266" t="s">
        <v>4831</v>
      </c>
      <c r="AR203" s="266"/>
      <c r="AS203" s="262" t="s">
        <v>4771</v>
      </c>
      <c r="AT203" s="262"/>
      <c r="AU203" s="266" t="s">
        <v>5810</v>
      </c>
      <c r="AV203" s="262" t="s">
        <v>4890</v>
      </c>
    </row>
    <row r="204" spans="1:48">
      <c r="A204" s="266">
        <v>202</v>
      </c>
      <c r="B204" s="266" t="s">
        <v>6634</v>
      </c>
      <c r="C204" s="266" t="s">
        <v>4123</v>
      </c>
      <c r="D204" s="266" t="s">
        <v>3460</v>
      </c>
      <c r="E204" s="266" t="s">
        <v>3484</v>
      </c>
      <c r="F204" s="266" t="s">
        <v>3644</v>
      </c>
      <c r="G204" s="266" t="s">
        <v>4127</v>
      </c>
      <c r="H204" s="266" t="s">
        <v>3126</v>
      </c>
      <c r="I204" s="266" t="s">
        <v>5257</v>
      </c>
      <c r="J204" s="266" t="s">
        <v>5880</v>
      </c>
      <c r="K204" s="266" t="s">
        <v>4775</v>
      </c>
      <c r="L204" s="272">
        <v>43227</v>
      </c>
      <c r="M204" s="266" t="s">
        <v>5891</v>
      </c>
      <c r="N204" s="266">
        <v>82168810515</v>
      </c>
      <c r="O204" s="266" t="s">
        <v>4127</v>
      </c>
      <c r="P204" s="266"/>
      <c r="Q204" s="266"/>
      <c r="R204" s="266"/>
      <c r="S204" s="266"/>
      <c r="T204" s="266" t="s">
        <v>4127</v>
      </c>
      <c r="U204" s="266" t="s">
        <v>3460</v>
      </c>
      <c r="V204" s="266" t="s">
        <v>3484</v>
      </c>
      <c r="W204" s="266" t="s">
        <v>5891</v>
      </c>
      <c r="X204" s="266">
        <v>82168810515</v>
      </c>
      <c r="Y204" s="266" t="s">
        <v>5886</v>
      </c>
      <c r="Z204" s="263" t="s">
        <v>5810</v>
      </c>
      <c r="AA204" s="266" t="s">
        <v>5892</v>
      </c>
      <c r="AB204" s="266"/>
      <c r="AC204" s="266" t="s">
        <v>4763</v>
      </c>
      <c r="AD204" s="266" t="s">
        <v>5709</v>
      </c>
      <c r="AE204" s="266" t="s">
        <v>5893</v>
      </c>
      <c r="AF204" s="284">
        <v>96661668</v>
      </c>
      <c r="AG204" s="266">
        <v>3.5731359999999999</v>
      </c>
      <c r="AH204" s="266" t="s">
        <v>5894</v>
      </c>
      <c r="AI204" s="262" t="s">
        <v>4767</v>
      </c>
      <c r="AJ204" s="262" t="s">
        <v>4767</v>
      </c>
      <c r="AK204" s="262" t="s">
        <v>4767</v>
      </c>
      <c r="AL204" s="266" t="s">
        <v>5895</v>
      </c>
      <c r="AM204" s="266" t="s">
        <v>4769</v>
      </c>
      <c r="AN204" s="263" t="s">
        <v>4770</v>
      </c>
      <c r="AO204" s="266">
        <v>202</v>
      </c>
      <c r="AP204" s="272">
        <v>43227</v>
      </c>
      <c r="AQ204" s="266" t="s">
        <v>4831</v>
      </c>
      <c r="AR204" s="266"/>
      <c r="AS204" s="262" t="s">
        <v>4771</v>
      </c>
      <c r="AT204" s="262"/>
      <c r="AU204" s="266" t="s">
        <v>5810</v>
      </c>
      <c r="AV204" s="262" t="s">
        <v>4770</v>
      </c>
    </row>
    <row r="205" spans="1:48">
      <c r="A205" s="262">
        <v>203</v>
      </c>
      <c r="B205" s="262" t="s">
        <v>6635</v>
      </c>
      <c r="C205" s="262" t="s">
        <v>3842</v>
      </c>
      <c r="D205" s="262" t="s">
        <v>3492</v>
      </c>
      <c r="E205" s="262" t="s">
        <v>3480</v>
      </c>
      <c r="F205" s="262" t="s">
        <v>3646</v>
      </c>
      <c r="G205" s="262" t="s">
        <v>4130</v>
      </c>
      <c r="H205" s="262" t="s">
        <v>3111</v>
      </c>
      <c r="I205" s="262" t="s">
        <v>5335</v>
      </c>
      <c r="J205" s="262" t="s">
        <v>5880</v>
      </c>
      <c r="K205" s="262" t="s">
        <v>4774</v>
      </c>
      <c r="L205" s="262" t="s">
        <v>4775</v>
      </c>
      <c r="M205" s="262" t="s">
        <v>5896</v>
      </c>
      <c r="N205" s="262">
        <v>81378231400</v>
      </c>
      <c r="O205" s="262" t="s">
        <v>4130</v>
      </c>
      <c r="P205" s="262" t="s">
        <v>5896</v>
      </c>
      <c r="Q205" s="262">
        <v>81378231400</v>
      </c>
      <c r="R205" s="262" t="s">
        <v>4757</v>
      </c>
      <c r="S205" s="262" t="s">
        <v>4758</v>
      </c>
      <c r="T205" s="262" t="s">
        <v>4130</v>
      </c>
      <c r="U205" s="262" t="s">
        <v>3492</v>
      </c>
      <c r="V205" s="262" t="s">
        <v>3480</v>
      </c>
      <c r="W205" s="262" t="s">
        <v>5896</v>
      </c>
      <c r="X205" s="262">
        <v>81378231400</v>
      </c>
      <c r="Y205" s="262" t="s">
        <v>4965</v>
      </c>
      <c r="Z205" s="263" t="s">
        <v>5810</v>
      </c>
      <c r="AA205" s="262" t="s">
        <v>5897</v>
      </c>
      <c r="AB205" s="262" t="s">
        <v>4762</v>
      </c>
      <c r="AC205" s="262" t="s">
        <v>4763</v>
      </c>
      <c r="AD205" s="262" t="s">
        <v>4815</v>
      </c>
      <c r="AE205" s="262" t="s">
        <v>4975</v>
      </c>
      <c r="AF205" s="262" t="s">
        <v>5898</v>
      </c>
      <c r="AG205" s="262" t="s">
        <v>5899</v>
      </c>
      <c r="AH205" s="262" t="s">
        <v>5900</v>
      </c>
      <c r="AI205" s="262" t="s">
        <v>4767</v>
      </c>
      <c r="AJ205" s="262" t="s">
        <v>4767</v>
      </c>
      <c r="AK205" s="262" t="s">
        <v>4767</v>
      </c>
      <c r="AL205" s="262" t="s">
        <v>4935</v>
      </c>
      <c r="AM205" s="262" t="s">
        <v>4769</v>
      </c>
      <c r="AN205" s="263" t="s">
        <v>4770</v>
      </c>
      <c r="AO205" s="262">
        <v>203</v>
      </c>
      <c r="AP205" s="262" t="s">
        <v>4775</v>
      </c>
      <c r="AQ205" s="262" t="s">
        <v>4831</v>
      </c>
      <c r="AR205" s="262"/>
      <c r="AS205" s="262" t="s">
        <v>4771</v>
      </c>
      <c r="AT205" s="262"/>
      <c r="AU205" s="262" t="s">
        <v>5810</v>
      </c>
      <c r="AV205" s="262" t="s">
        <v>4770</v>
      </c>
    </row>
    <row r="206" spans="1:48">
      <c r="A206" s="262">
        <v>204</v>
      </c>
      <c r="B206" s="262" t="s">
        <v>6636</v>
      </c>
      <c r="C206" s="262" t="s">
        <v>3842</v>
      </c>
      <c r="D206" s="262" t="s">
        <v>3492</v>
      </c>
      <c r="E206" s="262" t="s">
        <v>3647</v>
      </c>
      <c r="F206" s="262" t="s">
        <v>3648</v>
      </c>
      <c r="G206" s="262" t="s">
        <v>4134</v>
      </c>
      <c r="H206" s="262" t="s">
        <v>3111</v>
      </c>
      <c r="I206" s="262" t="s">
        <v>5335</v>
      </c>
      <c r="J206" s="262" t="s">
        <v>5880</v>
      </c>
      <c r="K206" s="262" t="s">
        <v>4774</v>
      </c>
      <c r="L206" s="262" t="s">
        <v>4775</v>
      </c>
      <c r="M206" s="262" t="s">
        <v>5896</v>
      </c>
      <c r="N206" s="262">
        <v>81378231400</v>
      </c>
      <c r="O206" s="262" t="s">
        <v>5901</v>
      </c>
      <c r="P206" s="262" t="s">
        <v>5896</v>
      </c>
      <c r="Q206" s="262">
        <v>81378231400</v>
      </c>
      <c r="R206" s="262" t="s">
        <v>4757</v>
      </c>
      <c r="S206" s="262" t="s">
        <v>4758</v>
      </c>
      <c r="T206" s="262" t="s">
        <v>5901</v>
      </c>
      <c r="U206" s="262" t="s">
        <v>3492</v>
      </c>
      <c r="V206" s="262" t="s">
        <v>3647</v>
      </c>
      <c r="W206" s="262" t="s">
        <v>5896</v>
      </c>
      <c r="X206" s="262">
        <v>81378231400</v>
      </c>
      <c r="Y206" s="262" t="s">
        <v>4965</v>
      </c>
      <c r="Z206" s="263" t="s">
        <v>5810</v>
      </c>
      <c r="AA206" s="262" t="s">
        <v>5902</v>
      </c>
      <c r="AB206" s="262" t="s">
        <v>4762</v>
      </c>
      <c r="AC206" s="262" t="s">
        <v>4763</v>
      </c>
      <c r="AD206" s="262" t="s">
        <v>4780</v>
      </c>
      <c r="AE206" s="262" t="s">
        <v>4975</v>
      </c>
      <c r="AF206" s="262" t="s">
        <v>5903</v>
      </c>
      <c r="AG206" s="262" t="s">
        <v>5904</v>
      </c>
      <c r="AH206" s="262" t="s">
        <v>5905</v>
      </c>
      <c r="AI206" s="262" t="s">
        <v>4767</v>
      </c>
      <c r="AJ206" s="262" t="s">
        <v>4767</v>
      </c>
      <c r="AK206" s="262" t="s">
        <v>4767</v>
      </c>
      <c r="AL206" s="262" t="s">
        <v>4935</v>
      </c>
      <c r="AM206" s="262" t="s">
        <v>4769</v>
      </c>
      <c r="AN206" s="263" t="s">
        <v>4770</v>
      </c>
      <c r="AO206" s="262">
        <v>204</v>
      </c>
      <c r="AP206" s="262" t="s">
        <v>4775</v>
      </c>
      <c r="AQ206" s="262" t="s">
        <v>4831</v>
      </c>
      <c r="AR206" s="262"/>
      <c r="AS206" s="262" t="s">
        <v>4771</v>
      </c>
      <c r="AT206" s="262"/>
      <c r="AU206" s="262" t="s">
        <v>5810</v>
      </c>
      <c r="AV206" s="262" t="s">
        <v>4770</v>
      </c>
    </row>
    <row r="207" spans="1:48">
      <c r="A207" s="262">
        <v>205</v>
      </c>
      <c r="B207" s="262" t="e">
        <v>#N/A</v>
      </c>
      <c r="C207" s="262" t="s">
        <v>3842</v>
      </c>
      <c r="D207" s="262" t="s">
        <v>3492</v>
      </c>
      <c r="E207" s="262" t="s">
        <v>3647</v>
      </c>
      <c r="F207" s="262" t="s">
        <v>3649</v>
      </c>
      <c r="G207" s="262" t="s">
        <v>5906</v>
      </c>
      <c r="H207" s="262" t="s">
        <v>3111</v>
      </c>
      <c r="I207" s="262" t="s">
        <v>5335</v>
      </c>
      <c r="J207" s="262" t="s">
        <v>5880</v>
      </c>
      <c r="K207" s="262" t="s">
        <v>4774</v>
      </c>
      <c r="L207" s="262" t="s">
        <v>4775</v>
      </c>
      <c r="M207" s="262" t="s">
        <v>5896</v>
      </c>
      <c r="N207" s="262">
        <v>81378231400</v>
      </c>
      <c r="O207" s="262" t="s">
        <v>5906</v>
      </c>
      <c r="P207" s="262" t="s">
        <v>5896</v>
      </c>
      <c r="Q207" s="262">
        <v>81378231400</v>
      </c>
      <c r="R207" s="262" t="s">
        <v>4757</v>
      </c>
      <c r="S207" s="262" t="s">
        <v>4758</v>
      </c>
      <c r="T207" s="262" t="s">
        <v>5906</v>
      </c>
      <c r="U207" s="262" t="s">
        <v>3492</v>
      </c>
      <c r="V207" s="262" t="s">
        <v>3647</v>
      </c>
      <c r="W207" s="262" t="s">
        <v>5896</v>
      </c>
      <c r="X207" s="262">
        <v>81378231400</v>
      </c>
      <c r="Y207" s="262" t="s">
        <v>4965</v>
      </c>
      <c r="Z207" s="263" t="s">
        <v>5810</v>
      </c>
      <c r="AA207" s="262" t="s">
        <v>5897</v>
      </c>
      <c r="AB207" s="262" t="s">
        <v>4762</v>
      </c>
      <c r="AC207" s="262" t="s">
        <v>5907</v>
      </c>
      <c r="AD207" s="262" t="s">
        <v>5073</v>
      </c>
      <c r="AE207" s="262" t="s">
        <v>5253</v>
      </c>
      <c r="AF207" s="262" t="s">
        <v>5908</v>
      </c>
      <c r="AG207" s="262" t="s">
        <v>5909</v>
      </c>
      <c r="AH207" s="262" t="s">
        <v>5910</v>
      </c>
      <c r="AI207" s="262" t="s">
        <v>4767</v>
      </c>
      <c r="AJ207" s="262" t="s">
        <v>4767</v>
      </c>
      <c r="AK207" s="262" t="s">
        <v>4767</v>
      </c>
      <c r="AL207" s="262" t="s">
        <v>5084</v>
      </c>
      <c r="AM207" s="262" t="s">
        <v>4769</v>
      </c>
      <c r="AN207" s="263" t="s">
        <v>4770</v>
      </c>
      <c r="AO207" s="262">
        <v>205</v>
      </c>
      <c r="AP207" s="262" t="s">
        <v>4774</v>
      </c>
      <c r="AQ207" s="262" t="s">
        <v>4831</v>
      </c>
      <c r="AR207" s="262"/>
      <c r="AS207" s="262" t="s">
        <v>4771</v>
      </c>
      <c r="AT207" s="262"/>
      <c r="AU207" s="262" t="s">
        <v>5810</v>
      </c>
      <c r="AV207" s="262" t="s">
        <v>4770</v>
      </c>
    </row>
    <row r="208" spans="1:48">
      <c r="A208" s="262">
        <v>206</v>
      </c>
      <c r="B208" s="262" t="s">
        <v>6637</v>
      </c>
      <c r="C208" s="262" t="s">
        <v>2834</v>
      </c>
      <c r="D208" s="262" t="s">
        <v>2840</v>
      </c>
      <c r="E208" s="262" t="s">
        <v>3523</v>
      </c>
      <c r="F208" s="262" t="s">
        <v>3650</v>
      </c>
      <c r="G208" s="262" t="s">
        <v>5441</v>
      </c>
      <c r="H208" s="262" t="s">
        <v>5911</v>
      </c>
      <c r="I208" s="262" t="s">
        <v>5912</v>
      </c>
      <c r="J208" s="262" t="s">
        <v>5247</v>
      </c>
      <c r="K208" s="262" t="s">
        <v>4775</v>
      </c>
      <c r="L208" s="262" t="s">
        <v>4753</v>
      </c>
      <c r="M208" s="262" t="s">
        <v>5444</v>
      </c>
      <c r="N208" s="262">
        <v>82170030469</v>
      </c>
      <c r="O208" s="262" t="s">
        <v>5441</v>
      </c>
      <c r="P208" s="262" t="s">
        <v>5444</v>
      </c>
      <c r="Q208" s="262">
        <v>82170030469</v>
      </c>
      <c r="R208" s="262" t="s">
        <v>4757</v>
      </c>
      <c r="S208" s="262"/>
      <c r="T208" s="262"/>
      <c r="U208" s="262" t="s">
        <v>2840</v>
      </c>
      <c r="V208" s="262" t="s">
        <v>3523</v>
      </c>
      <c r="W208" s="262" t="s">
        <v>5444</v>
      </c>
      <c r="X208" s="262" t="s">
        <v>5441</v>
      </c>
      <c r="Y208" s="262" t="s">
        <v>5416</v>
      </c>
      <c r="Z208" s="262" t="s">
        <v>5810</v>
      </c>
      <c r="AA208" s="262" t="s">
        <v>5446</v>
      </c>
      <c r="AB208" s="262" t="s">
        <v>4762</v>
      </c>
      <c r="AC208" s="262" t="s">
        <v>4763</v>
      </c>
      <c r="AD208" s="262" t="s">
        <v>5913</v>
      </c>
      <c r="AE208" s="262" t="s">
        <v>4765</v>
      </c>
      <c r="AF208" s="262" t="s">
        <v>5448</v>
      </c>
      <c r="AG208" s="262" t="s">
        <v>5449</v>
      </c>
      <c r="AH208" s="262" t="s">
        <v>5450</v>
      </c>
      <c r="AI208" s="262" t="s">
        <v>4767</v>
      </c>
      <c r="AJ208" s="262" t="s">
        <v>4767</v>
      </c>
      <c r="AK208" s="262" t="s">
        <v>4767</v>
      </c>
      <c r="AL208" s="262" t="s">
        <v>5914</v>
      </c>
      <c r="AM208" s="262" t="s">
        <v>4769</v>
      </c>
      <c r="AN208" s="262" t="s">
        <v>4770</v>
      </c>
      <c r="AO208" s="262">
        <v>118</v>
      </c>
      <c r="AP208" s="267">
        <v>43262</v>
      </c>
      <c r="AQ208" s="262"/>
      <c r="AR208" s="262"/>
      <c r="AS208" s="262" t="s">
        <v>4771</v>
      </c>
      <c r="AT208" s="262"/>
      <c r="AU208" s="262" t="s">
        <v>5810</v>
      </c>
      <c r="AV208" s="262" t="s">
        <v>5451</v>
      </c>
    </row>
    <row r="209" spans="1:48">
      <c r="A209" s="266">
        <v>207</v>
      </c>
      <c r="B209" s="266" t="e">
        <v>#N/A</v>
      </c>
      <c r="C209" s="266" t="s">
        <v>2834</v>
      </c>
      <c r="D209" s="266" t="s">
        <v>2840</v>
      </c>
      <c r="E209" s="266" t="s">
        <v>3523</v>
      </c>
      <c r="F209" s="266" t="s">
        <v>3651</v>
      </c>
      <c r="G209" s="266"/>
      <c r="H209" s="266" t="s">
        <v>3118</v>
      </c>
      <c r="I209" s="266" t="s">
        <v>5428</v>
      </c>
      <c r="J209" s="266" t="s">
        <v>5247</v>
      </c>
      <c r="K209" s="266" t="s">
        <v>4775</v>
      </c>
      <c r="L209" s="266" t="s">
        <v>4753</v>
      </c>
      <c r="M209" s="266" t="s">
        <v>5915</v>
      </c>
      <c r="N209" s="266">
        <v>76.251242719999993</v>
      </c>
      <c r="O209" s="266" t="s">
        <v>5445</v>
      </c>
      <c r="P209" s="266"/>
      <c r="Q209" s="266"/>
      <c r="R209" s="266"/>
      <c r="S209" s="266"/>
      <c r="T209" s="266"/>
      <c r="U209" s="266" t="s">
        <v>2840</v>
      </c>
      <c r="V209" s="266" t="s">
        <v>3523</v>
      </c>
      <c r="W209" s="266" t="s">
        <v>5915</v>
      </c>
      <c r="X209" s="266" t="s">
        <v>5445</v>
      </c>
      <c r="Y209" s="266" t="s">
        <v>5416</v>
      </c>
      <c r="Z209" s="263" t="s">
        <v>5810</v>
      </c>
      <c r="AA209" s="266"/>
      <c r="AB209" s="266"/>
      <c r="AC209" s="266"/>
      <c r="AD209" s="266"/>
      <c r="AE209" s="266"/>
      <c r="AF209" s="266" t="s">
        <v>5448</v>
      </c>
      <c r="AG209" s="266" t="s">
        <v>5449</v>
      </c>
      <c r="AH209" s="266" t="s">
        <v>5450</v>
      </c>
      <c r="AI209" s="266" t="s">
        <v>4940</v>
      </c>
      <c r="AJ209" s="266" t="s">
        <v>4940</v>
      </c>
      <c r="AK209" s="266" t="s">
        <v>4940</v>
      </c>
      <c r="AL209" s="266" t="s">
        <v>5916</v>
      </c>
      <c r="AM209" s="266" t="s">
        <v>4860</v>
      </c>
      <c r="AN209" s="263" t="s">
        <v>5451</v>
      </c>
      <c r="AO209" s="266">
        <v>118</v>
      </c>
      <c r="AP209" s="266" t="s">
        <v>4753</v>
      </c>
      <c r="AQ209" s="266"/>
      <c r="AR209" s="266"/>
      <c r="AS209" s="262" t="s">
        <v>4771</v>
      </c>
      <c r="AT209" s="262"/>
      <c r="AU209" s="263" t="s">
        <v>5810</v>
      </c>
      <c r="AV209" s="262" t="s">
        <v>5451</v>
      </c>
    </row>
    <row r="210" spans="1:48">
      <c r="A210" s="262">
        <v>208</v>
      </c>
      <c r="B210" s="262" t="s">
        <v>6638</v>
      </c>
      <c r="C210" s="262" t="s">
        <v>3652</v>
      </c>
      <c r="D210" s="262" t="s">
        <v>3652</v>
      </c>
      <c r="E210" s="262" t="s">
        <v>3653</v>
      </c>
      <c r="F210" s="262" t="s">
        <v>3654</v>
      </c>
      <c r="G210" s="264" t="s">
        <v>4146</v>
      </c>
      <c r="H210" s="262" t="s">
        <v>1206</v>
      </c>
      <c r="I210" s="262" t="s">
        <v>5917</v>
      </c>
      <c r="J210" s="262" t="s">
        <v>4773</v>
      </c>
      <c r="K210" s="262" t="s">
        <v>4774</v>
      </c>
      <c r="L210" s="262" t="s">
        <v>4775</v>
      </c>
      <c r="M210" s="262" t="s">
        <v>5918</v>
      </c>
      <c r="N210" s="262">
        <v>628117958171</v>
      </c>
      <c r="O210" s="262" t="s">
        <v>5919</v>
      </c>
      <c r="P210" s="262" t="s">
        <v>5920</v>
      </c>
      <c r="Q210" s="262">
        <v>628117958171</v>
      </c>
      <c r="R210" s="262" t="s">
        <v>4757</v>
      </c>
      <c r="S210" s="262" t="s">
        <v>4758</v>
      </c>
      <c r="T210" s="262" t="s">
        <v>5919</v>
      </c>
      <c r="U210" s="262" t="s">
        <v>3652</v>
      </c>
      <c r="V210" s="262" t="s">
        <v>3653</v>
      </c>
      <c r="W210" s="262" t="s">
        <v>5918</v>
      </c>
      <c r="X210" s="262">
        <v>628117958171</v>
      </c>
      <c r="Y210" s="262" t="s">
        <v>4893</v>
      </c>
      <c r="Z210" s="263" t="s">
        <v>5810</v>
      </c>
      <c r="AA210" s="262" t="s">
        <v>5921</v>
      </c>
      <c r="AB210" s="262" t="s">
        <v>4762</v>
      </c>
      <c r="AC210" s="262" t="s">
        <v>4763</v>
      </c>
      <c r="AD210" s="262" t="s">
        <v>4780</v>
      </c>
      <c r="AE210" s="262" t="s">
        <v>4765</v>
      </c>
      <c r="AF210" s="262" t="s">
        <v>5922</v>
      </c>
      <c r="AG210" s="265">
        <v>-5415107</v>
      </c>
      <c r="AH210" s="262" t="s">
        <v>5923</v>
      </c>
      <c r="AI210" s="262" t="s">
        <v>4767</v>
      </c>
      <c r="AJ210" s="262" t="s">
        <v>4767</v>
      </c>
      <c r="AK210" s="262" t="s">
        <v>4767</v>
      </c>
      <c r="AL210" s="262" t="s">
        <v>5049</v>
      </c>
      <c r="AM210" s="262" t="s">
        <v>4769</v>
      </c>
      <c r="AN210" s="263" t="s">
        <v>4770</v>
      </c>
      <c r="AO210" s="262">
        <v>208</v>
      </c>
      <c r="AP210" s="262" t="s">
        <v>4775</v>
      </c>
      <c r="AQ210" s="262" t="s">
        <v>4831</v>
      </c>
      <c r="AR210" s="262"/>
      <c r="AS210" s="262" t="s">
        <v>4771</v>
      </c>
      <c r="AT210" s="262"/>
      <c r="AU210" s="262" t="s">
        <v>5810</v>
      </c>
      <c r="AV210" s="262" t="s">
        <v>4770</v>
      </c>
    </row>
    <row r="211" spans="1:48">
      <c r="A211" s="262">
        <v>209</v>
      </c>
      <c r="B211" s="262" t="s">
        <v>6639</v>
      </c>
      <c r="C211" s="262" t="s">
        <v>5518</v>
      </c>
      <c r="D211" s="262" t="s">
        <v>3541</v>
      </c>
      <c r="E211" s="262" t="s">
        <v>3549</v>
      </c>
      <c r="F211" s="97" t="s">
        <v>4149</v>
      </c>
      <c r="G211" s="262" t="s">
        <v>4150</v>
      </c>
      <c r="H211" s="262" t="s">
        <v>3046</v>
      </c>
      <c r="I211" s="262" t="s">
        <v>5693</v>
      </c>
      <c r="J211" s="262" t="s">
        <v>4903</v>
      </c>
      <c r="K211" s="262" t="s">
        <v>4774</v>
      </c>
      <c r="L211" s="262" t="s">
        <v>4785</v>
      </c>
      <c r="M211" s="262" t="s">
        <v>5924</v>
      </c>
      <c r="N211" s="262" t="s">
        <v>5925</v>
      </c>
      <c r="O211" s="262" t="s">
        <v>5926</v>
      </c>
      <c r="P211" s="262" t="s">
        <v>5924</v>
      </c>
      <c r="Q211" s="262" t="s">
        <v>5925</v>
      </c>
      <c r="R211" s="262" t="s">
        <v>4853</v>
      </c>
      <c r="S211" s="262" t="s">
        <v>5415</v>
      </c>
      <c r="T211" s="262" t="s">
        <v>5926</v>
      </c>
      <c r="U211" s="262" t="s">
        <v>3541</v>
      </c>
      <c r="V211" s="262" t="s">
        <v>3549</v>
      </c>
      <c r="W211" s="262" t="s">
        <v>5924</v>
      </c>
      <c r="X211" s="262" t="s">
        <v>5925</v>
      </c>
      <c r="Y211" s="262" t="s">
        <v>5927</v>
      </c>
      <c r="Z211" s="262" t="s">
        <v>5810</v>
      </c>
      <c r="AA211" s="262" t="s">
        <v>5928</v>
      </c>
      <c r="AB211" s="262" t="s">
        <v>4762</v>
      </c>
      <c r="AC211" s="262" t="s">
        <v>4763</v>
      </c>
      <c r="AD211" s="262" t="s">
        <v>4875</v>
      </c>
      <c r="AE211" s="262" t="s">
        <v>5929</v>
      </c>
      <c r="AF211" s="262" t="s">
        <v>5930</v>
      </c>
      <c r="AG211" s="262" t="s">
        <v>5931</v>
      </c>
      <c r="AH211" s="262" t="s">
        <v>5932</v>
      </c>
      <c r="AI211" s="262" t="s">
        <v>4767</v>
      </c>
      <c r="AJ211" s="262" t="s">
        <v>4767</v>
      </c>
      <c r="AK211" s="262" t="s">
        <v>4767</v>
      </c>
      <c r="AL211" s="262" t="s">
        <v>5933</v>
      </c>
      <c r="AM211" s="262" t="s">
        <v>4769</v>
      </c>
      <c r="AN211" s="262" t="s">
        <v>4770</v>
      </c>
      <c r="AO211" s="262"/>
      <c r="AP211" s="262"/>
      <c r="AQ211" s="262" t="s">
        <v>4831</v>
      </c>
      <c r="AR211" s="262"/>
      <c r="AS211" s="262" t="s">
        <v>4771</v>
      </c>
      <c r="AT211" s="262"/>
      <c r="AU211" s="262" t="s">
        <v>5810</v>
      </c>
      <c r="AV211" s="262" t="s">
        <v>4861</v>
      </c>
    </row>
    <row r="212" spans="1:48">
      <c r="A212" s="268">
        <v>210</v>
      </c>
      <c r="B212" s="268" t="e">
        <v>#N/A</v>
      </c>
      <c r="C212" s="268" t="s">
        <v>166</v>
      </c>
      <c r="D212" s="268" t="s">
        <v>3541</v>
      </c>
      <c r="E212" s="268" t="s">
        <v>3542</v>
      </c>
      <c r="F212" s="268" t="s">
        <v>3656</v>
      </c>
      <c r="G212" s="268" t="s">
        <v>5934</v>
      </c>
      <c r="H212" s="268" t="s">
        <v>5625</v>
      </c>
      <c r="I212" s="268" t="s">
        <v>5726</v>
      </c>
      <c r="J212" s="268" t="s">
        <v>4827</v>
      </c>
      <c r="K212" s="268" t="s">
        <v>4774</v>
      </c>
      <c r="L212" s="268" t="s">
        <v>4775</v>
      </c>
      <c r="M212" s="268" t="s">
        <v>5935</v>
      </c>
      <c r="N212" s="268" t="s">
        <v>5936</v>
      </c>
      <c r="O212" s="268" t="s">
        <v>5934</v>
      </c>
      <c r="P212" s="269"/>
      <c r="Q212" s="269"/>
      <c r="R212" s="268"/>
      <c r="S212" s="268"/>
      <c r="T212" s="268" t="s">
        <v>5934</v>
      </c>
      <c r="U212" s="269" t="s">
        <v>3541</v>
      </c>
      <c r="V212" s="269" t="s">
        <v>3542</v>
      </c>
      <c r="W212" s="268" t="s">
        <v>5937</v>
      </c>
      <c r="X212" s="268" t="s">
        <v>5938</v>
      </c>
      <c r="Y212" s="268" t="s">
        <v>5939</v>
      </c>
      <c r="Z212" s="263" t="s">
        <v>5810</v>
      </c>
      <c r="AA212" s="268" t="s">
        <v>5940</v>
      </c>
      <c r="AB212" s="269"/>
      <c r="AC212" s="268" t="s">
        <v>4763</v>
      </c>
      <c r="AD212" s="268" t="s">
        <v>4780</v>
      </c>
      <c r="AE212" s="268" t="s">
        <v>5940</v>
      </c>
      <c r="AF212" s="268"/>
      <c r="AG212" s="268"/>
      <c r="AH212" s="268" t="s">
        <v>5941</v>
      </c>
      <c r="AI212" s="262" t="s">
        <v>4767</v>
      </c>
      <c r="AJ212" s="262" t="s">
        <v>4767</v>
      </c>
      <c r="AK212" s="262" t="s">
        <v>4767</v>
      </c>
      <c r="AL212" s="268" t="s">
        <v>5942</v>
      </c>
      <c r="AM212" s="268" t="s">
        <v>5029</v>
      </c>
      <c r="AN212" s="263" t="s">
        <v>5029</v>
      </c>
      <c r="AO212" s="268">
        <v>210</v>
      </c>
      <c r="AP212" s="268" t="s">
        <v>4774</v>
      </c>
      <c r="AQ212" s="262" t="s">
        <v>5815</v>
      </c>
      <c r="AR212" s="268"/>
      <c r="AS212" s="262" t="s">
        <v>4771</v>
      </c>
      <c r="AT212" s="262"/>
      <c r="AU212" s="263" t="s">
        <v>5810</v>
      </c>
      <c r="AV212" s="262" t="s">
        <v>5029</v>
      </c>
    </row>
    <row r="213" spans="1:48">
      <c r="A213" s="266">
        <v>211</v>
      </c>
      <c r="B213" s="266" t="e">
        <v>#N/A</v>
      </c>
      <c r="C213" s="266" t="s">
        <v>166</v>
      </c>
      <c r="D213" s="266" t="s">
        <v>3541</v>
      </c>
      <c r="E213" s="266" t="s">
        <v>3546</v>
      </c>
      <c r="F213" s="266" t="s">
        <v>3657</v>
      </c>
      <c r="G213" s="266" t="s">
        <v>5943</v>
      </c>
      <c r="H213" s="266" t="s">
        <v>5625</v>
      </c>
      <c r="I213" s="266" t="s">
        <v>5626</v>
      </c>
      <c r="J213" s="266"/>
      <c r="K213" s="266" t="s">
        <v>4775</v>
      </c>
      <c r="L213" s="266"/>
      <c r="M213" s="266"/>
      <c r="N213" s="266"/>
      <c r="O213" s="266"/>
      <c r="P213" s="266"/>
      <c r="Q213" s="266"/>
      <c r="R213" s="266"/>
      <c r="S213" s="266"/>
      <c r="T213" s="266"/>
      <c r="U213" s="266" t="s">
        <v>3541</v>
      </c>
      <c r="V213" s="266" t="s">
        <v>3546</v>
      </c>
      <c r="W213" s="266" t="s">
        <v>5937</v>
      </c>
      <c r="X213" s="266">
        <v>8161139491</v>
      </c>
      <c r="Y213" s="266"/>
      <c r="Z213" s="263" t="s">
        <v>5810</v>
      </c>
      <c r="AA213" s="266"/>
      <c r="AB213" s="266"/>
      <c r="AC213" s="266"/>
      <c r="AD213" s="266"/>
      <c r="AE213" s="266"/>
      <c r="AF213" s="266"/>
      <c r="AG213" s="266"/>
      <c r="AH213" s="266"/>
      <c r="AI213" s="266"/>
      <c r="AJ213" s="266"/>
      <c r="AK213" s="266"/>
      <c r="AL213" s="266" t="s">
        <v>5944</v>
      </c>
      <c r="AM213" s="266" t="s">
        <v>4860</v>
      </c>
      <c r="AN213" s="263" t="s">
        <v>5451</v>
      </c>
      <c r="AO213" s="266"/>
      <c r="AP213" s="266"/>
      <c r="AQ213" s="262"/>
      <c r="AR213" s="266"/>
      <c r="AS213" s="262" t="s">
        <v>4771</v>
      </c>
      <c r="AT213" s="262"/>
      <c r="AU213" s="263" t="s">
        <v>5810</v>
      </c>
      <c r="AV213" s="262" t="s">
        <v>5451</v>
      </c>
    </row>
    <row r="214" spans="1:48">
      <c r="A214" s="266">
        <v>212</v>
      </c>
      <c r="B214" s="266" t="s">
        <v>6640</v>
      </c>
      <c r="C214" s="266" t="s">
        <v>4824</v>
      </c>
      <c r="D214" s="266" t="s">
        <v>3541</v>
      </c>
      <c r="E214" s="266" t="s">
        <v>3544</v>
      </c>
      <c r="F214" s="266" t="s">
        <v>3658</v>
      </c>
      <c r="G214" s="271" t="s">
        <v>4676</v>
      </c>
      <c r="H214" s="266" t="s">
        <v>3126</v>
      </c>
      <c r="I214" s="266" t="s">
        <v>5568</v>
      </c>
      <c r="J214" s="266" t="s">
        <v>4920</v>
      </c>
      <c r="K214" s="266" t="s">
        <v>4774</v>
      </c>
      <c r="L214" s="266" t="s">
        <v>4785</v>
      </c>
      <c r="M214" s="266" t="s">
        <v>5945</v>
      </c>
      <c r="N214" s="266">
        <v>83879776016</v>
      </c>
      <c r="O214" s="266" t="s">
        <v>5946</v>
      </c>
      <c r="P214" s="266" t="s">
        <v>5945</v>
      </c>
      <c r="Q214" s="266">
        <v>83879776016</v>
      </c>
      <c r="R214" s="266" t="s">
        <v>4853</v>
      </c>
      <c r="S214" s="266" t="s">
        <v>5415</v>
      </c>
      <c r="T214" s="266" t="s">
        <v>5946</v>
      </c>
      <c r="U214" s="266" t="s">
        <v>3541</v>
      </c>
      <c r="V214" s="266" t="s">
        <v>3544</v>
      </c>
      <c r="W214" s="266" t="s">
        <v>5947</v>
      </c>
      <c r="X214" s="266">
        <v>83879776016</v>
      </c>
      <c r="Y214" s="266" t="s">
        <v>5010</v>
      </c>
      <c r="Z214" s="266" t="s">
        <v>5810</v>
      </c>
      <c r="AA214" s="266" t="s">
        <v>4959</v>
      </c>
      <c r="AB214" s="266" t="s">
        <v>4762</v>
      </c>
      <c r="AC214" s="266" t="s">
        <v>4763</v>
      </c>
      <c r="AD214" s="266" t="s">
        <v>5709</v>
      </c>
      <c r="AE214" s="266" t="s">
        <v>5948</v>
      </c>
      <c r="AF214" s="284">
        <v>1063957</v>
      </c>
      <c r="AG214" s="284">
        <v>-6296359</v>
      </c>
      <c r="AH214" s="266" t="s">
        <v>5932</v>
      </c>
      <c r="AI214" s="266" t="s">
        <v>4767</v>
      </c>
      <c r="AJ214" s="266" t="s">
        <v>4767</v>
      </c>
      <c r="AK214" s="266" t="s">
        <v>4767</v>
      </c>
      <c r="AL214" s="266" t="s">
        <v>5949</v>
      </c>
      <c r="AM214" s="266" t="s">
        <v>4928</v>
      </c>
      <c r="AN214" s="266" t="s">
        <v>4929</v>
      </c>
      <c r="AO214" s="266">
        <v>212</v>
      </c>
      <c r="AP214" s="266" t="s">
        <v>5294</v>
      </c>
      <c r="AQ214" s="266" t="s">
        <v>4831</v>
      </c>
      <c r="AR214" s="266"/>
      <c r="AS214" s="266" t="s">
        <v>4771</v>
      </c>
      <c r="AT214" s="266"/>
      <c r="AU214" s="266" t="s">
        <v>5810</v>
      </c>
      <c r="AV214" s="266" t="s">
        <v>4770</v>
      </c>
    </row>
    <row r="215" spans="1:48">
      <c r="A215" s="280">
        <v>213</v>
      </c>
      <c r="B215" s="280" t="e">
        <v>#N/A</v>
      </c>
      <c r="C215" s="280" t="s">
        <v>5518</v>
      </c>
      <c r="D215" s="280" t="s">
        <v>3541</v>
      </c>
      <c r="E215" s="280" t="s">
        <v>3546</v>
      </c>
      <c r="F215" s="280" t="s">
        <v>3659</v>
      </c>
      <c r="G215" s="285"/>
      <c r="H215" s="280"/>
      <c r="I215" s="280"/>
      <c r="J215" s="280"/>
      <c r="K215" s="285"/>
      <c r="L215" s="285"/>
      <c r="M215" s="280"/>
      <c r="N215" s="285"/>
      <c r="O215" s="285"/>
      <c r="P215" s="285"/>
      <c r="Q215" s="285"/>
      <c r="R215" s="285"/>
      <c r="S215" s="285"/>
      <c r="T215" s="280"/>
      <c r="U215" s="285"/>
      <c r="V215" s="285"/>
      <c r="W215" s="285"/>
      <c r="X215" s="285"/>
      <c r="Y215" s="285"/>
      <c r="Z215" s="277"/>
      <c r="AA215" s="285"/>
      <c r="AB215" s="285"/>
      <c r="AC215" s="285"/>
      <c r="AD215" s="285"/>
      <c r="AE215" s="285"/>
      <c r="AF215" s="280"/>
      <c r="AG215" s="280"/>
      <c r="AH215" s="285"/>
      <c r="AI215" s="280"/>
      <c r="AJ215" s="280"/>
      <c r="AK215" s="280"/>
      <c r="AL215" s="285"/>
      <c r="AM215" s="280"/>
      <c r="AN215" s="263" t="e">
        <v>#N/A</v>
      </c>
      <c r="AO215" s="280"/>
      <c r="AP215" s="285"/>
      <c r="AQ215" s="280"/>
      <c r="AR215" s="280"/>
      <c r="AS215" s="262" t="s">
        <v>4771</v>
      </c>
      <c r="AT215" s="262"/>
      <c r="AU215" s="280" t="s">
        <v>5810</v>
      </c>
      <c r="AV215" s="264" t="e">
        <v>#N/A</v>
      </c>
    </row>
    <row r="216" spans="1:48">
      <c r="A216" s="262">
        <v>214</v>
      </c>
      <c r="B216" s="262" t="s">
        <v>6641</v>
      </c>
      <c r="C216" s="262" t="s">
        <v>5518</v>
      </c>
      <c r="D216" s="262" t="s">
        <v>3541</v>
      </c>
      <c r="E216" s="262" t="s">
        <v>3546</v>
      </c>
      <c r="F216" s="262" t="s">
        <v>3660</v>
      </c>
      <c r="G216" s="262" t="s">
        <v>4162</v>
      </c>
      <c r="H216" s="264" t="s">
        <v>5950</v>
      </c>
      <c r="I216" s="262" t="s">
        <v>4850</v>
      </c>
      <c r="J216" s="262"/>
      <c r="K216" s="262" t="s">
        <v>4774</v>
      </c>
      <c r="L216" s="262" t="s">
        <v>4775</v>
      </c>
      <c r="M216" s="262" t="s">
        <v>5951</v>
      </c>
      <c r="N216" s="262">
        <v>82124452762</v>
      </c>
      <c r="O216" s="262" t="s">
        <v>5952</v>
      </c>
      <c r="P216" s="262" t="s">
        <v>5951</v>
      </c>
      <c r="Q216" s="262">
        <v>82124452762</v>
      </c>
      <c r="R216" s="262" t="s">
        <v>4757</v>
      </c>
      <c r="S216" s="262" t="s">
        <v>5415</v>
      </c>
      <c r="T216" s="262" t="s">
        <v>5953</v>
      </c>
      <c r="U216" s="262" t="s">
        <v>3541</v>
      </c>
      <c r="V216" s="262" t="s">
        <v>3546</v>
      </c>
      <c r="W216" s="262" t="s">
        <v>5951</v>
      </c>
      <c r="X216" s="262">
        <v>82124452762</v>
      </c>
      <c r="Y216" s="262" t="s">
        <v>5010</v>
      </c>
      <c r="Z216" s="263" t="s">
        <v>5810</v>
      </c>
      <c r="AA216" s="262" t="s">
        <v>5954</v>
      </c>
      <c r="AB216" s="262" t="s">
        <v>4762</v>
      </c>
      <c r="AC216" s="262" t="s">
        <v>4763</v>
      </c>
      <c r="AD216" s="262" t="s">
        <v>4997</v>
      </c>
      <c r="AE216" s="262" t="s">
        <v>5955</v>
      </c>
      <c r="AF216" s="262">
        <v>106.86</v>
      </c>
      <c r="AG216" s="262">
        <v>6.23</v>
      </c>
      <c r="AH216" s="262" t="s">
        <v>4830</v>
      </c>
      <c r="AI216" s="262" t="s">
        <v>4940</v>
      </c>
      <c r="AJ216" s="262" t="s">
        <v>4940</v>
      </c>
      <c r="AK216" s="262" t="s">
        <v>4940</v>
      </c>
      <c r="AL216" s="262" t="s">
        <v>4941</v>
      </c>
      <c r="AM216" s="262" t="s">
        <v>4769</v>
      </c>
      <c r="AN216" s="263" t="s">
        <v>4770</v>
      </c>
      <c r="AO216" s="262">
        <v>214</v>
      </c>
      <c r="AP216" s="262" t="s">
        <v>4774</v>
      </c>
      <c r="AQ216" s="262"/>
      <c r="AR216" s="262"/>
      <c r="AS216" s="262" t="s">
        <v>4771</v>
      </c>
      <c r="AT216" s="262"/>
      <c r="AU216" s="262" t="s">
        <v>5810</v>
      </c>
      <c r="AV216" s="262" t="s">
        <v>4770</v>
      </c>
    </row>
    <row r="217" spans="1:48">
      <c r="A217" s="262">
        <v>215</v>
      </c>
      <c r="B217" s="262" t="s">
        <v>6642</v>
      </c>
      <c r="C217" s="262" t="s">
        <v>3972</v>
      </c>
      <c r="D217" s="262" t="s">
        <v>3570</v>
      </c>
      <c r="E217" s="262" t="s">
        <v>3571</v>
      </c>
      <c r="F217" s="262" t="s">
        <v>3661</v>
      </c>
      <c r="G217" s="264" t="s">
        <v>4166</v>
      </c>
      <c r="H217" s="262" t="s">
        <v>3005</v>
      </c>
      <c r="I217" s="262" t="s">
        <v>5956</v>
      </c>
      <c r="J217" s="262" t="s">
        <v>4879</v>
      </c>
      <c r="K217" s="262" t="s">
        <v>4753</v>
      </c>
      <c r="L217" s="262" t="s">
        <v>4775</v>
      </c>
      <c r="M217" s="262" t="s">
        <v>5957</v>
      </c>
      <c r="N217" s="262" t="s">
        <v>5958</v>
      </c>
      <c r="O217" s="262" t="s">
        <v>5959</v>
      </c>
      <c r="P217" s="264" t="s">
        <v>5957</v>
      </c>
      <c r="Q217" s="264" t="s">
        <v>5958</v>
      </c>
      <c r="R217" s="262" t="s">
        <v>4757</v>
      </c>
      <c r="S217" s="262" t="s">
        <v>5415</v>
      </c>
      <c r="T217" s="262" t="s">
        <v>5959</v>
      </c>
      <c r="U217" s="262" t="s">
        <v>3570</v>
      </c>
      <c r="V217" s="262" t="s">
        <v>3571</v>
      </c>
      <c r="W217" s="264" t="s">
        <v>5957</v>
      </c>
      <c r="X217" s="264" t="s">
        <v>5958</v>
      </c>
      <c r="Y217" s="262" t="s">
        <v>5960</v>
      </c>
      <c r="Z217" s="263" t="s">
        <v>5810</v>
      </c>
      <c r="AA217" s="262" t="s">
        <v>5961</v>
      </c>
      <c r="AB217" s="262" t="s">
        <v>4762</v>
      </c>
      <c r="AC217" s="262" t="s">
        <v>4763</v>
      </c>
      <c r="AD217" s="262" t="s">
        <v>4875</v>
      </c>
      <c r="AE217" s="262" t="s">
        <v>5962</v>
      </c>
      <c r="AF217" s="262" t="s">
        <v>5963</v>
      </c>
      <c r="AG217" s="262" t="s">
        <v>5964</v>
      </c>
      <c r="AH217" s="262"/>
      <c r="AI217" s="262"/>
      <c r="AJ217" s="262"/>
      <c r="AK217" s="262"/>
      <c r="AL217" s="262" t="s">
        <v>4941</v>
      </c>
      <c r="AM217" s="262" t="s">
        <v>4769</v>
      </c>
      <c r="AN217" s="263" t="s">
        <v>4770</v>
      </c>
      <c r="AO217" s="262">
        <v>215</v>
      </c>
      <c r="AP217" s="262" t="s">
        <v>4775</v>
      </c>
      <c r="AQ217" s="262" t="s">
        <v>4831</v>
      </c>
      <c r="AR217" s="262"/>
      <c r="AS217" s="262" t="s">
        <v>4771</v>
      </c>
      <c r="AT217" s="262"/>
      <c r="AU217" s="262" t="s">
        <v>5810</v>
      </c>
      <c r="AV217" s="262" t="s">
        <v>4770</v>
      </c>
    </row>
    <row r="218" spans="1:48">
      <c r="A218" s="262">
        <v>216</v>
      </c>
      <c r="B218" s="262" t="s">
        <v>6643</v>
      </c>
      <c r="C218" s="262" t="s">
        <v>3972</v>
      </c>
      <c r="D218" s="262" t="s">
        <v>3570</v>
      </c>
      <c r="E218" s="262" t="s">
        <v>3571</v>
      </c>
      <c r="F218" s="262" t="s">
        <v>3662</v>
      </c>
      <c r="G218" s="262" t="s">
        <v>4170</v>
      </c>
      <c r="H218" s="262" t="s">
        <v>3005</v>
      </c>
      <c r="I218" s="262" t="s">
        <v>5956</v>
      </c>
      <c r="J218" s="262"/>
      <c r="K218" s="262" t="s">
        <v>4785</v>
      </c>
      <c r="L218" s="267">
        <v>43107</v>
      </c>
      <c r="M218" s="262" t="s">
        <v>5685</v>
      </c>
      <c r="N218" s="262">
        <v>85624036280</v>
      </c>
      <c r="O218" s="262" t="s">
        <v>5686</v>
      </c>
      <c r="P218" s="262" t="s">
        <v>5685</v>
      </c>
      <c r="Q218" s="262">
        <v>85624036280</v>
      </c>
      <c r="R218" s="262" t="s">
        <v>4757</v>
      </c>
      <c r="S218" s="262" t="s">
        <v>5415</v>
      </c>
      <c r="T218" s="262" t="s">
        <v>5686</v>
      </c>
      <c r="U218" s="262" t="s">
        <v>3570</v>
      </c>
      <c r="V218" s="262" t="s">
        <v>3571</v>
      </c>
      <c r="W218" s="262" t="s">
        <v>5685</v>
      </c>
      <c r="X218" s="262">
        <v>85624036280</v>
      </c>
      <c r="Y218" s="262" t="s">
        <v>5753</v>
      </c>
      <c r="Z218" s="263" t="s">
        <v>5810</v>
      </c>
      <c r="AA218" s="262" t="s">
        <v>5687</v>
      </c>
      <c r="AB218" s="262" t="s">
        <v>4762</v>
      </c>
      <c r="AC218" s="262" t="s">
        <v>4763</v>
      </c>
      <c r="AD218" s="262" t="s">
        <v>4780</v>
      </c>
      <c r="AE218" s="262" t="s">
        <v>5672</v>
      </c>
      <c r="AF218" s="262" t="s">
        <v>5690</v>
      </c>
      <c r="AG218" s="262" t="s">
        <v>5691</v>
      </c>
      <c r="AH218" s="262"/>
      <c r="AI218" s="262"/>
      <c r="AJ218" s="262"/>
      <c r="AK218" s="262"/>
      <c r="AL218" s="262" t="s">
        <v>4941</v>
      </c>
      <c r="AM218" s="262" t="s">
        <v>4769</v>
      </c>
      <c r="AN218" s="263" t="s">
        <v>4770</v>
      </c>
      <c r="AO218" s="262">
        <v>216</v>
      </c>
      <c r="AP218" s="267">
        <v>43107</v>
      </c>
      <c r="AQ218" s="262" t="s">
        <v>4831</v>
      </c>
      <c r="AR218" s="262"/>
      <c r="AS218" s="262" t="s">
        <v>4771</v>
      </c>
      <c r="AT218" s="262"/>
      <c r="AU218" s="262" t="s">
        <v>5810</v>
      </c>
      <c r="AV218" s="262" t="s">
        <v>4770</v>
      </c>
    </row>
    <row r="219" spans="1:48">
      <c r="A219" s="262">
        <v>217</v>
      </c>
      <c r="B219" s="262" t="s">
        <v>6644</v>
      </c>
      <c r="C219" s="262" t="s">
        <v>2949</v>
      </c>
      <c r="D219" s="262" t="s">
        <v>2941</v>
      </c>
      <c r="E219" s="262" t="s">
        <v>3663</v>
      </c>
      <c r="F219" s="262" t="s">
        <v>3664</v>
      </c>
      <c r="G219" s="262" t="s">
        <v>4174</v>
      </c>
      <c r="H219" s="262" t="s">
        <v>3013</v>
      </c>
      <c r="I219" s="262" t="s">
        <v>5965</v>
      </c>
      <c r="J219" s="262" t="s">
        <v>3098</v>
      </c>
      <c r="K219" s="262" t="s">
        <v>4774</v>
      </c>
      <c r="L219" s="262" t="s">
        <v>4774</v>
      </c>
      <c r="M219" s="262" t="s">
        <v>5966</v>
      </c>
      <c r="N219" s="262">
        <v>6281348686003</v>
      </c>
      <c r="O219" s="262" t="s">
        <v>5967</v>
      </c>
      <c r="P219" s="262" t="s">
        <v>5968</v>
      </c>
      <c r="Q219" s="262">
        <v>6281348686003</v>
      </c>
      <c r="R219" s="262" t="s">
        <v>4757</v>
      </c>
      <c r="S219" s="262" t="s">
        <v>5415</v>
      </c>
      <c r="T219" s="262" t="s">
        <v>4174</v>
      </c>
      <c r="U219" s="262" t="s">
        <v>2941</v>
      </c>
      <c r="V219" s="262" t="s">
        <v>3663</v>
      </c>
      <c r="W219" s="262" t="s">
        <v>5966</v>
      </c>
      <c r="X219" s="262">
        <v>6281348686003</v>
      </c>
      <c r="Y219" s="262" t="s">
        <v>5010</v>
      </c>
      <c r="Z219" s="263" t="s">
        <v>5810</v>
      </c>
      <c r="AA219" s="262" t="s">
        <v>5969</v>
      </c>
      <c r="AB219" s="262" t="s">
        <v>4762</v>
      </c>
      <c r="AC219" s="262" t="s">
        <v>4763</v>
      </c>
      <c r="AD219" s="262" t="s">
        <v>4780</v>
      </c>
      <c r="AE219" s="262" t="s">
        <v>5253</v>
      </c>
      <c r="AF219" s="262" t="s">
        <v>5970</v>
      </c>
      <c r="AG219" s="262" t="s">
        <v>5971</v>
      </c>
      <c r="AH219" s="262" t="s">
        <v>5972</v>
      </c>
      <c r="AI219" s="262" t="s">
        <v>4767</v>
      </c>
      <c r="AJ219" s="262" t="s">
        <v>4767</v>
      </c>
      <c r="AK219" s="262" t="s">
        <v>4767</v>
      </c>
      <c r="AL219" s="262" t="s">
        <v>4941</v>
      </c>
      <c r="AM219" s="262" t="s">
        <v>4769</v>
      </c>
      <c r="AN219" s="263" t="s">
        <v>4770</v>
      </c>
      <c r="AO219" s="262">
        <v>217</v>
      </c>
      <c r="AP219" s="262" t="s">
        <v>4774</v>
      </c>
      <c r="AQ219" s="262" t="s">
        <v>4831</v>
      </c>
      <c r="AR219" s="262"/>
      <c r="AS219" s="262" t="s">
        <v>4771</v>
      </c>
      <c r="AT219" s="262"/>
      <c r="AU219" s="262" t="s">
        <v>5810</v>
      </c>
      <c r="AV219" s="262" t="s">
        <v>4770</v>
      </c>
    </row>
    <row r="220" spans="1:48">
      <c r="A220" s="262">
        <v>218</v>
      </c>
      <c r="B220" s="262" t="s">
        <v>6645</v>
      </c>
      <c r="C220" s="262" t="s">
        <v>2949</v>
      </c>
      <c r="D220" s="262" t="s">
        <v>2941</v>
      </c>
      <c r="E220" s="262" t="s">
        <v>3663</v>
      </c>
      <c r="F220" s="262" t="s">
        <v>3665</v>
      </c>
      <c r="G220" s="262" t="s">
        <v>4178</v>
      </c>
      <c r="H220" s="262" t="s">
        <v>3013</v>
      </c>
      <c r="I220" s="262" t="s">
        <v>5965</v>
      </c>
      <c r="J220" s="262" t="s">
        <v>3098</v>
      </c>
      <c r="K220" s="262" t="s">
        <v>4753</v>
      </c>
      <c r="L220" s="262" t="s">
        <v>4774</v>
      </c>
      <c r="M220" s="262" t="s">
        <v>5968</v>
      </c>
      <c r="N220" s="262">
        <v>81348686003</v>
      </c>
      <c r="O220" s="262" t="s">
        <v>5973</v>
      </c>
      <c r="P220" s="262" t="s">
        <v>5968</v>
      </c>
      <c r="Q220" s="262">
        <v>81348686003</v>
      </c>
      <c r="R220" s="262" t="s">
        <v>4757</v>
      </c>
      <c r="S220" s="262" t="s">
        <v>5415</v>
      </c>
      <c r="T220" s="262" t="s">
        <v>5973</v>
      </c>
      <c r="U220" s="262" t="s">
        <v>2941</v>
      </c>
      <c r="V220" s="262" t="s">
        <v>3663</v>
      </c>
      <c r="W220" s="262" t="s">
        <v>5968</v>
      </c>
      <c r="X220" s="262">
        <v>81348686003</v>
      </c>
      <c r="Y220" s="262" t="s">
        <v>4893</v>
      </c>
      <c r="Z220" s="263" t="s">
        <v>5810</v>
      </c>
      <c r="AA220" s="262" t="s">
        <v>5974</v>
      </c>
      <c r="AB220" s="262" t="s">
        <v>4762</v>
      </c>
      <c r="AC220" s="262" t="s">
        <v>4763</v>
      </c>
      <c r="AD220" s="262" t="s">
        <v>4808</v>
      </c>
      <c r="AE220" s="262" t="s">
        <v>4765</v>
      </c>
      <c r="AF220" s="262" t="s">
        <v>5970</v>
      </c>
      <c r="AG220" s="262" t="s">
        <v>5971</v>
      </c>
      <c r="AH220" s="262" t="s">
        <v>5972</v>
      </c>
      <c r="AI220" s="262" t="s">
        <v>4767</v>
      </c>
      <c r="AJ220" s="262" t="s">
        <v>4767</v>
      </c>
      <c r="AK220" s="262" t="s">
        <v>4767</v>
      </c>
      <c r="AL220" s="262" t="s">
        <v>4941</v>
      </c>
      <c r="AM220" s="262" t="s">
        <v>4769</v>
      </c>
      <c r="AN220" s="263" t="s">
        <v>4770</v>
      </c>
      <c r="AO220" s="262">
        <v>218</v>
      </c>
      <c r="AP220" s="262" t="s">
        <v>4774</v>
      </c>
      <c r="AQ220" s="262" t="s">
        <v>4831</v>
      </c>
      <c r="AR220" s="262"/>
      <c r="AS220" s="262" t="s">
        <v>4771</v>
      </c>
      <c r="AT220" s="262"/>
      <c r="AU220" s="262" t="s">
        <v>5810</v>
      </c>
      <c r="AV220" s="262" t="s">
        <v>4770</v>
      </c>
    </row>
    <row r="221" spans="1:48">
      <c r="A221" s="262">
        <v>219</v>
      </c>
      <c r="B221" s="262" t="s">
        <v>6646</v>
      </c>
      <c r="C221" s="262" t="s">
        <v>2946</v>
      </c>
      <c r="D221" s="262" t="s">
        <v>2943</v>
      </c>
      <c r="E221" s="262" t="s">
        <v>3666</v>
      </c>
      <c r="F221" s="262" t="s">
        <v>3667</v>
      </c>
      <c r="G221" s="262" t="s">
        <v>4311</v>
      </c>
      <c r="H221" s="264" t="s">
        <v>3047</v>
      </c>
      <c r="I221" s="262" t="s">
        <v>5975</v>
      </c>
      <c r="J221" s="262" t="s">
        <v>3098</v>
      </c>
      <c r="K221" s="262" t="s">
        <v>4753</v>
      </c>
      <c r="L221" s="262" t="s">
        <v>4785</v>
      </c>
      <c r="M221" s="264" t="s">
        <v>5976</v>
      </c>
      <c r="N221" s="264">
        <v>81241750015</v>
      </c>
      <c r="O221" s="262" t="s">
        <v>4311</v>
      </c>
      <c r="P221" s="264" t="s">
        <v>5976</v>
      </c>
      <c r="Q221" s="264">
        <v>81241750015</v>
      </c>
      <c r="R221" s="262" t="s">
        <v>4757</v>
      </c>
      <c r="S221" s="262" t="s">
        <v>5415</v>
      </c>
      <c r="T221" s="262" t="s">
        <v>4311</v>
      </c>
      <c r="U221" s="262" t="s">
        <v>2943</v>
      </c>
      <c r="V221" s="262" t="s">
        <v>3666</v>
      </c>
      <c r="W221" s="264" t="s">
        <v>5976</v>
      </c>
      <c r="X221" s="264">
        <v>81241750015</v>
      </c>
      <c r="Y221" s="262" t="s">
        <v>5977</v>
      </c>
      <c r="Z221" s="263" t="s">
        <v>5810</v>
      </c>
      <c r="AA221" s="262" t="s">
        <v>5978</v>
      </c>
      <c r="AB221" s="262" t="s">
        <v>4762</v>
      </c>
      <c r="AC221" s="262" t="s">
        <v>4763</v>
      </c>
      <c r="AD221" s="262" t="s">
        <v>5709</v>
      </c>
      <c r="AE221" s="262" t="s">
        <v>4933</v>
      </c>
      <c r="AF221" s="262" t="s">
        <v>5979</v>
      </c>
      <c r="AG221" s="262" t="s">
        <v>5980</v>
      </c>
      <c r="AH221" s="262" t="s">
        <v>5981</v>
      </c>
      <c r="AI221" s="262" t="s">
        <v>4767</v>
      </c>
      <c r="AJ221" s="262" t="s">
        <v>4767</v>
      </c>
      <c r="AK221" s="262" t="s">
        <v>4767</v>
      </c>
      <c r="AL221" s="262" t="s">
        <v>5084</v>
      </c>
      <c r="AM221" s="262" t="s">
        <v>4769</v>
      </c>
      <c r="AN221" s="263" t="s">
        <v>4770</v>
      </c>
      <c r="AO221" s="262">
        <v>219</v>
      </c>
      <c r="AP221" s="262" t="s">
        <v>4785</v>
      </c>
      <c r="AQ221" s="262" t="s">
        <v>4831</v>
      </c>
      <c r="AR221" s="262"/>
      <c r="AS221" s="262" t="s">
        <v>4771</v>
      </c>
      <c r="AT221" s="262"/>
      <c r="AU221" s="262" t="s">
        <v>5810</v>
      </c>
      <c r="AV221" s="262" t="s">
        <v>4770</v>
      </c>
    </row>
    <row r="222" spans="1:48">
      <c r="A222" s="262">
        <v>220</v>
      </c>
      <c r="B222" s="262" t="s">
        <v>6647</v>
      </c>
      <c r="C222" s="262" t="s">
        <v>2946</v>
      </c>
      <c r="D222" s="262" t="s">
        <v>2943</v>
      </c>
      <c r="E222" s="262" t="s">
        <v>3666</v>
      </c>
      <c r="F222" s="262" t="s">
        <v>3668</v>
      </c>
      <c r="G222" s="262" t="s">
        <v>4185</v>
      </c>
      <c r="H222" s="262" t="s">
        <v>3054</v>
      </c>
      <c r="I222" s="262" t="s">
        <v>5975</v>
      </c>
      <c r="J222" s="262" t="s">
        <v>3098</v>
      </c>
      <c r="K222" s="262" t="s">
        <v>4774</v>
      </c>
      <c r="L222" s="262" t="s">
        <v>4775</v>
      </c>
      <c r="M222" s="262" t="s">
        <v>5982</v>
      </c>
      <c r="N222" s="262" t="s">
        <v>5983</v>
      </c>
      <c r="O222" s="262" t="s">
        <v>4185</v>
      </c>
      <c r="P222" s="262" t="s">
        <v>5982</v>
      </c>
      <c r="Q222" s="262" t="s">
        <v>5983</v>
      </c>
      <c r="R222" s="262" t="s">
        <v>4757</v>
      </c>
      <c r="S222" s="262" t="s">
        <v>5415</v>
      </c>
      <c r="T222" s="262" t="s">
        <v>4185</v>
      </c>
      <c r="U222" s="262" t="s">
        <v>2943</v>
      </c>
      <c r="V222" s="262" t="s">
        <v>3666</v>
      </c>
      <c r="W222" s="262" t="s">
        <v>5982</v>
      </c>
      <c r="X222" s="262" t="s">
        <v>5983</v>
      </c>
      <c r="Y222" s="262" t="s">
        <v>5977</v>
      </c>
      <c r="Z222" s="263" t="s">
        <v>5810</v>
      </c>
      <c r="AA222" s="262" t="s">
        <v>5984</v>
      </c>
      <c r="AB222" s="262" t="s">
        <v>4762</v>
      </c>
      <c r="AC222" s="262" t="s">
        <v>4763</v>
      </c>
      <c r="AD222" s="262" t="s">
        <v>4764</v>
      </c>
      <c r="AE222" s="262" t="s">
        <v>5253</v>
      </c>
      <c r="AF222" s="262" t="s">
        <v>5979</v>
      </c>
      <c r="AG222" s="262" t="s">
        <v>5980</v>
      </c>
      <c r="AH222" s="262" t="s">
        <v>5985</v>
      </c>
      <c r="AI222" s="262" t="s">
        <v>4767</v>
      </c>
      <c r="AJ222" s="262" t="s">
        <v>4767</v>
      </c>
      <c r="AK222" s="262" t="s">
        <v>4767</v>
      </c>
      <c r="AL222" s="262" t="s">
        <v>5084</v>
      </c>
      <c r="AM222" s="262" t="s">
        <v>4769</v>
      </c>
      <c r="AN222" s="263" t="s">
        <v>4770</v>
      </c>
      <c r="AO222" s="262">
        <v>220</v>
      </c>
      <c r="AP222" s="262" t="s">
        <v>4774</v>
      </c>
      <c r="AQ222" s="262" t="s">
        <v>4831</v>
      </c>
      <c r="AR222" s="262"/>
      <c r="AS222" s="262" t="s">
        <v>4771</v>
      </c>
      <c r="AT222" s="262"/>
      <c r="AU222" s="262" t="s">
        <v>5810</v>
      </c>
      <c r="AV222" s="262" t="s">
        <v>4770</v>
      </c>
    </row>
    <row r="223" spans="1:48">
      <c r="A223" s="262">
        <v>221</v>
      </c>
      <c r="B223" s="262" t="s">
        <v>6648</v>
      </c>
      <c r="C223" s="262" t="s">
        <v>2946</v>
      </c>
      <c r="D223" s="262" t="s">
        <v>2943</v>
      </c>
      <c r="E223" s="262" t="s">
        <v>3666</v>
      </c>
      <c r="F223" s="262" t="s">
        <v>3669</v>
      </c>
      <c r="G223" s="262" t="s">
        <v>4188</v>
      </c>
      <c r="H223" s="262" t="s">
        <v>3054</v>
      </c>
      <c r="I223" s="262" t="s">
        <v>5975</v>
      </c>
      <c r="J223" s="262" t="s">
        <v>3098</v>
      </c>
      <c r="K223" s="262" t="s">
        <v>4775</v>
      </c>
      <c r="L223" s="262" t="s">
        <v>4775</v>
      </c>
      <c r="M223" s="262" t="s">
        <v>5986</v>
      </c>
      <c r="N223" s="262">
        <v>81323122529</v>
      </c>
      <c r="O223" s="262" t="s">
        <v>4188</v>
      </c>
      <c r="P223" s="262" t="s">
        <v>5986</v>
      </c>
      <c r="Q223" s="262">
        <v>81323122529</v>
      </c>
      <c r="R223" s="262" t="s">
        <v>4757</v>
      </c>
      <c r="S223" s="262" t="s">
        <v>5415</v>
      </c>
      <c r="T223" s="262" t="s">
        <v>4188</v>
      </c>
      <c r="U223" s="262" t="s">
        <v>2943</v>
      </c>
      <c r="V223" s="262" t="s">
        <v>3666</v>
      </c>
      <c r="W223" s="262" t="s">
        <v>5986</v>
      </c>
      <c r="X223" s="262">
        <v>81323122529</v>
      </c>
      <c r="Y223" s="262" t="s">
        <v>5977</v>
      </c>
      <c r="Z223" s="263" t="s">
        <v>5810</v>
      </c>
      <c r="AA223" s="262" t="s">
        <v>5954</v>
      </c>
      <c r="AB223" s="262" t="s">
        <v>4762</v>
      </c>
      <c r="AC223" s="262" t="s">
        <v>5987</v>
      </c>
      <c r="AD223" s="262" t="s">
        <v>5043</v>
      </c>
      <c r="AE223" s="262" t="s">
        <v>4975</v>
      </c>
      <c r="AF223" s="262" t="s">
        <v>5979</v>
      </c>
      <c r="AG223" s="262" t="s">
        <v>5980</v>
      </c>
      <c r="AH223" s="262" t="s">
        <v>5988</v>
      </c>
      <c r="AI223" s="262" t="s">
        <v>4767</v>
      </c>
      <c r="AJ223" s="262" t="s">
        <v>4767</v>
      </c>
      <c r="AK223" s="262" t="s">
        <v>4767</v>
      </c>
      <c r="AL223" s="262" t="s">
        <v>4935</v>
      </c>
      <c r="AM223" s="262" t="s">
        <v>4769</v>
      </c>
      <c r="AN223" s="263" t="s">
        <v>4770</v>
      </c>
      <c r="AO223" s="262">
        <v>221</v>
      </c>
      <c r="AP223" s="262" t="s">
        <v>4775</v>
      </c>
      <c r="AQ223" s="262" t="s">
        <v>4831</v>
      </c>
      <c r="AR223" s="262"/>
      <c r="AS223" s="262" t="s">
        <v>4771</v>
      </c>
      <c r="AT223" s="262"/>
      <c r="AU223" s="262" t="s">
        <v>5810</v>
      </c>
      <c r="AV223" s="262" t="s">
        <v>4770</v>
      </c>
    </row>
    <row r="224" spans="1:48">
      <c r="A224" s="262">
        <v>222</v>
      </c>
      <c r="B224" s="262" t="s">
        <v>6649</v>
      </c>
      <c r="C224" s="262" t="s">
        <v>2945</v>
      </c>
      <c r="D224" s="262" t="s">
        <v>1234</v>
      </c>
      <c r="E224" s="262" t="s">
        <v>3670</v>
      </c>
      <c r="F224" s="262" t="s">
        <v>3671</v>
      </c>
      <c r="G224" s="262" t="s">
        <v>4191</v>
      </c>
      <c r="H224" s="262" t="s">
        <v>3048</v>
      </c>
      <c r="I224" s="262" t="s">
        <v>5989</v>
      </c>
      <c r="J224" s="262" t="s">
        <v>3098</v>
      </c>
      <c r="K224" s="262" t="s">
        <v>4774</v>
      </c>
      <c r="L224" s="262" t="s">
        <v>4774</v>
      </c>
      <c r="M224" s="262" t="s">
        <v>5990</v>
      </c>
      <c r="N224" s="262">
        <v>81320501774</v>
      </c>
      <c r="O224" s="262" t="s">
        <v>5991</v>
      </c>
      <c r="P224" s="262" t="s">
        <v>5990</v>
      </c>
      <c r="Q224" s="262">
        <v>81320501774</v>
      </c>
      <c r="R224" s="262" t="s">
        <v>4757</v>
      </c>
      <c r="S224" s="262" t="s">
        <v>5992</v>
      </c>
      <c r="T224" s="262" t="s">
        <v>5991</v>
      </c>
      <c r="U224" s="262" t="s">
        <v>1234</v>
      </c>
      <c r="V224" s="262" t="s">
        <v>3670</v>
      </c>
      <c r="W224" s="262" t="s">
        <v>5990</v>
      </c>
      <c r="X224" s="262">
        <v>81320501774</v>
      </c>
      <c r="Y224" s="262" t="s">
        <v>5010</v>
      </c>
      <c r="Z224" s="263" t="s">
        <v>5810</v>
      </c>
      <c r="AA224" s="262" t="s">
        <v>5993</v>
      </c>
      <c r="AB224" s="262" t="s">
        <v>4762</v>
      </c>
      <c r="AC224" s="262" t="s">
        <v>4763</v>
      </c>
      <c r="AD224" s="262" t="s">
        <v>4815</v>
      </c>
      <c r="AE224" s="262" t="s">
        <v>4975</v>
      </c>
      <c r="AF224" s="262" t="s">
        <v>5994</v>
      </c>
      <c r="AG224" s="262" t="s">
        <v>5995</v>
      </c>
      <c r="AH224" s="262" t="s">
        <v>5263</v>
      </c>
      <c r="AI224" s="262" t="s">
        <v>4767</v>
      </c>
      <c r="AJ224" s="262" t="s">
        <v>4767</v>
      </c>
      <c r="AK224" s="262" t="s">
        <v>4767</v>
      </c>
      <c r="AL224" s="262" t="s">
        <v>5084</v>
      </c>
      <c r="AM224" s="262" t="s">
        <v>4769</v>
      </c>
      <c r="AN224" s="263" t="s">
        <v>4770</v>
      </c>
      <c r="AO224" s="262">
        <v>222</v>
      </c>
      <c r="AP224" s="262" t="s">
        <v>4774</v>
      </c>
      <c r="AQ224" s="262"/>
      <c r="AR224" s="262"/>
      <c r="AS224" s="262" t="s">
        <v>4771</v>
      </c>
      <c r="AT224" s="262"/>
      <c r="AU224" s="262" t="s">
        <v>5810</v>
      </c>
      <c r="AV224" s="262" t="s">
        <v>4770</v>
      </c>
    </row>
    <row r="225" spans="1:48">
      <c r="A225" s="266">
        <v>223</v>
      </c>
      <c r="B225" s="266" t="e">
        <v>#N/A</v>
      </c>
      <c r="C225" s="266" t="s">
        <v>4192</v>
      </c>
      <c r="D225" s="266" t="s">
        <v>3427</v>
      </c>
      <c r="E225" s="266" t="s">
        <v>3672</v>
      </c>
      <c r="F225" s="266" t="s">
        <v>3673</v>
      </c>
      <c r="G225" s="266" t="s">
        <v>5996</v>
      </c>
      <c r="H225" s="266" t="s">
        <v>5997</v>
      </c>
      <c r="I225" s="266" t="s">
        <v>5998</v>
      </c>
      <c r="J225" s="266" t="s">
        <v>5156</v>
      </c>
      <c r="K225" s="266" t="s">
        <v>4774</v>
      </c>
      <c r="L225" s="266" t="s">
        <v>4774</v>
      </c>
      <c r="M225" s="266" t="s">
        <v>5999</v>
      </c>
      <c r="N225" s="266">
        <v>81336601432</v>
      </c>
      <c r="O225" s="266" t="s">
        <v>6000</v>
      </c>
      <c r="P225" s="266" t="s">
        <v>5999</v>
      </c>
      <c r="Q225" s="266">
        <v>81336601432</v>
      </c>
      <c r="R225" s="266"/>
      <c r="S225" s="266" t="s">
        <v>5466</v>
      </c>
      <c r="T225" s="266" t="s">
        <v>6000</v>
      </c>
      <c r="U225" s="266" t="s">
        <v>3427</v>
      </c>
      <c r="V225" s="266" t="s">
        <v>3672</v>
      </c>
      <c r="W225" s="266" t="s">
        <v>5999</v>
      </c>
      <c r="X225" s="266">
        <v>81336601432</v>
      </c>
      <c r="Y225" s="266" t="s">
        <v>5052</v>
      </c>
      <c r="Z225" s="263" t="s">
        <v>4760</v>
      </c>
      <c r="AA225" s="266" t="s">
        <v>6001</v>
      </c>
      <c r="AB225" s="266" t="s">
        <v>4762</v>
      </c>
      <c r="AC225" s="266" t="s">
        <v>4763</v>
      </c>
      <c r="AD225" s="266" t="s">
        <v>4815</v>
      </c>
      <c r="AE225" s="266" t="s">
        <v>4933</v>
      </c>
      <c r="AF225" s="266">
        <v>113.12</v>
      </c>
      <c r="AG225" s="266">
        <v>7.44</v>
      </c>
      <c r="AH225" s="266" t="s">
        <v>6002</v>
      </c>
      <c r="AI225" s="262" t="s">
        <v>4767</v>
      </c>
      <c r="AJ225" s="262" t="s">
        <v>4767</v>
      </c>
      <c r="AK225" s="262" t="s">
        <v>4767</v>
      </c>
      <c r="AL225" s="266" t="s">
        <v>6003</v>
      </c>
      <c r="AM225" s="266" t="s">
        <v>4928</v>
      </c>
      <c r="AN225" s="263" t="s">
        <v>4929</v>
      </c>
      <c r="AO225" s="266">
        <v>233</v>
      </c>
      <c r="AP225" s="266" t="s">
        <v>4774</v>
      </c>
      <c r="AQ225" s="266" t="s">
        <v>4831</v>
      </c>
      <c r="AR225" s="266"/>
      <c r="AS225" s="262" t="s">
        <v>4771</v>
      </c>
      <c r="AT225" s="262"/>
      <c r="AU225" s="263" t="s">
        <v>4760</v>
      </c>
      <c r="AV225" s="262" t="s">
        <v>4929</v>
      </c>
    </row>
    <row r="226" spans="1:48">
      <c r="A226" s="262">
        <v>224</v>
      </c>
      <c r="B226" s="262" t="s">
        <v>6650</v>
      </c>
      <c r="C226" s="262" t="s">
        <v>4192</v>
      </c>
      <c r="D226" s="262" t="s">
        <v>3427</v>
      </c>
      <c r="E226" s="262" t="s">
        <v>3674</v>
      </c>
      <c r="F226" s="262" t="s">
        <v>3675</v>
      </c>
      <c r="G226" s="262" t="s">
        <v>4196</v>
      </c>
      <c r="H226" s="262" t="s">
        <v>6004</v>
      </c>
      <c r="I226" s="262" t="s">
        <v>6005</v>
      </c>
      <c r="J226" s="262" t="s">
        <v>4903</v>
      </c>
      <c r="K226" s="262" t="s">
        <v>4819</v>
      </c>
      <c r="L226" s="262" t="s">
        <v>4819</v>
      </c>
      <c r="M226" s="262" t="s">
        <v>6006</v>
      </c>
      <c r="N226" s="262">
        <v>628179607300</v>
      </c>
      <c r="O226" s="262" t="s">
        <v>6007</v>
      </c>
      <c r="P226" s="262" t="s">
        <v>6006</v>
      </c>
      <c r="Q226" s="262">
        <v>628179607300</v>
      </c>
      <c r="R226" s="262" t="s">
        <v>4757</v>
      </c>
      <c r="S226" s="262" t="s">
        <v>5415</v>
      </c>
      <c r="T226" s="262" t="s">
        <v>6007</v>
      </c>
      <c r="U226" s="262" t="s">
        <v>3427</v>
      </c>
      <c r="V226" s="262" t="s">
        <v>3674</v>
      </c>
      <c r="W226" s="262" t="s">
        <v>6006</v>
      </c>
      <c r="X226" s="262">
        <v>628179607300</v>
      </c>
      <c r="Y226" s="262" t="s">
        <v>5010</v>
      </c>
      <c r="Z226" s="281" t="s">
        <v>5810</v>
      </c>
      <c r="AA226" s="262" t="s">
        <v>6008</v>
      </c>
      <c r="AB226" s="262" t="s">
        <v>4762</v>
      </c>
      <c r="AC226" s="262" t="s">
        <v>4763</v>
      </c>
      <c r="AD226" s="262" t="s">
        <v>4875</v>
      </c>
      <c r="AE226" s="262" t="s">
        <v>4765</v>
      </c>
      <c r="AF226" s="262" t="s">
        <v>6009</v>
      </c>
      <c r="AG226" s="262" t="s">
        <v>6010</v>
      </c>
      <c r="AH226" s="262" t="s">
        <v>6011</v>
      </c>
      <c r="AI226" s="262" t="s">
        <v>4767</v>
      </c>
      <c r="AJ226" s="262" t="s">
        <v>4767</v>
      </c>
      <c r="AK226" s="262" t="s">
        <v>4767</v>
      </c>
      <c r="AL226" s="262" t="s">
        <v>6012</v>
      </c>
      <c r="AM226" s="262" t="s">
        <v>4769</v>
      </c>
      <c r="AN226" s="281" t="s">
        <v>4770</v>
      </c>
      <c r="AO226" s="262">
        <v>224</v>
      </c>
      <c r="AP226" s="262" t="s">
        <v>4819</v>
      </c>
      <c r="AQ226" s="262" t="s">
        <v>4831</v>
      </c>
      <c r="AR226" s="262"/>
      <c r="AS226" s="262" t="s">
        <v>4771</v>
      </c>
      <c r="AT226" s="262"/>
      <c r="AU226" s="262" t="s">
        <v>5810</v>
      </c>
      <c r="AV226" s="262" t="s">
        <v>4861</v>
      </c>
    </row>
    <row r="227" spans="1:48">
      <c r="A227" s="286">
        <v>225</v>
      </c>
      <c r="B227" s="286" t="e">
        <v>#N/A</v>
      </c>
      <c r="C227" s="286" t="s">
        <v>4192</v>
      </c>
      <c r="D227" s="286" t="s">
        <v>3427</v>
      </c>
      <c r="E227" s="286" t="s">
        <v>3676</v>
      </c>
      <c r="F227" s="286" t="s">
        <v>3677</v>
      </c>
      <c r="G227" s="286" t="s">
        <v>6013</v>
      </c>
      <c r="H227" s="286" t="s">
        <v>6004</v>
      </c>
      <c r="I227" s="286" t="s">
        <v>6005</v>
      </c>
      <c r="J227" s="286" t="s">
        <v>5156</v>
      </c>
      <c r="K227" s="286" t="s">
        <v>4753</v>
      </c>
      <c r="L227" s="286" t="s">
        <v>4753</v>
      </c>
      <c r="M227" s="286" t="s">
        <v>6014</v>
      </c>
      <c r="N227" s="286" t="s">
        <v>6015</v>
      </c>
      <c r="O227" s="286" t="s">
        <v>6016</v>
      </c>
      <c r="P227" s="286" t="s">
        <v>6014</v>
      </c>
      <c r="Q227" s="286" t="s">
        <v>6015</v>
      </c>
      <c r="R227" s="286"/>
      <c r="S227" s="286" t="s">
        <v>6017</v>
      </c>
      <c r="T227" s="286" t="s">
        <v>6016</v>
      </c>
      <c r="U227" s="286" t="s">
        <v>3427</v>
      </c>
      <c r="V227" s="286" t="s">
        <v>3676</v>
      </c>
      <c r="W227" s="286" t="s">
        <v>6014</v>
      </c>
      <c r="X227" s="286" t="s">
        <v>6015</v>
      </c>
      <c r="Y227" s="286" t="s">
        <v>5052</v>
      </c>
      <c r="Z227" s="263" t="s">
        <v>4760</v>
      </c>
      <c r="AA227" s="286" t="s">
        <v>6018</v>
      </c>
      <c r="AB227" s="286" t="s">
        <v>4762</v>
      </c>
      <c r="AC227" s="286" t="s">
        <v>4763</v>
      </c>
      <c r="AD227" s="286" t="s">
        <v>5073</v>
      </c>
      <c r="AE227" s="286" t="s">
        <v>6019</v>
      </c>
      <c r="AF227" s="286" t="s">
        <v>6020</v>
      </c>
      <c r="AG227" s="286" t="s">
        <v>6021</v>
      </c>
      <c r="AH227" s="286" t="s">
        <v>6022</v>
      </c>
      <c r="AI227" s="262" t="s">
        <v>4767</v>
      </c>
      <c r="AJ227" s="262" t="s">
        <v>4767</v>
      </c>
      <c r="AK227" s="262" t="s">
        <v>4767</v>
      </c>
      <c r="AL227" s="262" t="s">
        <v>6023</v>
      </c>
      <c r="AM227" s="286" t="s">
        <v>4860</v>
      </c>
      <c r="AN227" s="263" t="s">
        <v>4890</v>
      </c>
      <c r="AO227" s="286">
        <v>225</v>
      </c>
      <c r="AP227" s="286" t="s">
        <v>4753</v>
      </c>
      <c r="AQ227" s="286" t="s">
        <v>4831</v>
      </c>
      <c r="AR227" s="286"/>
      <c r="AS227" s="262" t="s">
        <v>4771</v>
      </c>
      <c r="AT227" s="262"/>
      <c r="AU227" s="263" t="s">
        <v>4760</v>
      </c>
      <c r="AV227" s="262" t="s">
        <v>4890</v>
      </c>
    </row>
    <row r="228" spans="1:48">
      <c r="A228" s="262">
        <v>226</v>
      </c>
      <c r="B228" s="262" t="s">
        <v>6651</v>
      </c>
      <c r="C228" s="262" t="s">
        <v>4192</v>
      </c>
      <c r="D228" s="262" t="s">
        <v>3427</v>
      </c>
      <c r="E228" s="262" t="s">
        <v>3678</v>
      </c>
      <c r="F228" s="262" t="s">
        <v>3679</v>
      </c>
      <c r="G228" s="262" t="s">
        <v>4200</v>
      </c>
      <c r="H228" s="262" t="s">
        <v>6004</v>
      </c>
      <c r="I228" s="262" t="s">
        <v>6005</v>
      </c>
      <c r="J228" s="262" t="s">
        <v>5156</v>
      </c>
      <c r="K228" s="262" t="s">
        <v>4785</v>
      </c>
      <c r="L228" s="262" t="s">
        <v>4785</v>
      </c>
      <c r="M228" s="262" t="s">
        <v>6024</v>
      </c>
      <c r="N228" s="262" t="s">
        <v>6025</v>
      </c>
      <c r="O228" s="262" t="s">
        <v>6026</v>
      </c>
      <c r="P228" s="262" t="s">
        <v>6024</v>
      </c>
      <c r="Q228" s="262" t="s">
        <v>6025</v>
      </c>
      <c r="R228" s="262" t="s">
        <v>4757</v>
      </c>
      <c r="S228" s="262" t="s">
        <v>5415</v>
      </c>
      <c r="T228" s="262" t="s">
        <v>6026</v>
      </c>
      <c r="U228" s="262" t="s">
        <v>3427</v>
      </c>
      <c r="V228" s="262" t="s">
        <v>3678</v>
      </c>
      <c r="W228" s="262" t="s">
        <v>6024</v>
      </c>
      <c r="X228" s="262" t="s">
        <v>6025</v>
      </c>
      <c r="Y228" s="262" t="s">
        <v>5052</v>
      </c>
      <c r="Z228" s="263" t="s">
        <v>4760</v>
      </c>
      <c r="AA228" s="262" t="s">
        <v>6027</v>
      </c>
      <c r="AB228" s="262" t="s">
        <v>4762</v>
      </c>
      <c r="AC228" s="262" t="s">
        <v>4763</v>
      </c>
      <c r="AD228" s="262" t="s">
        <v>4790</v>
      </c>
      <c r="AE228" s="262" t="s">
        <v>6028</v>
      </c>
      <c r="AF228" s="262" t="s">
        <v>6029</v>
      </c>
      <c r="AG228" s="262" t="s">
        <v>6030</v>
      </c>
      <c r="AH228" s="262" t="s">
        <v>6031</v>
      </c>
      <c r="AI228" s="262" t="s">
        <v>4767</v>
      </c>
      <c r="AJ228" s="262" t="s">
        <v>4767</v>
      </c>
      <c r="AK228" s="262" t="s">
        <v>4767</v>
      </c>
      <c r="AL228" s="262" t="s">
        <v>5084</v>
      </c>
      <c r="AM228" s="262" t="s">
        <v>4769</v>
      </c>
      <c r="AN228" s="263" t="s">
        <v>4770</v>
      </c>
      <c r="AO228" s="262">
        <v>226</v>
      </c>
      <c r="AP228" s="262" t="s">
        <v>4785</v>
      </c>
      <c r="AQ228" s="262" t="s">
        <v>4831</v>
      </c>
      <c r="AR228" s="262"/>
      <c r="AS228" s="262" t="s">
        <v>4771</v>
      </c>
      <c r="AT228" s="262"/>
      <c r="AU228" s="262" t="s">
        <v>4760</v>
      </c>
      <c r="AV228" s="262" t="s">
        <v>4770</v>
      </c>
    </row>
    <row r="229" spans="1:48">
      <c r="A229" s="262">
        <v>227</v>
      </c>
      <c r="B229" s="262" t="s">
        <v>6652</v>
      </c>
      <c r="C229" s="262" t="s">
        <v>4192</v>
      </c>
      <c r="D229" s="262" t="s">
        <v>3427</v>
      </c>
      <c r="E229" s="262" t="s">
        <v>3680</v>
      </c>
      <c r="F229" s="262" t="s">
        <v>3681</v>
      </c>
      <c r="G229" s="262" t="s">
        <v>4204</v>
      </c>
      <c r="H229" s="262" t="s">
        <v>6004</v>
      </c>
      <c r="I229" s="262" t="s">
        <v>6005</v>
      </c>
      <c r="J229" s="262" t="s">
        <v>5156</v>
      </c>
      <c r="K229" s="262" t="s">
        <v>4754</v>
      </c>
      <c r="L229" s="262" t="s">
        <v>4754</v>
      </c>
      <c r="M229" s="262" t="s">
        <v>6032</v>
      </c>
      <c r="N229" s="262">
        <v>6282334100905</v>
      </c>
      <c r="O229" s="262" t="s">
        <v>6033</v>
      </c>
      <c r="P229" s="262" t="s">
        <v>6032</v>
      </c>
      <c r="Q229" s="262">
        <v>6282334100905</v>
      </c>
      <c r="R229" s="262" t="s">
        <v>4757</v>
      </c>
      <c r="S229" s="262" t="s">
        <v>5415</v>
      </c>
      <c r="T229" s="262" t="s">
        <v>6033</v>
      </c>
      <c r="U229" s="262" t="s">
        <v>3427</v>
      </c>
      <c r="V229" s="262" t="s">
        <v>3680</v>
      </c>
      <c r="W229" s="262" t="s">
        <v>6032</v>
      </c>
      <c r="X229" s="262">
        <v>6282334100905</v>
      </c>
      <c r="Y229" s="262" t="s">
        <v>5052</v>
      </c>
      <c r="Z229" s="263" t="s">
        <v>4760</v>
      </c>
      <c r="AA229" s="262" t="s">
        <v>6027</v>
      </c>
      <c r="AB229" s="262" t="s">
        <v>4762</v>
      </c>
      <c r="AC229" s="262" t="s">
        <v>4763</v>
      </c>
      <c r="AD229" s="262" t="s">
        <v>4764</v>
      </c>
      <c r="AE229" s="262" t="s">
        <v>6034</v>
      </c>
      <c r="AF229" s="262" t="s">
        <v>6035</v>
      </c>
      <c r="AG229" s="262" t="s">
        <v>6036</v>
      </c>
      <c r="AH229" s="262" t="s">
        <v>6037</v>
      </c>
      <c r="AI229" s="262" t="s">
        <v>4767</v>
      </c>
      <c r="AJ229" s="262" t="s">
        <v>4767</v>
      </c>
      <c r="AK229" s="262" t="s">
        <v>4767</v>
      </c>
      <c r="AL229" s="262" t="s">
        <v>5084</v>
      </c>
      <c r="AM229" s="262" t="s">
        <v>4769</v>
      </c>
      <c r="AN229" s="263" t="s">
        <v>4770</v>
      </c>
      <c r="AO229" s="262">
        <v>227</v>
      </c>
      <c r="AP229" s="262" t="s">
        <v>4754</v>
      </c>
      <c r="AQ229" s="262" t="s">
        <v>4831</v>
      </c>
      <c r="AR229" s="262"/>
      <c r="AS229" s="262" t="s">
        <v>4771</v>
      </c>
      <c r="AT229" s="262"/>
      <c r="AU229" s="262" t="s">
        <v>4760</v>
      </c>
      <c r="AV229" s="262" t="s">
        <v>4770</v>
      </c>
    </row>
    <row r="230" spans="1:48">
      <c r="A230" s="262">
        <v>228</v>
      </c>
      <c r="B230" s="262" t="s">
        <v>6653</v>
      </c>
      <c r="C230" s="262" t="s">
        <v>4192</v>
      </c>
      <c r="D230" s="262" t="s">
        <v>3427</v>
      </c>
      <c r="E230" s="262" t="s">
        <v>3682</v>
      </c>
      <c r="F230" s="262" t="s">
        <v>3683</v>
      </c>
      <c r="G230" s="262" t="s">
        <v>4208</v>
      </c>
      <c r="H230" s="262" t="s">
        <v>6004</v>
      </c>
      <c r="I230" s="262" t="s">
        <v>6005</v>
      </c>
      <c r="J230" s="262" t="s">
        <v>5156</v>
      </c>
      <c r="K230" s="262" t="s">
        <v>4819</v>
      </c>
      <c r="L230" s="262" t="s">
        <v>4754</v>
      </c>
      <c r="M230" s="262" t="s">
        <v>6038</v>
      </c>
      <c r="N230" s="262">
        <v>82142554158</v>
      </c>
      <c r="O230" s="262" t="s">
        <v>6039</v>
      </c>
      <c r="P230" s="262" t="s">
        <v>6038</v>
      </c>
      <c r="Q230" s="262">
        <v>82142554158</v>
      </c>
      <c r="R230" s="262" t="s">
        <v>4757</v>
      </c>
      <c r="S230" s="262" t="s">
        <v>5415</v>
      </c>
      <c r="T230" s="262" t="s">
        <v>6039</v>
      </c>
      <c r="U230" s="262" t="s">
        <v>3427</v>
      </c>
      <c r="V230" s="262" t="s">
        <v>3682</v>
      </c>
      <c r="W230" s="262" t="s">
        <v>6038</v>
      </c>
      <c r="X230" s="262">
        <v>82142554158</v>
      </c>
      <c r="Y230" s="262" t="s">
        <v>5052</v>
      </c>
      <c r="Z230" s="263" t="s">
        <v>4760</v>
      </c>
      <c r="AA230" s="262" t="s">
        <v>6040</v>
      </c>
      <c r="AB230" s="262" t="s">
        <v>4762</v>
      </c>
      <c r="AC230" s="262" t="s">
        <v>4763</v>
      </c>
      <c r="AD230" s="262" t="s">
        <v>5002</v>
      </c>
      <c r="AE230" s="262" t="s">
        <v>6034</v>
      </c>
      <c r="AF230" s="262" t="s">
        <v>6041</v>
      </c>
      <c r="AG230" s="262" t="s">
        <v>6042</v>
      </c>
      <c r="AH230" s="262" t="s">
        <v>6043</v>
      </c>
      <c r="AI230" s="262" t="s">
        <v>4767</v>
      </c>
      <c r="AJ230" s="262" t="s">
        <v>4767</v>
      </c>
      <c r="AK230" s="262" t="s">
        <v>4767</v>
      </c>
      <c r="AL230" s="262" t="s">
        <v>5084</v>
      </c>
      <c r="AM230" s="262" t="s">
        <v>4769</v>
      </c>
      <c r="AN230" s="263" t="s">
        <v>4770</v>
      </c>
      <c r="AO230" s="262">
        <v>228</v>
      </c>
      <c r="AP230" s="262" t="s">
        <v>4754</v>
      </c>
      <c r="AQ230" s="262" t="s">
        <v>4831</v>
      </c>
      <c r="AR230" s="262"/>
      <c r="AS230" s="262" t="s">
        <v>4771</v>
      </c>
      <c r="AT230" s="262"/>
      <c r="AU230" s="262" t="s">
        <v>4760</v>
      </c>
      <c r="AV230" s="262" t="s">
        <v>4770</v>
      </c>
    </row>
    <row r="231" spans="1:48">
      <c r="A231" s="262">
        <v>229</v>
      </c>
      <c r="B231" s="262" t="s">
        <v>6654</v>
      </c>
      <c r="C231" s="262" t="s">
        <v>4192</v>
      </c>
      <c r="D231" s="262" t="s">
        <v>3427</v>
      </c>
      <c r="E231" s="262" t="s">
        <v>3684</v>
      </c>
      <c r="F231" s="262" t="s">
        <v>3685</v>
      </c>
      <c r="G231" s="262" t="s">
        <v>4212</v>
      </c>
      <c r="H231" s="262" t="s">
        <v>6004</v>
      </c>
      <c r="I231" s="262" t="s">
        <v>6005</v>
      </c>
      <c r="J231" s="262" t="s">
        <v>5156</v>
      </c>
      <c r="K231" s="262" t="s">
        <v>4754</v>
      </c>
      <c r="L231" s="262" t="s">
        <v>4754</v>
      </c>
      <c r="M231" s="262" t="s">
        <v>6044</v>
      </c>
      <c r="N231" s="262">
        <v>821230058760</v>
      </c>
      <c r="O231" s="262" t="s">
        <v>6045</v>
      </c>
      <c r="P231" s="262" t="s">
        <v>6044</v>
      </c>
      <c r="Q231" s="262">
        <v>821230058760</v>
      </c>
      <c r="R231" s="262" t="s">
        <v>4757</v>
      </c>
      <c r="S231" s="262" t="s">
        <v>5415</v>
      </c>
      <c r="T231" s="262" t="s">
        <v>6045</v>
      </c>
      <c r="U231" s="262" t="s">
        <v>3427</v>
      </c>
      <c r="V231" s="262" t="s">
        <v>3684</v>
      </c>
      <c r="W231" s="262" t="s">
        <v>6044</v>
      </c>
      <c r="X231" s="262">
        <v>821230058760</v>
      </c>
      <c r="Y231" s="262" t="s">
        <v>5052</v>
      </c>
      <c r="Z231" s="263" t="s">
        <v>4760</v>
      </c>
      <c r="AA231" s="262" t="s">
        <v>6040</v>
      </c>
      <c r="AB231" s="262" t="s">
        <v>4762</v>
      </c>
      <c r="AC231" s="262" t="s">
        <v>4763</v>
      </c>
      <c r="AD231" s="262" t="s">
        <v>6046</v>
      </c>
      <c r="AE231" s="262" t="s">
        <v>6034</v>
      </c>
      <c r="AF231" s="262" t="s">
        <v>6047</v>
      </c>
      <c r="AG231" s="262" t="s">
        <v>6048</v>
      </c>
      <c r="AH231" s="262" t="s">
        <v>6049</v>
      </c>
      <c r="AI231" s="262" t="s">
        <v>4767</v>
      </c>
      <c r="AJ231" s="262" t="s">
        <v>4767</v>
      </c>
      <c r="AK231" s="262" t="s">
        <v>4767</v>
      </c>
      <c r="AL231" s="262" t="s">
        <v>5084</v>
      </c>
      <c r="AM231" s="262" t="s">
        <v>4769</v>
      </c>
      <c r="AN231" s="263" t="s">
        <v>4770</v>
      </c>
      <c r="AO231" s="262">
        <v>229</v>
      </c>
      <c r="AP231" s="262" t="s">
        <v>4754</v>
      </c>
      <c r="AQ231" s="262" t="s">
        <v>4831</v>
      </c>
      <c r="AR231" s="262"/>
      <c r="AS231" s="262" t="s">
        <v>4771</v>
      </c>
      <c r="AT231" s="262"/>
      <c r="AU231" s="262" t="s">
        <v>4760</v>
      </c>
      <c r="AV231" s="262" t="s">
        <v>4770</v>
      </c>
    </row>
    <row r="232" spans="1:48">
      <c r="A232" s="262">
        <v>230</v>
      </c>
      <c r="B232" s="262" t="s">
        <v>6655</v>
      </c>
      <c r="C232" s="262" t="s">
        <v>4192</v>
      </c>
      <c r="D232" s="262" t="s">
        <v>3427</v>
      </c>
      <c r="E232" s="262" t="s">
        <v>3686</v>
      </c>
      <c r="F232" s="262" t="s">
        <v>3687</v>
      </c>
      <c r="G232" s="262" t="s">
        <v>4216</v>
      </c>
      <c r="H232" s="262" t="s">
        <v>6004</v>
      </c>
      <c r="I232" s="262" t="s">
        <v>6005</v>
      </c>
      <c r="J232" s="262" t="s">
        <v>5156</v>
      </c>
      <c r="K232" s="267">
        <v>43107</v>
      </c>
      <c r="L232" s="267">
        <v>43107</v>
      </c>
      <c r="M232" s="262" t="s">
        <v>6050</v>
      </c>
      <c r="N232" s="262">
        <v>82232874102</v>
      </c>
      <c r="O232" s="262" t="s">
        <v>6051</v>
      </c>
      <c r="P232" s="262" t="s">
        <v>6050</v>
      </c>
      <c r="Q232" s="262">
        <v>82232874102</v>
      </c>
      <c r="R232" s="262" t="s">
        <v>4757</v>
      </c>
      <c r="S232" s="262" t="s">
        <v>5415</v>
      </c>
      <c r="T232" s="262" t="s">
        <v>6051</v>
      </c>
      <c r="U232" s="262" t="s">
        <v>3427</v>
      </c>
      <c r="V232" s="262" t="s">
        <v>3686</v>
      </c>
      <c r="W232" s="262" t="s">
        <v>6050</v>
      </c>
      <c r="X232" s="262">
        <v>85735904441</v>
      </c>
      <c r="Y232" s="262" t="s">
        <v>5052</v>
      </c>
      <c r="Z232" s="263" t="s">
        <v>4760</v>
      </c>
      <c r="AA232" s="262" t="s">
        <v>6040</v>
      </c>
      <c r="AB232" s="262" t="s">
        <v>4762</v>
      </c>
      <c r="AC232" s="262" t="s">
        <v>4763</v>
      </c>
      <c r="AD232" s="262" t="s">
        <v>4790</v>
      </c>
      <c r="AE232" s="262" t="s">
        <v>6034</v>
      </c>
      <c r="AF232" s="262" t="s">
        <v>6052</v>
      </c>
      <c r="AG232" s="262" t="s">
        <v>6053</v>
      </c>
      <c r="AH232" s="262" t="s">
        <v>6054</v>
      </c>
      <c r="AI232" s="262" t="s">
        <v>4767</v>
      </c>
      <c r="AJ232" s="262" t="s">
        <v>4767</v>
      </c>
      <c r="AK232" s="262" t="s">
        <v>4767</v>
      </c>
      <c r="AL232" s="262" t="s">
        <v>4935</v>
      </c>
      <c r="AM232" s="262" t="s">
        <v>4769</v>
      </c>
      <c r="AN232" s="263" t="s">
        <v>4770</v>
      </c>
      <c r="AO232" s="262">
        <v>230</v>
      </c>
      <c r="AP232" s="267">
        <v>43107</v>
      </c>
      <c r="AQ232" s="262" t="s">
        <v>4831</v>
      </c>
      <c r="AR232" s="262"/>
      <c r="AS232" s="262" t="s">
        <v>4771</v>
      </c>
      <c r="AT232" s="262"/>
      <c r="AU232" s="262" t="s">
        <v>4760</v>
      </c>
      <c r="AV232" s="262" t="s">
        <v>4770</v>
      </c>
    </row>
    <row r="233" spans="1:48">
      <c r="A233" s="262">
        <v>231</v>
      </c>
      <c r="B233" s="262" t="s">
        <v>6656</v>
      </c>
      <c r="C233" s="262" t="s">
        <v>4192</v>
      </c>
      <c r="D233" s="262" t="s">
        <v>3427</v>
      </c>
      <c r="E233" s="262" t="s">
        <v>3688</v>
      </c>
      <c r="F233" s="262" t="s">
        <v>3689</v>
      </c>
      <c r="G233" s="262" t="s">
        <v>4220</v>
      </c>
      <c r="H233" s="264" t="s">
        <v>5997</v>
      </c>
      <c r="I233" s="262" t="s">
        <v>5998</v>
      </c>
      <c r="J233" s="262" t="s">
        <v>5156</v>
      </c>
      <c r="K233" s="262" t="s">
        <v>4753</v>
      </c>
      <c r="L233" s="262" t="s">
        <v>4753</v>
      </c>
      <c r="M233" s="262" t="s">
        <v>1082</v>
      </c>
      <c r="N233" s="262">
        <v>85649984109</v>
      </c>
      <c r="O233" s="262" t="s">
        <v>6055</v>
      </c>
      <c r="P233" s="262" t="s">
        <v>1082</v>
      </c>
      <c r="Q233" s="262">
        <v>85649984109</v>
      </c>
      <c r="R233" s="262" t="s">
        <v>4757</v>
      </c>
      <c r="S233" s="262" t="s">
        <v>5415</v>
      </c>
      <c r="T233" s="262" t="s">
        <v>6055</v>
      </c>
      <c r="U233" s="262" t="s">
        <v>3427</v>
      </c>
      <c r="V233" s="262" t="s">
        <v>3688</v>
      </c>
      <c r="W233" s="262" t="s">
        <v>1082</v>
      </c>
      <c r="X233" s="262">
        <v>85649984109</v>
      </c>
      <c r="Y233" s="262" t="s">
        <v>6056</v>
      </c>
      <c r="Z233" s="263" t="s">
        <v>4760</v>
      </c>
      <c r="AA233" s="262" t="s">
        <v>6057</v>
      </c>
      <c r="AB233" s="262" t="s">
        <v>4762</v>
      </c>
      <c r="AC233" s="262" t="s">
        <v>4763</v>
      </c>
      <c r="AD233" s="262" t="s">
        <v>4952</v>
      </c>
      <c r="AE233" s="262" t="s">
        <v>4933</v>
      </c>
      <c r="AF233" s="262" t="s">
        <v>6058</v>
      </c>
      <c r="AG233" s="262" t="s">
        <v>6059</v>
      </c>
      <c r="AH233" s="262" t="s">
        <v>6060</v>
      </c>
      <c r="AI233" s="262" t="s">
        <v>4767</v>
      </c>
      <c r="AJ233" s="262" t="s">
        <v>4767</v>
      </c>
      <c r="AK233" s="262" t="s">
        <v>4767</v>
      </c>
      <c r="AL233" s="262" t="s">
        <v>6061</v>
      </c>
      <c r="AM233" s="262" t="s">
        <v>4769</v>
      </c>
      <c r="AN233" s="263" t="s">
        <v>4770</v>
      </c>
      <c r="AO233" s="262">
        <v>231</v>
      </c>
      <c r="AP233" s="262" t="s">
        <v>4753</v>
      </c>
      <c r="AQ233" s="262" t="s">
        <v>4831</v>
      </c>
      <c r="AR233" s="262"/>
      <c r="AS233" s="262" t="s">
        <v>4771</v>
      </c>
      <c r="AT233" s="262"/>
      <c r="AU233" s="262" t="s">
        <v>4760</v>
      </c>
      <c r="AV233" s="262" t="s">
        <v>4770</v>
      </c>
    </row>
    <row r="234" spans="1:48">
      <c r="A234" s="262">
        <v>232</v>
      </c>
      <c r="B234" s="262" t="s">
        <v>6657</v>
      </c>
      <c r="C234" s="262" t="s">
        <v>4192</v>
      </c>
      <c r="D234" s="262" t="s">
        <v>3427</v>
      </c>
      <c r="E234" s="262" t="s">
        <v>3690</v>
      </c>
      <c r="F234" s="262" t="s">
        <v>3691</v>
      </c>
      <c r="G234" s="262" t="s">
        <v>4228</v>
      </c>
      <c r="H234" s="262" t="s">
        <v>6004</v>
      </c>
      <c r="I234" s="262" t="s">
        <v>6005</v>
      </c>
      <c r="J234" s="262" t="s">
        <v>5156</v>
      </c>
      <c r="K234" s="262" t="s">
        <v>4774</v>
      </c>
      <c r="L234" s="262" t="s">
        <v>4774</v>
      </c>
      <c r="M234" s="262" t="s">
        <v>6062</v>
      </c>
      <c r="N234" s="262">
        <v>81554010767</v>
      </c>
      <c r="O234" s="262" t="s">
        <v>6063</v>
      </c>
      <c r="P234" s="262" t="s">
        <v>6062</v>
      </c>
      <c r="Q234" s="262">
        <v>81554010767</v>
      </c>
      <c r="R234" s="262" t="s">
        <v>4757</v>
      </c>
      <c r="S234" s="262" t="s">
        <v>5415</v>
      </c>
      <c r="T234" s="262" t="s">
        <v>6063</v>
      </c>
      <c r="U234" s="262" t="s">
        <v>3427</v>
      </c>
      <c r="V234" s="262" t="s">
        <v>3690</v>
      </c>
      <c r="W234" s="262" t="s">
        <v>6062</v>
      </c>
      <c r="X234" s="262">
        <v>81554010767</v>
      </c>
      <c r="Y234" s="262" t="s">
        <v>5052</v>
      </c>
      <c r="Z234" s="263" t="s">
        <v>4760</v>
      </c>
      <c r="AA234" s="262" t="s">
        <v>6064</v>
      </c>
      <c r="AB234" s="262" t="s">
        <v>4762</v>
      </c>
      <c r="AC234" s="262" t="s">
        <v>4763</v>
      </c>
      <c r="AD234" s="262" t="s">
        <v>4815</v>
      </c>
      <c r="AE234" s="262" t="s">
        <v>6028</v>
      </c>
      <c r="AF234" s="262" t="s">
        <v>6065</v>
      </c>
      <c r="AG234" s="262" t="s">
        <v>6066</v>
      </c>
      <c r="AH234" s="262" t="s">
        <v>6067</v>
      </c>
      <c r="AI234" s="262" t="s">
        <v>4767</v>
      </c>
      <c r="AJ234" s="262" t="s">
        <v>4767</v>
      </c>
      <c r="AK234" s="262" t="s">
        <v>4767</v>
      </c>
      <c r="AL234" s="262" t="s">
        <v>5084</v>
      </c>
      <c r="AM234" s="262" t="s">
        <v>4769</v>
      </c>
      <c r="AN234" s="263" t="s">
        <v>4770</v>
      </c>
      <c r="AO234" s="262">
        <v>232</v>
      </c>
      <c r="AP234" s="262" t="s">
        <v>4774</v>
      </c>
      <c r="AQ234" s="262" t="s">
        <v>4831</v>
      </c>
      <c r="AR234" s="262"/>
      <c r="AS234" s="262" t="s">
        <v>4771</v>
      </c>
      <c r="AT234" s="262"/>
      <c r="AU234" s="262" t="s">
        <v>4760</v>
      </c>
      <c r="AV234" s="262" t="s">
        <v>4770</v>
      </c>
    </row>
    <row r="235" spans="1:48">
      <c r="A235" s="262">
        <v>233</v>
      </c>
      <c r="B235" s="262" t="s">
        <v>6658</v>
      </c>
      <c r="C235" s="262" t="s">
        <v>4192</v>
      </c>
      <c r="D235" s="262" t="s">
        <v>3427</v>
      </c>
      <c r="E235" s="262" t="s">
        <v>3692</v>
      </c>
      <c r="F235" s="262" t="s">
        <v>3693</v>
      </c>
      <c r="G235" s="262" t="s">
        <v>4232</v>
      </c>
      <c r="H235" s="264" t="s">
        <v>5997</v>
      </c>
      <c r="I235" s="262" t="s">
        <v>5998</v>
      </c>
      <c r="J235" s="262" t="s">
        <v>5156</v>
      </c>
      <c r="K235" s="262" t="s">
        <v>4785</v>
      </c>
      <c r="L235" s="262" t="s">
        <v>4775</v>
      </c>
      <c r="M235" s="262" t="s">
        <v>6068</v>
      </c>
      <c r="N235" s="262">
        <v>82231639009</v>
      </c>
      <c r="O235" s="262" t="s">
        <v>6069</v>
      </c>
      <c r="P235" s="262" t="s">
        <v>6068</v>
      </c>
      <c r="Q235" s="262">
        <v>82231639009</v>
      </c>
      <c r="R235" s="262" t="s">
        <v>4757</v>
      </c>
      <c r="S235" s="262" t="s">
        <v>5415</v>
      </c>
      <c r="T235" s="262" t="s">
        <v>6069</v>
      </c>
      <c r="U235" s="262" t="s">
        <v>3427</v>
      </c>
      <c r="V235" s="262" t="s">
        <v>3692</v>
      </c>
      <c r="W235" s="262" t="s">
        <v>6068</v>
      </c>
      <c r="X235" s="262">
        <v>82231639009</v>
      </c>
      <c r="Y235" s="262" t="s">
        <v>5052</v>
      </c>
      <c r="Z235" s="263" t="s">
        <v>4760</v>
      </c>
      <c r="AA235" s="262" t="s">
        <v>6070</v>
      </c>
      <c r="AB235" s="262" t="s">
        <v>4762</v>
      </c>
      <c r="AC235" s="262" t="s">
        <v>4763</v>
      </c>
      <c r="AD235" s="262" t="s">
        <v>4790</v>
      </c>
      <c r="AE235" s="262" t="s">
        <v>4933</v>
      </c>
      <c r="AF235" s="262" t="s">
        <v>6071</v>
      </c>
      <c r="AG235" s="262" t="s">
        <v>6072</v>
      </c>
      <c r="AH235" s="262" t="s">
        <v>6073</v>
      </c>
      <c r="AI235" s="262" t="s">
        <v>4767</v>
      </c>
      <c r="AJ235" s="262" t="s">
        <v>4767</v>
      </c>
      <c r="AK235" s="262" t="s">
        <v>4767</v>
      </c>
      <c r="AL235" s="262" t="s">
        <v>4941</v>
      </c>
      <c r="AM235" s="262" t="s">
        <v>4769</v>
      </c>
      <c r="AN235" s="263" t="s">
        <v>4770</v>
      </c>
      <c r="AO235" s="262">
        <v>233</v>
      </c>
      <c r="AP235" s="262" t="s">
        <v>4785</v>
      </c>
      <c r="AQ235" s="262" t="s">
        <v>4831</v>
      </c>
      <c r="AR235" s="262"/>
      <c r="AS235" s="262" t="s">
        <v>4771</v>
      </c>
      <c r="AT235" s="262"/>
      <c r="AU235" s="262" t="s">
        <v>4760</v>
      </c>
      <c r="AV235" s="262" t="s">
        <v>4770</v>
      </c>
    </row>
    <row r="236" spans="1:48">
      <c r="A236" s="262">
        <v>234</v>
      </c>
      <c r="B236" s="262" t="s">
        <v>6659</v>
      </c>
      <c r="C236" s="262" t="s">
        <v>4192</v>
      </c>
      <c r="D236" s="262" t="s">
        <v>3427</v>
      </c>
      <c r="E236" s="262" t="s">
        <v>3694</v>
      </c>
      <c r="F236" s="262" t="s">
        <v>3695</v>
      </c>
      <c r="G236" s="262" t="s">
        <v>4236</v>
      </c>
      <c r="H236" s="262" t="s">
        <v>6004</v>
      </c>
      <c r="I236" s="262" t="s">
        <v>6005</v>
      </c>
      <c r="J236" s="262" t="s">
        <v>5156</v>
      </c>
      <c r="K236" s="262" t="s">
        <v>4785</v>
      </c>
      <c r="L236" s="262" t="s">
        <v>4785</v>
      </c>
      <c r="M236" s="262" t="s">
        <v>6074</v>
      </c>
      <c r="N236" s="262">
        <v>81230313225</v>
      </c>
      <c r="O236" s="262" t="s">
        <v>6075</v>
      </c>
      <c r="P236" s="262" t="s">
        <v>6074</v>
      </c>
      <c r="Q236" s="262">
        <v>81230313225</v>
      </c>
      <c r="R236" s="262" t="s">
        <v>4757</v>
      </c>
      <c r="S236" s="262" t="s">
        <v>5415</v>
      </c>
      <c r="T236" s="262" t="s">
        <v>6075</v>
      </c>
      <c r="U236" s="262" t="s">
        <v>3427</v>
      </c>
      <c r="V236" s="262" t="s">
        <v>3694</v>
      </c>
      <c r="W236" s="262" t="s">
        <v>6074</v>
      </c>
      <c r="X236" s="262">
        <v>81230313225</v>
      </c>
      <c r="Y236" s="262" t="s">
        <v>5052</v>
      </c>
      <c r="Z236" s="263" t="s">
        <v>4760</v>
      </c>
      <c r="AA236" s="262" t="s">
        <v>6076</v>
      </c>
      <c r="AB236" s="262" t="s">
        <v>4762</v>
      </c>
      <c r="AC236" s="262" t="s">
        <v>4763</v>
      </c>
      <c r="AD236" s="262" t="s">
        <v>4808</v>
      </c>
      <c r="AE236" s="262" t="s">
        <v>6028</v>
      </c>
      <c r="AF236" s="262" t="s">
        <v>6077</v>
      </c>
      <c r="AG236" s="262" t="s">
        <v>6078</v>
      </c>
      <c r="AH236" s="262" t="s">
        <v>6079</v>
      </c>
      <c r="AI236" s="262" t="s">
        <v>4767</v>
      </c>
      <c r="AJ236" s="262" t="s">
        <v>4767</v>
      </c>
      <c r="AK236" s="262" t="s">
        <v>4767</v>
      </c>
      <c r="AL236" s="262" t="s">
        <v>4935</v>
      </c>
      <c r="AM236" s="262" t="s">
        <v>4769</v>
      </c>
      <c r="AN236" s="263" t="s">
        <v>4770</v>
      </c>
      <c r="AO236" s="262">
        <v>234</v>
      </c>
      <c r="AP236" s="262" t="s">
        <v>4785</v>
      </c>
      <c r="AQ236" s="262" t="s">
        <v>4831</v>
      </c>
      <c r="AR236" s="262"/>
      <c r="AS236" s="262" t="s">
        <v>4771</v>
      </c>
      <c r="AT236" s="262"/>
      <c r="AU236" s="262" t="s">
        <v>4760</v>
      </c>
      <c r="AV236" s="262" t="s">
        <v>4770</v>
      </c>
    </row>
    <row r="237" spans="1:48">
      <c r="A237" s="262">
        <v>235</v>
      </c>
      <c r="B237" s="262" t="e">
        <v>#N/A</v>
      </c>
      <c r="C237" s="262" t="s">
        <v>4192</v>
      </c>
      <c r="D237" s="262" t="s">
        <v>3427</v>
      </c>
      <c r="E237" s="262" t="s">
        <v>3696</v>
      </c>
      <c r="F237" s="262" t="s">
        <v>3697</v>
      </c>
      <c r="G237" s="262" t="s">
        <v>6080</v>
      </c>
      <c r="H237" s="264" t="s">
        <v>5997</v>
      </c>
      <c r="I237" s="262" t="s">
        <v>5998</v>
      </c>
      <c r="J237" s="262" t="s">
        <v>4879</v>
      </c>
      <c r="K237" s="262" t="s">
        <v>4785</v>
      </c>
      <c r="L237" s="262" t="s">
        <v>4753</v>
      </c>
      <c r="M237" s="262" t="s">
        <v>6081</v>
      </c>
      <c r="N237" s="262">
        <v>81358131989</v>
      </c>
      <c r="O237" s="262" t="s">
        <v>6082</v>
      </c>
      <c r="P237" s="262" t="s">
        <v>6083</v>
      </c>
      <c r="Q237" s="287">
        <v>81358131989</v>
      </c>
      <c r="R237" s="262" t="s">
        <v>4757</v>
      </c>
      <c r="S237" s="262" t="s">
        <v>5415</v>
      </c>
      <c r="T237" s="262" t="s">
        <v>6084</v>
      </c>
      <c r="U237" s="262" t="s">
        <v>3427</v>
      </c>
      <c r="V237" s="262" t="s">
        <v>3696</v>
      </c>
      <c r="W237" s="262" t="s">
        <v>6081</v>
      </c>
      <c r="X237" s="287">
        <v>81358131989</v>
      </c>
      <c r="Y237" s="262" t="s">
        <v>5010</v>
      </c>
      <c r="Z237" s="263" t="s">
        <v>4760</v>
      </c>
      <c r="AA237" s="262" t="s">
        <v>6085</v>
      </c>
      <c r="AB237" s="262" t="s">
        <v>4762</v>
      </c>
      <c r="AC237" s="262" t="s">
        <v>4763</v>
      </c>
      <c r="AD237" s="262" t="s">
        <v>5709</v>
      </c>
      <c r="AE237" s="262" t="s">
        <v>4933</v>
      </c>
      <c r="AF237" s="262" t="s">
        <v>6086</v>
      </c>
      <c r="AG237" s="262" t="s">
        <v>6087</v>
      </c>
      <c r="AH237" s="262" t="s">
        <v>6088</v>
      </c>
      <c r="AI237" s="262" t="s">
        <v>4767</v>
      </c>
      <c r="AJ237" s="262" t="s">
        <v>4767</v>
      </c>
      <c r="AK237" s="262" t="s">
        <v>4767</v>
      </c>
      <c r="AL237" s="263" t="s">
        <v>6089</v>
      </c>
      <c r="AM237" s="262" t="s">
        <v>4769</v>
      </c>
      <c r="AN237" s="263" t="s">
        <v>4890</v>
      </c>
      <c r="AO237" s="262">
        <v>235</v>
      </c>
      <c r="AP237" s="262" t="s">
        <v>4785</v>
      </c>
      <c r="AQ237" s="262" t="s">
        <v>4831</v>
      </c>
      <c r="AR237" s="262"/>
      <c r="AS237" s="262" t="s">
        <v>4771</v>
      </c>
      <c r="AT237" s="262"/>
      <c r="AU237" s="262" t="s">
        <v>4760</v>
      </c>
      <c r="AV237" s="262" t="s">
        <v>4890</v>
      </c>
    </row>
    <row r="238" spans="1:48">
      <c r="A238" s="262">
        <v>236</v>
      </c>
      <c r="B238" s="262" t="s">
        <v>6660</v>
      </c>
      <c r="C238" s="262" t="s">
        <v>4192</v>
      </c>
      <c r="D238" s="262" t="s">
        <v>3427</v>
      </c>
      <c r="E238" s="262" t="s">
        <v>3698</v>
      </c>
      <c r="F238" s="262" t="s">
        <v>3699</v>
      </c>
      <c r="G238" s="262" t="s">
        <v>4241</v>
      </c>
      <c r="H238" s="264" t="s">
        <v>5997</v>
      </c>
      <c r="I238" s="262" t="s">
        <v>5998</v>
      </c>
      <c r="J238" s="262" t="s">
        <v>4879</v>
      </c>
      <c r="K238" s="262" t="s">
        <v>4753</v>
      </c>
      <c r="L238" s="262" t="s">
        <v>4753</v>
      </c>
      <c r="M238" s="262" t="s">
        <v>6090</v>
      </c>
      <c r="N238" s="262">
        <v>8113502070</v>
      </c>
      <c r="O238" s="262" t="s">
        <v>6091</v>
      </c>
      <c r="P238" s="262" t="s">
        <v>6090</v>
      </c>
      <c r="Q238" s="262">
        <v>8113502070</v>
      </c>
      <c r="R238" s="262" t="s">
        <v>4757</v>
      </c>
      <c r="S238" s="262" t="s">
        <v>5415</v>
      </c>
      <c r="T238" s="262" t="s">
        <v>6091</v>
      </c>
      <c r="U238" s="262" t="s">
        <v>3427</v>
      </c>
      <c r="V238" s="262" t="s">
        <v>3698</v>
      </c>
      <c r="W238" s="262" t="s">
        <v>6090</v>
      </c>
      <c r="X238" s="262">
        <v>8113502070</v>
      </c>
      <c r="Y238" s="262" t="s">
        <v>6092</v>
      </c>
      <c r="Z238" s="263" t="s">
        <v>4760</v>
      </c>
      <c r="AA238" s="262" t="s">
        <v>6093</v>
      </c>
      <c r="AB238" s="262"/>
      <c r="AC238" s="262" t="s">
        <v>4763</v>
      </c>
      <c r="AD238" s="262" t="s">
        <v>5709</v>
      </c>
      <c r="AE238" s="262" t="s">
        <v>4933</v>
      </c>
      <c r="AF238" s="262" t="s">
        <v>6094</v>
      </c>
      <c r="AG238" s="262" t="s">
        <v>6095</v>
      </c>
      <c r="AH238" s="262" t="s">
        <v>6096</v>
      </c>
      <c r="AI238" s="262" t="s">
        <v>4767</v>
      </c>
      <c r="AJ238" s="262" t="s">
        <v>4767</v>
      </c>
      <c r="AK238" s="262" t="s">
        <v>4767</v>
      </c>
      <c r="AL238" s="262" t="s">
        <v>6097</v>
      </c>
      <c r="AM238" s="262" t="s">
        <v>4769</v>
      </c>
      <c r="AN238" s="263" t="s">
        <v>4770</v>
      </c>
      <c r="AO238" s="262">
        <v>236</v>
      </c>
      <c r="AP238" s="262" t="s">
        <v>4753</v>
      </c>
      <c r="AQ238" s="262" t="s">
        <v>4831</v>
      </c>
      <c r="AR238" s="262"/>
      <c r="AS238" s="262" t="s">
        <v>4771</v>
      </c>
      <c r="AT238" s="262"/>
      <c r="AU238" s="262" t="s">
        <v>4760</v>
      </c>
      <c r="AV238" s="262" t="s">
        <v>4770</v>
      </c>
    </row>
    <row r="239" spans="1:48">
      <c r="A239" s="262">
        <v>237</v>
      </c>
      <c r="B239" s="262" t="s">
        <v>6661</v>
      </c>
      <c r="C239" s="262" t="s">
        <v>4192</v>
      </c>
      <c r="D239" s="262" t="s">
        <v>3427</v>
      </c>
      <c r="E239" s="262" t="s">
        <v>3700</v>
      </c>
      <c r="F239" s="262" t="s">
        <v>3701</v>
      </c>
      <c r="G239" s="262" t="s">
        <v>4245</v>
      </c>
      <c r="H239" s="264" t="s">
        <v>5997</v>
      </c>
      <c r="I239" s="262" t="s">
        <v>5998</v>
      </c>
      <c r="J239" s="262" t="s">
        <v>4879</v>
      </c>
      <c r="K239" s="262" t="s">
        <v>4754</v>
      </c>
      <c r="L239" s="262" t="s">
        <v>4754</v>
      </c>
      <c r="M239" s="262" t="s">
        <v>6098</v>
      </c>
      <c r="N239" s="262">
        <v>82234264254</v>
      </c>
      <c r="O239" s="262" t="s">
        <v>6099</v>
      </c>
      <c r="P239" s="262" t="s">
        <v>6098</v>
      </c>
      <c r="Q239" s="262">
        <v>82234264254</v>
      </c>
      <c r="R239" s="262" t="s">
        <v>4757</v>
      </c>
      <c r="S239" s="262" t="s">
        <v>5415</v>
      </c>
      <c r="T239" s="262" t="s">
        <v>6099</v>
      </c>
      <c r="U239" s="262" t="s">
        <v>3427</v>
      </c>
      <c r="V239" s="262" t="s">
        <v>3700</v>
      </c>
      <c r="W239" s="262" t="s">
        <v>6098</v>
      </c>
      <c r="X239" s="262">
        <v>82234264254</v>
      </c>
      <c r="Y239" s="262" t="s">
        <v>4806</v>
      </c>
      <c r="Z239" s="263" t="s">
        <v>4760</v>
      </c>
      <c r="AA239" s="262" t="s">
        <v>6100</v>
      </c>
      <c r="AB239" s="262" t="s">
        <v>4762</v>
      </c>
      <c r="AC239" s="262" t="s">
        <v>4763</v>
      </c>
      <c r="AD239" s="262" t="s">
        <v>4764</v>
      </c>
      <c r="AE239" s="262" t="s">
        <v>6101</v>
      </c>
      <c r="AF239" s="262" t="s">
        <v>6102</v>
      </c>
      <c r="AG239" s="262" t="s">
        <v>6103</v>
      </c>
      <c r="AH239" s="262" t="s">
        <v>6104</v>
      </c>
      <c r="AI239" s="262" t="s">
        <v>4767</v>
      </c>
      <c r="AJ239" s="262" t="s">
        <v>4767</v>
      </c>
      <c r="AK239" s="262" t="s">
        <v>4940</v>
      </c>
      <c r="AL239" s="262" t="s">
        <v>4941</v>
      </c>
      <c r="AM239" s="262" t="s">
        <v>4769</v>
      </c>
      <c r="AN239" s="263" t="s">
        <v>4770</v>
      </c>
      <c r="AO239" s="262">
        <v>237</v>
      </c>
      <c r="AP239" s="262" t="s">
        <v>4754</v>
      </c>
      <c r="AQ239" s="262" t="s">
        <v>4831</v>
      </c>
      <c r="AR239" s="262"/>
      <c r="AS239" s="262" t="s">
        <v>4771</v>
      </c>
      <c r="AT239" s="262"/>
      <c r="AU239" s="262" t="s">
        <v>4760</v>
      </c>
      <c r="AV239" s="262" t="s">
        <v>4770</v>
      </c>
    </row>
    <row r="240" spans="1:48">
      <c r="A240" s="262">
        <v>238</v>
      </c>
      <c r="B240" s="262" t="s">
        <v>6662</v>
      </c>
      <c r="C240" s="262" t="s">
        <v>4192</v>
      </c>
      <c r="D240" s="262" t="s">
        <v>3427</v>
      </c>
      <c r="E240" s="262" t="s">
        <v>3702</v>
      </c>
      <c r="F240" s="262" t="s">
        <v>3703</v>
      </c>
      <c r="G240" s="262" t="s">
        <v>4250</v>
      </c>
      <c r="H240" s="262" t="s">
        <v>6004</v>
      </c>
      <c r="I240" s="262" t="s">
        <v>6005</v>
      </c>
      <c r="J240" s="262" t="s">
        <v>5156</v>
      </c>
      <c r="K240" s="262" t="s">
        <v>4753</v>
      </c>
      <c r="L240" s="262" t="s">
        <v>4774</v>
      </c>
      <c r="M240" s="262" t="s">
        <v>6105</v>
      </c>
      <c r="N240" s="262">
        <v>87751874998</v>
      </c>
      <c r="O240" s="262" t="s">
        <v>6106</v>
      </c>
      <c r="P240" s="262" t="s">
        <v>6105</v>
      </c>
      <c r="Q240" s="262">
        <v>87751874998</v>
      </c>
      <c r="R240" s="262" t="s">
        <v>4757</v>
      </c>
      <c r="S240" s="262" t="s">
        <v>5415</v>
      </c>
      <c r="T240" s="262" t="s">
        <v>6106</v>
      </c>
      <c r="U240" s="262" t="s">
        <v>3427</v>
      </c>
      <c r="V240" s="262" t="s">
        <v>3702</v>
      </c>
      <c r="W240" s="262" t="s">
        <v>6105</v>
      </c>
      <c r="X240" s="262">
        <v>87751874998</v>
      </c>
      <c r="Y240" s="262" t="s">
        <v>5052</v>
      </c>
      <c r="Z240" s="263" t="s">
        <v>4760</v>
      </c>
      <c r="AA240" s="262" t="s">
        <v>6107</v>
      </c>
      <c r="AB240" s="262" t="s">
        <v>4762</v>
      </c>
      <c r="AC240" s="262" t="s">
        <v>4763</v>
      </c>
      <c r="AD240" s="262" t="s">
        <v>4764</v>
      </c>
      <c r="AE240" s="262" t="s">
        <v>6034</v>
      </c>
      <c r="AF240" s="262" t="s">
        <v>6108</v>
      </c>
      <c r="AG240" s="262" t="s">
        <v>6109</v>
      </c>
      <c r="AH240" s="262" t="s">
        <v>6110</v>
      </c>
      <c r="AI240" s="262" t="s">
        <v>4767</v>
      </c>
      <c r="AJ240" s="262" t="s">
        <v>4767</v>
      </c>
      <c r="AK240" s="262" t="s">
        <v>4767</v>
      </c>
      <c r="AL240" s="262" t="s">
        <v>4941</v>
      </c>
      <c r="AM240" s="262" t="s">
        <v>4769</v>
      </c>
      <c r="AN240" s="263" t="s">
        <v>4770</v>
      </c>
      <c r="AO240" s="262">
        <v>238</v>
      </c>
      <c r="AP240" s="262" t="s">
        <v>4774</v>
      </c>
      <c r="AQ240" s="262" t="s">
        <v>4831</v>
      </c>
      <c r="AR240" s="262"/>
      <c r="AS240" s="262" t="s">
        <v>4771</v>
      </c>
      <c r="AT240" s="262"/>
      <c r="AU240" s="262" t="s">
        <v>4760</v>
      </c>
      <c r="AV240" s="262" t="s">
        <v>4770</v>
      </c>
    </row>
    <row r="241" spans="1:48">
      <c r="A241" s="262">
        <v>239</v>
      </c>
      <c r="B241" s="262" t="s">
        <v>6663</v>
      </c>
      <c r="C241" s="262" t="s">
        <v>4192</v>
      </c>
      <c r="D241" s="262" t="s">
        <v>3427</v>
      </c>
      <c r="E241" s="262" t="s">
        <v>3700</v>
      </c>
      <c r="F241" s="262" t="s">
        <v>3704</v>
      </c>
      <c r="G241" s="262" t="s">
        <v>4253</v>
      </c>
      <c r="H241" s="264" t="s">
        <v>5997</v>
      </c>
      <c r="I241" s="262" t="s">
        <v>5998</v>
      </c>
      <c r="J241" s="262" t="s">
        <v>4920</v>
      </c>
      <c r="K241" s="262" t="s">
        <v>4754</v>
      </c>
      <c r="L241" s="262" t="s">
        <v>4754</v>
      </c>
      <c r="M241" s="262" t="s">
        <v>6098</v>
      </c>
      <c r="N241" s="262">
        <v>82330934197</v>
      </c>
      <c r="O241" s="262" t="s">
        <v>6111</v>
      </c>
      <c r="P241" s="262" t="s">
        <v>6098</v>
      </c>
      <c r="Q241" s="262">
        <v>82330934197</v>
      </c>
      <c r="R241" s="262" t="s">
        <v>4757</v>
      </c>
      <c r="S241" s="262" t="s">
        <v>5415</v>
      </c>
      <c r="T241" s="262" t="s">
        <v>6111</v>
      </c>
      <c r="U241" s="262" t="s">
        <v>3427</v>
      </c>
      <c r="V241" s="262" t="s">
        <v>3700</v>
      </c>
      <c r="W241" s="262" t="s">
        <v>6098</v>
      </c>
      <c r="X241" s="262">
        <v>82330934197</v>
      </c>
      <c r="Y241" s="262" t="s">
        <v>4806</v>
      </c>
      <c r="Z241" s="263" t="s">
        <v>4760</v>
      </c>
      <c r="AA241" s="262" t="s">
        <v>6112</v>
      </c>
      <c r="AB241" s="262" t="s">
        <v>4762</v>
      </c>
      <c r="AC241" s="262" t="s">
        <v>4763</v>
      </c>
      <c r="AD241" s="262" t="s">
        <v>4875</v>
      </c>
      <c r="AE241" s="262" t="s">
        <v>4933</v>
      </c>
      <c r="AF241" s="262" t="s">
        <v>6113</v>
      </c>
      <c r="AG241" s="262" t="s">
        <v>6114</v>
      </c>
      <c r="AH241" s="262" t="s">
        <v>6079</v>
      </c>
      <c r="AI241" s="262" t="s">
        <v>4767</v>
      </c>
      <c r="AJ241" s="262" t="s">
        <v>4767</v>
      </c>
      <c r="AK241" s="262" t="s">
        <v>4767</v>
      </c>
      <c r="AL241" s="262" t="s">
        <v>4941</v>
      </c>
      <c r="AM241" s="262" t="s">
        <v>4769</v>
      </c>
      <c r="AN241" s="263" t="s">
        <v>4770</v>
      </c>
      <c r="AO241" s="262">
        <v>239</v>
      </c>
      <c r="AP241" s="262" t="s">
        <v>4754</v>
      </c>
      <c r="AQ241" s="262" t="s">
        <v>4831</v>
      </c>
      <c r="AR241" s="264"/>
      <c r="AS241" s="262" t="s">
        <v>4771</v>
      </c>
      <c r="AT241" s="262"/>
      <c r="AU241" s="262" t="s">
        <v>4760</v>
      </c>
      <c r="AV241" s="262" t="s">
        <v>4770</v>
      </c>
    </row>
    <row r="242" spans="1:48">
      <c r="A242" s="288">
        <v>240</v>
      </c>
      <c r="B242" s="288" t="e">
        <v>#N/A</v>
      </c>
      <c r="C242" s="263" t="s">
        <v>11</v>
      </c>
      <c r="D242" s="288" t="s">
        <v>3455</v>
      </c>
      <c r="E242" s="277"/>
      <c r="F242" s="277"/>
      <c r="G242" s="277"/>
      <c r="H242" s="277"/>
      <c r="I242" s="277"/>
      <c r="J242" s="277"/>
      <c r="K242" s="277"/>
      <c r="L242" s="277"/>
      <c r="M242" s="277"/>
      <c r="N242" s="277"/>
      <c r="O242" s="277"/>
      <c r="P242" s="277"/>
      <c r="Q242" s="277"/>
      <c r="R242" s="277"/>
      <c r="S242" s="277"/>
      <c r="T242" s="277"/>
      <c r="U242" s="277"/>
      <c r="V242" s="277"/>
      <c r="W242" s="277"/>
      <c r="X242" s="277"/>
      <c r="Y242" s="277"/>
      <c r="Z242" s="277"/>
      <c r="AA242" s="277"/>
      <c r="AB242" s="277"/>
      <c r="AC242" s="277"/>
      <c r="AD242" s="277"/>
      <c r="AE242" s="277"/>
      <c r="AF242" s="277"/>
      <c r="AG242" s="277"/>
      <c r="AH242" s="277"/>
      <c r="AI242" s="277"/>
      <c r="AJ242" s="277"/>
      <c r="AK242" s="277"/>
      <c r="AL242" s="277"/>
      <c r="AM242" s="277"/>
      <c r="AN242" s="263">
        <v>0</v>
      </c>
      <c r="AO242" s="277"/>
      <c r="AP242" s="277"/>
      <c r="AQ242" s="277"/>
      <c r="AR242" s="277"/>
      <c r="AS242" s="277" t="s">
        <v>6115</v>
      </c>
      <c r="AT242" s="263" t="s">
        <v>3641</v>
      </c>
      <c r="AU242" s="277"/>
      <c r="AV242" s="277"/>
    </row>
    <row r="243" spans="1:48">
      <c r="A243" s="288">
        <v>241</v>
      </c>
      <c r="B243" s="288" t="e">
        <v>#N/A</v>
      </c>
      <c r="C243" s="263" t="s">
        <v>3972</v>
      </c>
      <c r="D243" s="288" t="s">
        <v>6116</v>
      </c>
      <c r="E243" s="277"/>
      <c r="F243" s="263" t="s">
        <v>3705</v>
      </c>
      <c r="G243" s="277"/>
      <c r="H243" s="277"/>
      <c r="I243" s="277"/>
      <c r="J243" s="277"/>
      <c r="K243" s="277"/>
      <c r="L243" s="277"/>
      <c r="M243" s="277"/>
      <c r="N243" s="277"/>
      <c r="O243" s="277"/>
      <c r="P243" s="277"/>
      <c r="Q243" s="277"/>
      <c r="R243" s="277"/>
      <c r="S243" s="277"/>
      <c r="T243" s="277"/>
      <c r="U243" s="277"/>
      <c r="V243" s="277"/>
      <c r="W243" s="277"/>
      <c r="X243" s="277"/>
      <c r="Y243" s="277"/>
      <c r="Z243" s="277"/>
      <c r="AA243" s="277"/>
      <c r="AB243" s="277"/>
      <c r="AC243" s="277"/>
      <c r="AD243" s="277"/>
      <c r="AE243" s="277"/>
      <c r="AF243" s="277"/>
      <c r="AG243" s="277"/>
      <c r="AH243" s="277"/>
      <c r="AI243" s="277"/>
      <c r="AJ243" s="277"/>
      <c r="AK243" s="277"/>
      <c r="AL243" s="277"/>
      <c r="AM243" s="277"/>
      <c r="AN243" s="263">
        <v>0</v>
      </c>
      <c r="AO243" s="277"/>
      <c r="AP243" s="277"/>
      <c r="AQ243" s="277"/>
      <c r="AR243" s="277"/>
      <c r="AS243" s="277" t="s">
        <v>6115</v>
      </c>
      <c r="AT243" s="263" t="s">
        <v>3585</v>
      </c>
      <c r="AU243" s="277"/>
      <c r="AV243" s="277"/>
    </row>
    <row r="244" spans="1:48">
      <c r="A244" s="289">
        <v>242</v>
      </c>
      <c r="B244" s="289" t="e">
        <v>#N/A</v>
      </c>
      <c r="C244" s="286" t="s">
        <v>3972</v>
      </c>
      <c r="D244" s="289" t="s">
        <v>6116</v>
      </c>
      <c r="E244" s="290"/>
      <c r="F244" s="286" t="s">
        <v>3706</v>
      </c>
      <c r="G244" s="286" t="s">
        <v>6117</v>
      </c>
      <c r="H244" s="290" t="s">
        <v>2973</v>
      </c>
      <c r="I244" s="290">
        <v>82312000084</v>
      </c>
      <c r="J244" s="286" t="s">
        <v>4879</v>
      </c>
      <c r="K244" s="290"/>
      <c r="L244" s="290" t="s">
        <v>6118</v>
      </c>
      <c r="M244" s="290" t="s">
        <v>6119</v>
      </c>
      <c r="N244" s="290"/>
      <c r="O244" s="290" t="s">
        <v>6120</v>
      </c>
      <c r="P244" s="290" t="s">
        <v>6119</v>
      </c>
      <c r="Q244" s="290"/>
      <c r="R244" s="290"/>
      <c r="S244" s="290"/>
      <c r="T244" s="290"/>
      <c r="U244" s="290"/>
      <c r="V244" s="290"/>
      <c r="W244" s="290"/>
      <c r="X244" s="290"/>
      <c r="Y244" s="290"/>
      <c r="Z244" s="263" t="s">
        <v>4760</v>
      </c>
      <c r="AA244" s="290" t="s">
        <v>6121</v>
      </c>
      <c r="AB244" s="290"/>
      <c r="AC244" s="290" t="s">
        <v>4763</v>
      </c>
      <c r="AD244" s="290" t="s">
        <v>4780</v>
      </c>
      <c r="AE244" s="290" t="s">
        <v>5029</v>
      </c>
      <c r="AF244" s="290"/>
      <c r="AG244" s="290"/>
      <c r="AH244" s="290"/>
      <c r="AI244" s="286" t="s">
        <v>4767</v>
      </c>
      <c r="AJ244" s="286" t="s">
        <v>4767</v>
      </c>
      <c r="AK244" s="286" t="s">
        <v>4767</v>
      </c>
      <c r="AL244" s="290" t="s">
        <v>6122</v>
      </c>
      <c r="AM244" s="286" t="s">
        <v>5029</v>
      </c>
      <c r="AN244" s="263" t="s">
        <v>5029</v>
      </c>
      <c r="AO244" s="286">
        <v>242</v>
      </c>
      <c r="AP244" s="262" t="s">
        <v>6123</v>
      </c>
      <c r="AQ244" s="262" t="s">
        <v>4831</v>
      </c>
      <c r="AR244" s="290"/>
      <c r="AS244" s="277" t="s">
        <v>6115</v>
      </c>
      <c r="AT244" s="263" t="s">
        <v>3594</v>
      </c>
      <c r="AU244" s="290" t="s">
        <v>6124</v>
      </c>
      <c r="AV244" s="286" t="s">
        <v>5029</v>
      </c>
    </row>
    <row r="245" spans="1:48">
      <c r="A245" s="291">
        <v>243</v>
      </c>
      <c r="B245" s="291" t="s">
        <v>6664</v>
      </c>
      <c r="C245" s="262" t="s">
        <v>3972</v>
      </c>
      <c r="D245" s="291" t="s">
        <v>6116</v>
      </c>
      <c r="E245" s="264"/>
      <c r="F245" s="262" t="s">
        <v>3707</v>
      </c>
      <c r="G245" s="262" t="s">
        <v>4033</v>
      </c>
      <c r="H245" s="264" t="s">
        <v>3005</v>
      </c>
      <c r="I245" s="264">
        <v>85321902868</v>
      </c>
      <c r="J245" s="262" t="s">
        <v>4879</v>
      </c>
      <c r="K245" s="264"/>
      <c r="L245" s="264" t="s">
        <v>6125</v>
      </c>
      <c r="M245" s="264" t="s">
        <v>1637</v>
      </c>
      <c r="N245" s="264">
        <v>85317804757</v>
      </c>
      <c r="O245" s="264" t="s">
        <v>6126</v>
      </c>
      <c r="P245" s="264" t="s">
        <v>1637</v>
      </c>
      <c r="Q245" s="264">
        <v>85317804757</v>
      </c>
      <c r="R245" s="262" t="s">
        <v>4757</v>
      </c>
      <c r="S245" s="264"/>
      <c r="T245" s="264"/>
      <c r="U245" s="264"/>
      <c r="V245" s="264"/>
      <c r="W245" s="262" t="str">
        <f t="shared" ref="W245:W246" si="1">P245</f>
        <v>Yogi</v>
      </c>
      <c r="X245" s="262">
        <f t="shared" ref="X245:X246" si="2">Q245</f>
        <v>85317804757</v>
      </c>
      <c r="Y245" s="264"/>
      <c r="Z245" s="263" t="s">
        <v>4760</v>
      </c>
      <c r="AA245" s="262" t="s">
        <v>6127</v>
      </c>
      <c r="AB245" s="264" t="s">
        <v>4762</v>
      </c>
      <c r="AC245" s="264" t="s">
        <v>4763</v>
      </c>
      <c r="AD245" s="262" t="s">
        <v>4780</v>
      </c>
      <c r="AE245" s="264" t="s">
        <v>4765</v>
      </c>
      <c r="AF245" s="264"/>
      <c r="AG245" s="262"/>
      <c r="AH245" s="264"/>
      <c r="AI245" s="262" t="s">
        <v>4767</v>
      </c>
      <c r="AJ245" s="262" t="s">
        <v>4767</v>
      </c>
      <c r="AK245" s="262" t="s">
        <v>4767</v>
      </c>
      <c r="AL245" s="262" t="s">
        <v>4941</v>
      </c>
      <c r="AM245" s="262" t="s">
        <v>4769</v>
      </c>
      <c r="AN245" s="263" t="s">
        <v>4770</v>
      </c>
      <c r="AO245" s="262">
        <v>243</v>
      </c>
      <c r="AP245" s="262" t="s">
        <v>6123</v>
      </c>
      <c r="AQ245" s="264"/>
      <c r="AR245" s="264"/>
      <c r="AS245" s="277" t="s">
        <v>6115</v>
      </c>
      <c r="AT245" s="263" t="s">
        <v>3599</v>
      </c>
      <c r="AU245" s="264" t="s">
        <v>6124</v>
      </c>
      <c r="AV245" s="262" t="s">
        <v>4770</v>
      </c>
    </row>
    <row r="246" spans="1:48">
      <c r="A246" s="289">
        <v>244</v>
      </c>
      <c r="B246" s="289" t="s">
        <v>6665</v>
      </c>
      <c r="C246" s="286" t="s">
        <v>3972</v>
      </c>
      <c r="D246" s="289" t="s">
        <v>6116</v>
      </c>
      <c r="E246" s="290"/>
      <c r="F246" s="286" t="s">
        <v>3708</v>
      </c>
      <c r="G246" s="286" t="s">
        <v>4069</v>
      </c>
      <c r="H246" s="290" t="s">
        <v>3005</v>
      </c>
      <c r="I246" s="290">
        <v>85321902868</v>
      </c>
      <c r="J246" s="286" t="s">
        <v>4879</v>
      </c>
      <c r="K246" s="290"/>
      <c r="L246" s="290" t="s">
        <v>6125</v>
      </c>
      <c r="M246" s="290" t="s">
        <v>6129</v>
      </c>
      <c r="N246" s="290" t="s">
        <v>6130</v>
      </c>
      <c r="O246" s="290" t="s">
        <v>4069</v>
      </c>
      <c r="P246" s="290" t="s">
        <v>6129</v>
      </c>
      <c r="Q246" s="290" t="s">
        <v>6130</v>
      </c>
      <c r="R246" s="290"/>
      <c r="S246" s="290"/>
      <c r="T246" s="290"/>
      <c r="U246" s="290"/>
      <c r="V246" s="290"/>
      <c r="W246" s="262" t="str">
        <f t="shared" si="1"/>
        <v>Diki dan Agus</v>
      </c>
      <c r="X246" s="262" t="str">
        <f t="shared" si="2"/>
        <v>082126831189, 085220249808, 081320713538</v>
      </c>
      <c r="Y246" s="290"/>
      <c r="Z246" s="281" t="s">
        <v>5810</v>
      </c>
      <c r="AA246" s="290" t="s">
        <v>6131</v>
      </c>
      <c r="AB246" s="290"/>
      <c r="AC246" s="290" t="s">
        <v>4763</v>
      </c>
      <c r="AD246" s="290" t="s">
        <v>4780</v>
      </c>
      <c r="AE246" s="290" t="s">
        <v>4765</v>
      </c>
      <c r="AF246" s="290"/>
      <c r="AG246" s="290"/>
      <c r="AH246" s="290"/>
      <c r="AI246" s="286" t="s">
        <v>4767</v>
      </c>
      <c r="AJ246" s="286" t="s">
        <v>4767</v>
      </c>
      <c r="AK246" s="286" t="s">
        <v>4767</v>
      </c>
      <c r="AL246" s="290" t="s">
        <v>6132</v>
      </c>
      <c r="AM246" s="286" t="s">
        <v>4860</v>
      </c>
      <c r="AN246" s="281" t="s">
        <v>4770</v>
      </c>
      <c r="AO246" s="286">
        <v>244</v>
      </c>
      <c r="AP246" s="262" t="s">
        <v>6123</v>
      </c>
      <c r="AQ246" s="290"/>
      <c r="AR246" s="290"/>
      <c r="AS246" s="277" t="s">
        <v>6115</v>
      </c>
      <c r="AT246" s="263" t="s">
        <v>3615</v>
      </c>
      <c r="AU246" s="290">
        <v>3.8</v>
      </c>
      <c r="AV246" s="262" t="s">
        <v>4890</v>
      </c>
    </row>
    <row r="247" spans="1:48">
      <c r="A247" s="292">
        <v>245</v>
      </c>
      <c r="B247" s="292" t="e">
        <v>#N/A</v>
      </c>
      <c r="C247" s="293" t="s">
        <v>5518</v>
      </c>
      <c r="D247" s="292" t="s">
        <v>6133</v>
      </c>
      <c r="E247" s="294"/>
      <c r="F247" s="293" t="s">
        <v>6134</v>
      </c>
      <c r="G247" s="293" t="s">
        <v>6135</v>
      </c>
      <c r="H247" s="293" t="s">
        <v>3066</v>
      </c>
      <c r="I247" s="293" t="s">
        <v>5522</v>
      </c>
      <c r="J247" s="293" t="s">
        <v>4827</v>
      </c>
      <c r="K247" s="293" t="s">
        <v>4775</v>
      </c>
      <c r="L247" s="293" t="s">
        <v>4775</v>
      </c>
      <c r="M247" s="293" t="s">
        <v>5595</v>
      </c>
      <c r="N247" s="294"/>
      <c r="O247" s="293" t="s">
        <v>5596</v>
      </c>
      <c r="P247" s="293" t="s">
        <v>5595</v>
      </c>
      <c r="Q247" s="293">
        <v>81368233492</v>
      </c>
      <c r="R247" s="293" t="s">
        <v>4853</v>
      </c>
      <c r="S247" s="293" t="s">
        <v>5415</v>
      </c>
      <c r="T247" s="293" t="s">
        <v>5596</v>
      </c>
      <c r="U247" s="294" t="s">
        <v>6133</v>
      </c>
      <c r="V247" s="294"/>
      <c r="W247" s="293" t="s">
        <v>5595</v>
      </c>
      <c r="X247" s="293">
        <v>81368233492</v>
      </c>
      <c r="Y247" s="293" t="s">
        <v>5597</v>
      </c>
      <c r="Z247" s="277"/>
      <c r="AA247" s="293" t="s">
        <v>5598</v>
      </c>
      <c r="AB247" s="293" t="s">
        <v>4762</v>
      </c>
      <c r="AC247" s="293" t="s">
        <v>4763</v>
      </c>
      <c r="AD247" s="293" t="s">
        <v>4875</v>
      </c>
      <c r="AE247" s="293" t="s">
        <v>5599</v>
      </c>
      <c r="AF247" s="293">
        <v>106.830072</v>
      </c>
      <c r="AG247" s="293">
        <v>-6.2109800000000002</v>
      </c>
      <c r="AH247" s="293" t="s">
        <v>5600</v>
      </c>
      <c r="AI247" s="293" t="s">
        <v>4767</v>
      </c>
      <c r="AJ247" s="293" t="s">
        <v>4767</v>
      </c>
      <c r="AK247" s="293" t="s">
        <v>4767</v>
      </c>
      <c r="AL247" s="293" t="s">
        <v>6136</v>
      </c>
      <c r="AM247" s="293"/>
      <c r="AN247" s="263" t="s">
        <v>6136</v>
      </c>
      <c r="AO247" s="262">
        <v>245</v>
      </c>
      <c r="AP247" s="293"/>
      <c r="AQ247" s="293"/>
      <c r="AR247" s="293"/>
      <c r="AS247" s="294" t="s">
        <v>6115</v>
      </c>
      <c r="AT247" s="293" t="s">
        <v>3548</v>
      </c>
      <c r="AU247" s="293" t="s">
        <v>4760</v>
      </c>
      <c r="AV247" s="293"/>
    </row>
    <row r="248" spans="1:48">
      <c r="A248" s="291">
        <v>246</v>
      </c>
      <c r="B248" s="291" t="e">
        <v>#N/A</v>
      </c>
      <c r="C248" s="262" t="s">
        <v>5518</v>
      </c>
      <c r="D248" s="291" t="s">
        <v>6133</v>
      </c>
      <c r="E248" s="264"/>
      <c r="F248" s="262" t="s">
        <v>3709</v>
      </c>
      <c r="G248" s="262" t="s">
        <v>6137</v>
      </c>
      <c r="H248" s="262" t="s">
        <v>4825</v>
      </c>
      <c r="I248" s="264">
        <v>81388320435</v>
      </c>
      <c r="J248" s="262" t="s">
        <v>4827</v>
      </c>
      <c r="K248" s="264"/>
      <c r="L248" s="295">
        <v>43299</v>
      </c>
      <c r="M248" s="264" t="s">
        <v>6138</v>
      </c>
      <c r="N248" s="264">
        <v>8990095723</v>
      </c>
      <c r="O248" s="264" t="s">
        <v>6137</v>
      </c>
      <c r="P248" s="264" t="s">
        <v>6138</v>
      </c>
      <c r="Q248" s="264">
        <v>8990095723</v>
      </c>
      <c r="R248" s="262" t="s">
        <v>4757</v>
      </c>
      <c r="S248" s="264"/>
      <c r="T248" s="264"/>
      <c r="U248" s="264"/>
      <c r="V248" s="264"/>
      <c r="W248" s="264"/>
      <c r="X248" s="264"/>
      <c r="Y248" s="264"/>
      <c r="Z248" s="263" t="s">
        <v>4760</v>
      </c>
      <c r="AA248" s="262" t="s">
        <v>6139</v>
      </c>
      <c r="AB248" s="264" t="s">
        <v>4762</v>
      </c>
      <c r="AC248" s="264" t="s">
        <v>4763</v>
      </c>
      <c r="AD248" s="262" t="s">
        <v>4875</v>
      </c>
      <c r="AE248" s="264" t="s">
        <v>4765</v>
      </c>
      <c r="AF248" s="264"/>
      <c r="AG248" s="262"/>
      <c r="AH248" s="264"/>
      <c r="AI248" s="262" t="s">
        <v>4767</v>
      </c>
      <c r="AJ248" s="262" t="s">
        <v>4767</v>
      </c>
      <c r="AK248" s="262" t="s">
        <v>4767</v>
      </c>
      <c r="AL248" s="262" t="s">
        <v>4941</v>
      </c>
      <c r="AM248" s="262" t="s">
        <v>4769</v>
      </c>
      <c r="AN248" s="263" t="s">
        <v>4770</v>
      </c>
      <c r="AO248" s="262">
        <v>246</v>
      </c>
      <c r="AP248" s="262" t="s">
        <v>6123</v>
      </c>
      <c r="AQ248" s="262" t="s">
        <v>4831</v>
      </c>
      <c r="AR248" s="264"/>
      <c r="AS248" s="277" t="s">
        <v>6115</v>
      </c>
      <c r="AT248" s="263" t="s">
        <v>3558</v>
      </c>
      <c r="AU248" s="264" t="s">
        <v>6124</v>
      </c>
      <c r="AV248" s="262" t="s">
        <v>4770</v>
      </c>
    </row>
    <row r="249" spans="1:48">
      <c r="A249" s="288">
        <v>247</v>
      </c>
      <c r="B249" s="288" t="e">
        <v>#N/A</v>
      </c>
      <c r="C249" s="263" t="s">
        <v>5518</v>
      </c>
      <c r="D249" s="288" t="s">
        <v>6133</v>
      </c>
      <c r="E249" s="277"/>
      <c r="F249" s="263" t="s">
        <v>3710</v>
      </c>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I249" s="277"/>
      <c r="AJ249" s="277"/>
      <c r="AK249" s="277"/>
      <c r="AL249" s="277"/>
      <c r="AM249" s="277"/>
      <c r="AN249" s="263">
        <v>0</v>
      </c>
      <c r="AO249" s="277"/>
      <c r="AP249" s="277"/>
      <c r="AQ249" s="277"/>
      <c r="AR249" s="277"/>
      <c r="AS249" s="277" t="s">
        <v>6115</v>
      </c>
      <c r="AT249" s="263" t="s">
        <v>3660</v>
      </c>
      <c r="AU249" s="277"/>
      <c r="AV249" s="277"/>
    </row>
    <row r="250" spans="1:48">
      <c r="A250" s="291">
        <v>248</v>
      </c>
      <c r="B250" s="291" t="s">
        <v>6666</v>
      </c>
      <c r="C250" s="262" t="s">
        <v>166</v>
      </c>
      <c r="D250" s="291" t="s">
        <v>6133</v>
      </c>
      <c r="E250" s="264"/>
      <c r="F250" s="296" t="s">
        <v>3711</v>
      </c>
      <c r="G250" s="296" t="s">
        <v>4320</v>
      </c>
      <c r="H250" s="264" t="s">
        <v>4773</v>
      </c>
      <c r="I250" s="264"/>
      <c r="J250" s="262"/>
      <c r="K250" s="264"/>
      <c r="L250" s="264" t="s">
        <v>6140</v>
      </c>
      <c r="M250" s="264" t="s">
        <v>6141</v>
      </c>
      <c r="N250" s="264">
        <v>82261113236</v>
      </c>
      <c r="O250" s="264"/>
      <c r="P250" s="264"/>
      <c r="Q250" s="264"/>
      <c r="R250" s="262" t="s">
        <v>4864</v>
      </c>
      <c r="S250" s="264"/>
      <c r="T250" s="264"/>
      <c r="U250" s="264"/>
      <c r="V250" s="264"/>
      <c r="W250" s="262">
        <f t="shared" ref="W250:W254" si="3">P250</f>
        <v>0</v>
      </c>
      <c r="X250" s="262">
        <f t="shared" ref="X250:X254" si="4">Q250</f>
        <v>0</v>
      </c>
      <c r="Y250" s="264"/>
      <c r="Z250" s="262" t="s">
        <v>5810</v>
      </c>
      <c r="AA250" s="262" t="s">
        <v>6139</v>
      </c>
      <c r="AB250" s="264" t="s">
        <v>4762</v>
      </c>
      <c r="AC250" s="264" t="s">
        <v>4763</v>
      </c>
      <c r="AD250" s="262" t="s">
        <v>4815</v>
      </c>
      <c r="AE250" s="264" t="s">
        <v>4765</v>
      </c>
      <c r="AF250" s="264"/>
      <c r="AG250" s="262"/>
      <c r="AH250" s="264"/>
      <c r="AI250" s="262" t="s">
        <v>4767</v>
      </c>
      <c r="AJ250" s="262" t="s">
        <v>4767</v>
      </c>
      <c r="AK250" s="262" t="s">
        <v>4767</v>
      </c>
      <c r="AL250" s="262" t="s">
        <v>4941</v>
      </c>
      <c r="AM250" s="262" t="s">
        <v>4769</v>
      </c>
      <c r="AN250" s="262" t="s">
        <v>4770</v>
      </c>
      <c r="AO250" s="262">
        <v>248</v>
      </c>
      <c r="AP250" s="267">
        <v>43343</v>
      </c>
      <c r="AQ250" s="262" t="s">
        <v>4831</v>
      </c>
      <c r="AR250" s="264"/>
      <c r="AS250" s="264" t="s">
        <v>6115</v>
      </c>
      <c r="AT250" s="262" t="s">
        <v>3552</v>
      </c>
      <c r="AU250" s="264" t="s">
        <v>6124</v>
      </c>
      <c r="AV250" s="262" t="s">
        <v>5029</v>
      </c>
    </row>
    <row r="251" spans="1:48">
      <c r="A251" s="291">
        <v>249</v>
      </c>
      <c r="B251" s="291" t="s">
        <v>6667</v>
      </c>
      <c r="C251" s="262" t="s">
        <v>166</v>
      </c>
      <c r="D251" s="291" t="s">
        <v>6133</v>
      </c>
      <c r="E251" s="264"/>
      <c r="F251" s="296" t="s">
        <v>3712</v>
      </c>
      <c r="G251" s="264" t="s">
        <v>3962</v>
      </c>
      <c r="H251" s="264" t="s">
        <v>6142</v>
      </c>
      <c r="I251" s="264"/>
      <c r="J251" s="262" t="s">
        <v>4903</v>
      </c>
      <c r="K251" s="264"/>
      <c r="L251" s="264" t="s">
        <v>6143</v>
      </c>
      <c r="M251" s="264" t="s">
        <v>169</v>
      </c>
      <c r="N251" s="264">
        <v>81297312851</v>
      </c>
      <c r="O251" s="264" t="s">
        <v>6144</v>
      </c>
      <c r="P251" s="264" t="s">
        <v>169</v>
      </c>
      <c r="Q251" s="264">
        <v>81297312851</v>
      </c>
      <c r="R251" s="262" t="s">
        <v>4757</v>
      </c>
      <c r="S251" s="264"/>
      <c r="T251" s="264"/>
      <c r="U251" s="264"/>
      <c r="V251" s="264"/>
      <c r="W251" s="262" t="str">
        <f t="shared" si="3"/>
        <v>Rio</v>
      </c>
      <c r="X251" s="262">
        <f t="shared" si="4"/>
        <v>81297312851</v>
      </c>
      <c r="Y251" s="264"/>
      <c r="Z251" s="263" t="s">
        <v>4760</v>
      </c>
      <c r="AA251" s="262" t="s">
        <v>6145</v>
      </c>
      <c r="AB251" s="264" t="s">
        <v>4762</v>
      </c>
      <c r="AC251" s="264" t="s">
        <v>4763</v>
      </c>
      <c r="AD251" s="262" t="s">
        <v>4815</v>
      </c>
      <c r="AE251" s="264" t="s">
        <v>4765</v>
      </c>
      <c r="AF251" s="264"/>
      <c r="AG251" s="262"/>
      <c r="AH251" s="264"/>
      <c r="AI251" s="262" t="s">
        <v>4767</v>
      </c>
      <c r="AJ251" s="262" t="s">
        <v>4767</v>
      </c>
      <c r="AK251" s="262" t="s">
        <v>4767</v>
      </c>
      <c r="AL251" s="262" t="s">
        <v>4941</v>
      </c>
      <c r="AM251" s="262" t="s">
        <v>4769</v>
      </c>
      <c r="AN251" s="263" t="s">
        <v>4770</v>
      </c>
      <c r="AO251" s="291">
        <v>249</v>
      </c>
      <c r="AP251" s="262" t="s">
        <v>6123</v>
      </c>
      <c r="AQ251" s="264"/>
      <c r="AR251" s="264"/>
      <c r="AS251" s="277" t="s">
        <v>6115</v>
      </c>
      <c r="AT251" s="263" t="s">
        <v>3564</v>
      </c>
      <c r="AU251" s="264" t="s">
        <v>6124</v>
      </c>
      <c r="AV251" s="262" t="s">
        <v>4770</v>
      </c>
    </row>
    <row r="252" spans="1:48">
      <c r="A252" s="291">
        <v>250</v>
      </c>
      <c r="B252" s="291" t="s">
        <v>6668</v>
      </c>
      <c r="C252" s="262" t="s">
        <v>166</v>
      </c>
      <c r="D252" s="291" t="s">
        <v>6133</v>
      </c>
      <c r="E252" s="264"/>
      <c r="F252" s="296" t="s">
        <v>3713</v>
      </c>
      <c r="G252" s="264" t="s">
        <v>4154</v>
      </c>
      <c r="H252" s="264" t="s">
        <v>3045</v>
      </c>
      <c r="I252" s="264">
        <v>85772921450</v>
      </c>
      <c r="J252" s="262" t="s">
        <v>4827</v>
      </c>
      <c r="K252" s="264"/>
      <c r="L252" s="295">
        <v>43299</v>
      </c>
      <c r="M252" s="264" t="s">
        <v>6146</v>
      </c>
      <c r="N252" s="264">
        <v>81297261545</v>
      </c>
      <c r="O252" s="264" t="s">
        <v>6147</v>
      </c>
      <c r="P252" s="264" t="s">
        <v>6146</v>
      </c>
      <c r="Q252" s="264">
        <v>81297261545</v>
      </c>
      <c r="R252" s="262" t="s">
        <v>4853</v>
      </c>
      <c r="S252" s="264"/>
      <c r="T252" s="264"/>
      <c r="U252" s="264"/>
      <c r="V252" s="264"/>
      <c r="W252" s="262" t="str">
        <f t="shared" si="3"/>
        <v>Fahmi</v>
      </c>
      <c r="X252" s="262">
        <f t="shared" si="4"/>
        <v>81297261545</v>
      </c>
      <c r="Y252" s="264"/>
      <c r="Z252" s="263" t="s">
        <v>4760</v>
      </c>
      <c r="AA252" s="262" t="s">
        <v>6139</v>
      </c>
      <c r="AB252" s="264" t="s">
        <v>4762</v>
      </c>
      <c r="AC252" s="264" t="s">
        <v>4763</v>
      </c>
      <c r="AD252" s="262" t="s">
        <v>4875</v>
      </c>
      <c r="AE252" s="264" t="s">
        <v>4765</v>
      </c>
      <c r="AF252" s="264"/>
      <c r="AG252" s="262"/>
      <c r="AH252" s="264"/>
      <c r="AI252" s="262" t="s">
        <v>4767</v>
      </c>
      <c r="AJ252" s="262" t="s">
        <v>4767</v>
      </c>
      <c r="AK252" s="262" t="s">
        <v>4767</v>
      </c>
      <c r="AL252" s="262" t="s">
        <v>4941</v>
      </c>
      <c r="AM252" s="262" t="s">
        <v>4769</v>
      </c>
      <c r="AN252" s="263" t="s">
        <v>4770</v>
      </c>
      <c r="AO252" s="262">
        <v>250</v>
      </c>
      <c r="AP252" s="262" t="s">
        <v>6123</v>
      </c>
      <c r="AQ252" s="262" t="s">
        <v>4831</v>
      </c>
      <c r="AR252" s="264"/>
      <c r="AS252" s="277" t="s">
        <v>6115</v>
      </c>
      <c r="AT252" s="263" t="s">
        <v>3656</v>
      </c>
      <c r="AU252" s="264" t="s">
        <v>6124</v>
      </c>
      <c r="AV252" s="262" t="s">
        <v>4770</v>
      </c>
    </row>
    <row r="253" spans="1:48">
      <c r="A253" s="291">
        <v>251</v>
      </c>
      <c r="B253" s="291" t="s">
        <v>6669</v>
      </c>
      <c r="C253" s="262" t="s">
        <v>166</v>
      </c>
      <c r="D253" s="291" t="s">
        <v>6133</v>
      </c>
      <c r="E253" s="264"/>
      <c r="F253" s="296" t="s">
        <v>3714</v>
      </c>
      <c r="G253" s="264" t="s">
        <v>4158</v>
      </c>
      <c r="H253" s="264" t="s">
        <v>5796</v>
      </c>
      <c r="I253" s="264">
        <v>89676706341</v>
      </c>
      <c r="J253" s="262" t="s">
        <v>4903</v>
      </c>
      <c r="K253" s="264"/>
      <c r="L253" s="264" t="s">
        <v>6143</v>
      </c>
      <c r="M253" s="264" t="s">
        <v>6148</v>
      </c>
      <c r="N253" s="264">
        <v>82167475441</v>
      </c>
      <c r="O253" s="264" t="s">
        <v>6149</v>
      </c>
      <c r="P253" s="264" t="s">
        <v>6148</v>
      </c>
      <c r="Q253" s="264">
        <v>82167475441</v>
      </c>
      <c r="R253" s="262" t="s">
        <v>4853</v>
      </c>
      <c r="S253" s="264"/>
      <c r="T253" s="264"/>
      <c r="U253" s="264"/>
      <c r="V253" s="264"/>
      <c r="W253" s="262" t="str">
        <f t="shared" si="3"/>
        <v>Hiko</v>
      </c>
      <c r="X253" s="262">
        <f t="shared" si="4"/>
        <v>82167475441</v>
      </c>
      <c r="Y253" s="264"/>
      <c r="Z253" s="263" t="s">
        <v>4760</v>
      </c>
      <c r="AA253" s="262" t="s">
        <v>6139</v>
      </c>
      <c r="AB253" s="264" t="s">
        <v>4762</v>
      </c>
      <c r="AC253" s="264" t="s">
        <v>4763</v>
      </c>
      <c r="AD253" s="262" t="s">
        <v>6150</v>
      </c>
      <c r="AE253" s="264" t="s">
        <v>4765</v>
      </c>
      <c r="AF253" s="264"/>
      <c r="AG253" s="262"/>
      <c r="AH253" s="264"/>
      <c r="AI253" s="262" t="s">
        <v>4767</v>
      </c>
      <c r="AJ253" s="262" t="s">
        <v>4767</v>
      </c>
      <c r="AK253" s="262" t="s">
        <v>4767</v>
      </c>
      <c r="AL253" s="262" t="s">
        <v>4941</v>
      </c>
      <c r="AM253" s="262" t="s">
        <v>4769</v>
      </c>
      <c r="AN253" s="263" t="s">
        <v>4770</v>
      </c>
      <c r="AO253" s="262">
        <v>251</v>
      </c>
      <c r="AP253" s="262" t="s">
        <v>6143</v>
      </c>
      <c r="AQ253" s="262" t="s">
        <v>4831</v>
      </c>
      <c r="AR253" s="264"/>
      <c r="AS253" s="277" t="s">
        <v>6115</v>
      </c>
      <c r="AT253" s="263" t="s">
        <v>3657</v>
      </c>
      <c r="AU253" s="264" t="s">
        <v>6124</v>
      </c>
      <c r="AV253" s="262" t="s">
        <v>4770</v>
      </c>
    </row>
    <row r="254" spans="1:48">
      <c r="A254" s="291">
        <v>252</v>
      </c>
      <c r="B254" s="291" t="s">
        <v>6670</v>
      </c>
      <c r="C254" s="262" t="s">
        <v>4824</v>
      </c>
      <c r="D254" s="291" t="s">
        <v>6133</v>
      </c>
      <c r="E254" s="264"/>
      <c r="F254" s="262" t="s">
        <v>3715</v>
      </c>
      <c r="G254" s="262" t="s">
        <v>3924</v>
      </c>
      <c r="H254" s="264" t="s">
        <v>5950</v>
      </c>
      <c r="I254" s="264">
        <v>81285286381</v>
      </c>
      <c r="J254" s="262" t="s">
        <v>4903</v>
      </c>
      <c r="K254" s="264"/>
      <c r="L254" s="295">
        <v>43298</v>
      </c>
      <c r="M254" s="264" t="s">
        <v>6152</v>
      </c>
      <c r="N254" s="264">
        <v>85717070564</v>
      </c>
      <c r="O254" s="264" t="s">
        <v>6153</v>
      </c>
      <c r="P254" s="264" t="s">
        <v>6152</v>
      </c>
      <c r="Q254" s="264">
        <v>85717070564</v>
      </c>
      <c r="R254" s="262" t="s">
        <v>4853</v>
      </c>
      <c r="S254" s="264"/>
      <c r="T254" s="264"/>
      <c r="U254" s="264"/>
      <c r="V254" s="264"/>
      <c r="W254" s="262" t="str">
        <f t="shared" si="3"/>
        <v>Aris</v>
      </c>
      <c r="X254" s="262">
        <f t="shared" si="4"/>
        <v>85717070564</v>
      </c>
      <c r="Y254" s="264"/>
      <c r="Z254" s="263" t="s">
        <v>4760</v>
      </c>
      <c r="AA254" s="262" t="s">
        <v>4814</v>
      </c>
      <c r="AB254" s="264" t="s">
        <v>4762</v>
      </c>
      <c r="AC254" s="264" t="s">
        <v>4763</v>
      </c>
      <c r="AD254" s="262" t="s">
        <v>4808</v>
      </c>
      <c r="AE254" s="264" t="s">
        <v>4765</v>
      </c>
      <c r="AF254" s="264"/>
      <c r="AG254" s="262"/>
      <c r="AH254" s="264"/>
      <c r="AI254" s="262" t="s">
        <v>4767</v>
      </c>
      <c r="AJ254" s="262" t="s">
        <v>4767</v>
      </c>
      <c r="AK254" s="262" t="s">
        <v>4767</v>
      </c>
      <c r="AL254" s="262" t="s">
        <v>4941</v>
      </c>
      <c r="AM254" s="262" t="s">
        <v>4769</v>
      </c>
      <c r="AN254" s="263" t="s">
        <v>4770</v>
      </c>
      <c r="AO254" s="262">
        <v>252</v>
      </c>
      <c r="AP254" s="262" t="s">
        <v>6154</v>
      </c>
      <c r="AQ254" s="264"/>
      <c r="AR254" s="264"/>
      <c r="AS254" s="277" t="s">
        <v>6115</v>
      </c>
      <c r="AT254" s="263" t="s">
        <v>3547</v>
      </c>
      <c r="AU254" s="264" t="s">
        <v>6124</v>
      </c>
      <c r="AV254" s="262" t="s">
        <v>4770</v>
      </c>
    </row>
    <row r="255" spans="1:48">
      <c r="A255" s="289">
        <v>253</v>
      </c>
      <c r="B255" s="289" t="e">
        <v>#N/A</v>
      </c>
      <c r="C255" s="286" t="s">
        <v>4824</v>
      </c>
      <c r="D255" s="289" t="s">
        <v>6133</v>
      </c>
      <c r="E255" s="290"/>
      <c r="F255" s="286" t="s">
        <v>3716</v>
      </c>
      <c r="G255" s="286" t="s">
        <v>6155</v>
      </c>
      <c r="H255" s="290" t="s">
        <v>3045</v>
      </c>
      <c r="I255" s="290">
        <v>85772921450</v>
      </c>
      <c r="J255" s="286" t="s">
        <v>4827</v>
      </c>
      <c r="K255" s="290"/>
      <c r="L255" s="290" t="s">
        <v>6143</v>
      </c>
      <c r="M255" s="290" t="s">
        <v>6156</v>
      </c>
      <c r="N255" s="290">
        <v>85946415009</v>
      </c>
      <c r="O255" s="290" t="s">
        <v>6157</v>
      </c>
      <c r="P255" s="290" t="s">
        <v>6156</v>
      </c>
      <c r="Q255" s="290">
        <v>85946415009</v>
      </c>
      <c r="R255" s="290" t="s">
        <v>4853</v>
      </c>
      <c r="S255" s="290"/>
      <c r="T255" s="290"/>
      <c r="U255" s="290"/>
      <c r="V255" s="290"/>
      <c r="W255" s="290"/>
      <c r="X255" s="290"/>
      <c r="Y255" s="290"/>
      <c r="Z255" s="263" t="s">
        <v>4760</v>
      </c>
      <c r="AA255" s="290" t="s">
        <v>4959</v>
      </c>
      <c r="AB255" s="290"/>
      <c r="AC255" s="290" t="s">
        <v>4763</v>
      </c>
      <c r="AD255" s="290" t="s">
        <v>5654</v>
      </c>
      <c r="AE255" s="290" t="s">
        <v>4765</v>
      </c>
      <c r="AF255" s="290"/>
      <c r="AG255" s="290"/>
      <c r="AH255" s="290"/>
      <c r="AI255" s="290"/>
      <c r="AJ255" s="290"/>
      <c r="AK255" s="290"/>
      <c r="AL255" s="290" t="s">
        <v>6158</v>
      </c>
      <c r="AM255" s="286" t="s">
        <v>4860</v>
      </c>
      <c r="AN255" s="263" t="s">
        <v>4861</v>
      </c>
      <c r="AO255" s="286">
        <v>253</v>
      </c>
      <c r="AP255" s="286" t="s">
        <v>6154</v>
      </c>
      <c r="AQ255" s="290"/>
      <c r="AR255" s="290"/>
      <c r="AS255" s="277" t="s">
        <v>6115</v>
      </c>
      <c r="AT255" s="263" t="s">
        <v>3551</v>
      </c>
      <c r="AU255" s="290" t="s">
        <v>6124</v>
      </c>
      <c r="AV255" s="286" t="s">
        <v>4861</v>
      </c>
    </row>
    <row r="256" spans="1:48">
      <c r="A256" s="291">
        <v>254</v>
      </c>
      <c r="B256" s="291" t="s">
        <v>6472</v>
      </c>
      <c r="C256" s="262" t="s">
        <v>4824</v>
      </c>
      <c r="D256" s="291" t="s">
        <v>6133</v>
      </c>
      <c r="E256" s="264"/>
      <c r="F256" s="262" t="s">
        <v>3717</v>
      </c>
      <c r="G256" s="262" t="s">
        <v>6159</v>
      </c>
      <c r="H256" s="264" t="s">
        <v>5542</v>
      </c>
      <c r="I256" s="264">
        <v>82298524266</v>
      </c>
      <c r="J256" s="262" t="s">
        <v>4903</v>
      </c>
      <c r="K256" s="264"/>
      <c r="L256" s="295">
        <v>43299</v>
      </c>
      <c r="M256" s="264" t="s">
        <v>6160</v>
      </c>
      <c r="N256" s="264">
        <v>81333379989</v>
      </c>
      <c r="O256" s="264" t="s">
        <v>6161</v>
      </c>
      <c r="P256" s="264" t="s">
        <v>6160</v>
      </c>
      <c r="Q256" s="264">
        <v>81333379989</v>
      </c>
      <c r="R256" s="262" t="s">
        <v>4853</v>
      </c>
      <c r="S256" s="264"/>
      <c r="T256" s="264"/>
      <c r="U256" s="264"/>
      <c r="V256" s="264"/>
      <c r="W256" s="262" t="str">
        <f>P256</f>
        <v>Ahmad</v>
      </c>
      <c r="X256" s="262">
        <f>Q256</f>
        <v>81333379989</v>
      </c>
      <c r="Y256" s="264"/>
      <c r="Z256" s="262" t="s">
        <v>4760</v>
      </c>
      <c r="AA256" s="262" t="s">
        <v>5795</v>
      </c>
      <c r="AB256" s="264" t="s">
        <v>4762</v>
      </c>
      <c r="AC256" s="264" t="s">
        <v>4763</v>
      </c>
      <c r="AD256" s="262" t="s">
        <v>6162</v>
      </c>
      <c r="AE256" s="264" t="s">
        <v>4765</v>
      </c>
      <c r="AF256" s="264"/>
      <c r="AG256" s="262"/>
      <c r="AH256" s="264"/>
      <c r="AI256" s="262" t="s">
        <v>4767</v>
      </c>
      <c r="AJ256" s="262" t="s">
        <v>4767</v>
      </c>
      <c r="AK256" s="262" t="s">
        <v>4767</v>
      </c>
      <c r="AL256" s="262" t="s">
        <v>6163</v>
      </c>
      <c r="AM256" s="262" t="s">
        <v>4769</v>
      </c>
      <c r="AN256" s="263" t="s">
        <v>4770</v>
      </c>
      <c r="AO256" s="262">
        <v>254</v>
      </c>
      <c r="AP256" s="262" t="s">
        <v>6143</v>
      </c>
      <c r="AQ256" s="262" t="s">
        <v>4831</v>
      </c>
      <c r="AR256" s="264"/>
      <c r="AS256" s="264" t="s">
        <v>6115</v>
      </c>
      <c r="AT256" s="262" t="s">
        <v>3565</v>
      </c>
      <c r="AU256" s="264" t="s">
        <v>6124</v>
      </c>
      <c r="AV256" s="262" t="s">
        <v>4770</v>
      </c>
    </row>
    <row r="257" spans="1:48">
      <c r="A257" s="288">
        <v>255</v>
      </c>
      <c r="B257" s="288" t="e">
        <v>#N/A</v>
      </c>
      <c r="C257" s="263" t="s">
        <v>4192</v>
      </c>
      <c r="D257" s="288" t="s">
        <v>6164</v>
      </c>
      <c r="E257" s="277"/>
      <c r="F257" s="277"/>
      <c r="G257" s="277"/>
      <c r="H257" s="277"/>
      <c r="I257" s="277"/>
      <c r="J257" s="277"/>
      <c r="K257" s="277"/>
      <c r="L257" s="277"/>
      <c r="M257" s="277"/>
      <c r="N257" s="277"/>
      <c r="O257" s="277"/>
      <c r="P257" s="277"/>
      <c r="Q257" s="277"/>
      <c r="R257" s="277"/>
      <c r="S257" s="277"/>
      <c r="T257" s="277"/>
      <c r="U257" s="277"/>
      <c r="V257" s="277"/>
      <c r="W257" s="277"/>
      <c r="X257" s="277"/>
      <c r="Y257" s="277"/>
      <c r="Z257" s="277"/>
      <c r="AA257" s="277"/>
      <c r="AB257" s="277"/>
      <c r="AC257" s="277"/>
      <c r="AD257" s="277"/>
      <c r="AE257" s="277"/>
      <c r="AF257" s="277"/>
      <c r="AG257" s="277"/>
      <c r="AH257" s="277"/>
      <c r="AI257" s="277"/>
      <c r="AJ257" s="277"/>
      <c r="AK257" s="277"/>
      <c r="AL257" s="277"/>
      <c r="AM257" s="277"/>
      <c r="AN257" s="263">
        <v>0</v>
      </c>
      <c r="AO257" s="277"/>
      <c r="AP257" s="277"/>
      <c r="AQ257" s="277"/>
      <c r="AR257" s="277"/>
      <c r="AS257" s="277" t="s">
        <v>6115</v>
      </c>
      <c r="AT257" s="263" t="s">
        <v>3673</v>
      </c>
      <c r="AU257" s="277"/>
      <c r="AV257" s="277"/>
    </row>
    <row r="258" spans="1:48">
      <c r="A258" s="289">
        <v>256</v>
      </c>
      <c r="B258" s="289" t="e">
        <v>#N/A</v>
      </c>
      <c r="C258" s="286" t="s">
        <v>4123</v>
      </c>
      <c r="D258" s="289" t="s">
        <v>6165</v>
      </c>
      <c r="E258" s="290"/>
      <c r="F258" s="297" t="s">
        <v>3718</v>
      </c>
      <c r="G258" s="297" t="s">
        <v>6166</v>
      </c>
      <c r="H258" s="290" t="s">
        <v>3067</v>
      </c>
      <c r="I258" s="290">
        <v>85262042608</v>
      </c>
      <c r="J258" s="286" t="s">
        <v>4903</v>
      </c>
      <c r="K258" s="290"/>
      <c r="L258" s="290" t="s">
        <v>6167</v>
      </c>
      <c r="M258" s="290" t="s">
        <v>1621</v>
      </c>
      <c r="N258" s="290">
        <v>85372690006</v>
      </c>
      <c r="O258" s="290" t="s">
        <v>6168</v>
      </c>
      <c r="P258" s="290" t="s">
        <v>1621</v>
      </c>
      <c r="Q258" s="290">
        <v>85372690006</v>
      </c>
      <c r="R258" s="290"/>
      <c r="S258" s="290"/>
      <c r="T258" s="290"/>
      <c r="U258" s="290"/>
      <c r="V258" s="290"/>
      <c r="W258" s="290"/>
      <c r="X258" s="290"/>
      <c r="Y258" s="290"/>
      <c r="Z258" s="263" t="s">
        <v>4760</v>
      </c>
      <c r="AA258" s="290" t="s">
        <v>6169</v>
      </c>
      <c r="AB258" s="290" t="s">
        <v>6170</v>
      </c>
      <c r="AC258" s="290" t="s">
        <v>4763</v>
      </c>
      <c r="AD258" s="290" t="s">
        <v>6171</v>
      </c>
      <c r="AE258" s="290" t="s">
        <v>4765</v>
      </c>
      <c r="AF258" s="290"/>
      <c r="AG258" s="290"/>
      <c r="AH258" s="290"/>
      <c r="AI258" s="290"/>
      <c r="AJ258" s="290"/>
      <c r="AK258" s="290"/>
      <c r="AL258" s="290" t="s">
        <v>4941</v>
      </c>
      <c r="AM258" s="286" t="s">
        <v>4860</v>
      </c>
      <c r="AN258" s="263" t="s">
        <v>4861</v>
      </c>
      <c r="AO258" s="286">
        <v>256</v>
      </c>
      <c r="AP258" s="286" t="s">
        <v>6172</v>
      </c>
      <c r="AQ258" s="290"/>
      <c r="AR258" s="290"/>
      <c r="AS258" s="277" t="s">
        <v>6115</v>
      </c>
      <c r="AT258" s="263" t="s">
        <v>3477</v>
      </c>
      <c r="AU258" s="290" t="s">
        <v>6124</v>
      </c>
      <c r="AV258" s="286" t="s">
        <v>4861</v>
      </c>
    </row>
    <row r="259" spans="1:48">
      <c r="A259" s="291">
        <v>257</v>
      </c>
      <c r="B259" s="291" t="s">
        <v>6671</v>
      </c>
      <c r="C259" s="262" t="s">
        <v>4123</v>
      </c>
      <c r="D259" s="291" t="s">
        <v>6165</v>
      </c>
      <c r="E259" s="264"/>
      <c r="F259" s="298" t="s">
        <v>3719</v>
      </c>
      <c r="G259" s="298" t="s">
        <v>4589</v>
      </c>
      <c r="H259" s="264" t="s">
        <v>2959</v>
      </c>
      <c r="I259" s="264">
        <v>89626717147</v>
      </c>
      <c r="J259" s="262" t="s">
        <v>5880</v>
      </c>
      <c r="K259" s="264"/>
      <c r="L259" s="264" t="s">
        <v>6143</v>
      </c>
      <c r="M259" s="264" t="s">
        <v>6173</v>
      </c>
      <c r="N259" s="264">
        <v>85371491381</v>
      </c>
      <c r="O259" s="264" t="s">
        <v>6174</v>
      </c>
      <c r="P259" s="264" t="s">
        <v>6173</v>
      </c>
      <c r="Q259" s="264">
        <v>85371491381</v>
      </c>
      <c r="R259" s="262" t="s">
        <v>4757</v>
      </c>
      <c r="S259" s="264"/>
      <c r="T259" s="264"/>
      <c r="U259" s="264"/>
      <c r="V259" s="264"/>
      <c r="W259" s="262" t="str">
        <f>P259</f>
        <v>Randof</v>
      </c>
      <c r="X259" s="262">
        <f>Q259</f>
        <v>85371491381</v>
      </c>
      <c r="Y259" s="264"/>
      <c r="Z259" s="263" t="s">
        <v>4760</v>
      </c>
      <c r="AA259" s="262" t="s">
        <v>6175</v>
      </c>
      <c r="AB259" s="264" t="s">
        <v>4762</v>
      </c>
      <c r="AC259" s="264" t="s">
        <v>4763</v>
      </c>
      <c r="AD259" s="262" t="s">
        <v>4815</v>
      </c>
      <c r="AE259" s="264" t="s">
        <v>4765</v>
      </c>
      <c r="AF259" s="264"/>
      <c r="AG259" s="262"/>
      <c r="AH259" s="264"/>
      <c r="AI259" s="262" t="s">
        <v>4767</v>
      </c>
      <c r="AJ259" s="262" t="s">
        <v>4767</v>
      </c>
      <c r="AK259" s="262" t="s">
        <v>4767</v>
      </c>
      <c r="AL259" s="262" t="s">
        <v>4941</v>
      </c>
      <c r="AM259" s="262" t="s">
        <v>4769</v>
      </c>
      <c r="AN259" s="263" t="s">
        <v>4770</v>
      </c>
      <c r="AO259" s="286">
        <v>257</v>
      </c>
      <c r="AP259" s="262" t="s">
        <v>6143</v>
      </c>
      <c r="AQ259" s="262" t="s">
        <v>4831</v>
      </c>
      <c r="AR259" s="264"/>
      <c r="AS259" s="277" t="s">
        <v>6115</v>
      </c>
      <c r="AT259" s="263" t="s">
        <v>3481</v>
      </c>
      <c r="AU259" s="264" t="s">
        <v>6176</v>
      </c>
      <c r="AV259" s="262" t="s">
        <v>4770</v>
      </c>
    </row>
    <row r="260" spans="1:48">
      <c r="A260" s="291">
        <v>258</v>
      </c>
      <c r="B260" s="291" t="s">
        <v>6672</v>
      </c>
      <c r="C260" s="262" t="s">
        <v>2834</v>
      </c>
      <c r="D260" s="291" t="s">
        <v>2840</v>
      </c>
      <c r="E260" s="264"/>
      <c r="F260" s="97" t="s">
        <v>3869</v>
      </c>
      <c r="G260" s="262" t="s">
        <v>3870</v>
      </c>
      <c r="H260" s="262" t="s">
        <v>3118</v>
      </c>
      <c r="I260" s="262">
        <v>82391205785</v>
      </c>
      <c r="J260" s="262" t="s">
        <v>4903</v>
      </c>
      <c r="K260" s="264"/>
      <c r="L260" s="267">
        <v>43305</v>
      </c>
      <c r="M260" s="262" t="s">
        <v>6177</v>
      </c>
      <c r="N260" s="264">
        <v>85278653007</v>
      </c>
      <c r="O260" s="264" t="s">
        <v>6178</v>
      </c>
      <c r="P260" s="262" t="s">
        <v>6177</v>
      </c>
      <c r="Q260" s="264">
        <v>85278653007</v>
      </c>
      <c r="R260" s="264" t="s">
        <v>6179</v>
      </c>
      <c r="S260" s="264"/>
      <c r="T260" s="264" t="s">
        <v>6178</v>
      </c>
      <c r="U260" s="262" t="s">
        <v>6180</v>
      </c>
      <c r="V260" s="262" t="s">
        <v>3759</v>
      </c>
      <c r="W260" s="262" t="s">
        <v>6177</v>
      </c>
      <c r="X260" s="264">
        <v>85278653007</v>
      </c>
      <c r="Y260" s="264" t="s">
        <v>5161</v>
      </c>
      <c r="Z260" s="263" t="s">
        <v>4760</v>
      </c>
      <c r="AA260" s="262" t="s">
        <v>6181</v>
      </c>
      <c r="AB260" s="264" t="s">
        <v>4762</v>
      </c>
      <c r="AC260" s="264" t="s">
        <v>4763</v>
      </c>
      <c r="AD260" s="262" t="s">
        <v>5913</v>
      </c>
      <c r="AE260" s="264" t="s">
        <v>4765</v>
      </c>
      <c r="AF260" s="264"/>
      <c r="AG260" s="262"/>
      <c r="AH260" s="262" t="s">
        <v>6182</v>
      </c>
      <c r="AI260" s="262" t="s">
        <v>4767</v>
      </c>
      <c r="AJ260" s="262" t="s">
        <v>4767</v>
      </c>
      <c r="AK260" s="262" t="s">
        <v>4767</v>
      </c>
      <c r="AL260" s="262" t="s">
        <v>4941</v>
      </c>
      <c r="AM260" s="262" t="s">
        <v>4769</v>
      </c>
      <c r="AN260" s="263" t="s">
        <v>4770</v>
      </c>
      <c r="AO260" s="288">
        <v>258</v>
      </c>
      <c r="AP260" s="267">
        <v>43305</v>
      </c>
      <c r="AQ260" s="277"/>
      <c r="AR260" s="277"/>
      <c r="AS260" s="277" t="s">
        <v>6115</v>
      </c>
      <c r="AT260" s="263" t="s">
        <v>3520</v>
      </c>
      <c r="AU260" s="264" t="s">
        <v>6124</v>
      </c>
      <c r="AV260" s="262" t="s">
        <v>4770</v>
      </c>
    </row>
    <row r="261" spans="1:48">
      <c r="A261" s="291">
        <v>259</v>
      </c>
      <c r="B261" s="291" t="s">
        <v>6673</v>
      </c>
      <c r="C261" s="262" t="s">
        <v>2834</v>
      </c>
      <c r="D261" s="291" t="s">
        <v>2840</v>
      </c>
      <c r="E261" s="264"/>
      <c r="F261" s="262" t="s">
        <v>3721</v>
      </c>
      <c r="G261" s="262" t="s">
        <v>4143</v>
      </c>
      <c r="H261" s="264" t="s">
        <v>3118</v>
      </c>
      <c r="I261" s="264">
        <v>82391205785</v>
      </c>
      <c r="J261" s="262" t="s">
        <v>6183</v>
      </c>
      <c r="K261" s="264"/>
      <c r="L261" s="264" t="s">
        <v>6184</v>
      </c>
      <c r="M261" s="264" t="s">
        <v>6185</v>
      </c>
      <c r="N261" s="264">
        <v>85274441100</v>
      </c>
      <c r="O261" s="264" t="s">
        <v>6186</v>
      </c>
      <c r="P261" s="264" t="s">
        <v>6185</v>
      </c>
      <c r="Q261" s="264">
        <v>85274441100</v>
      </c>
      <c r="R261" s="262" t="s">
        <v>4757</v>
      </c>
      <c r="S261" s="264"/>
      <c r="T261" s="264"/>
      <c r="U261" s="264"/>
      <c r="V261" s="264"/>
      <c r="W261" s="262" t="str">
        <f t="shared" ref="W261:W265" si="5">P261</f>
        <v>Bram</v>
      </c>
      <c r="X261" s="262">
        <f t="shared" ref="X261:X265" si="6">Q261</f>
        <v>85274441100</v>
      </c>
      <c r="Y261" s="264" t="s">
        <v>5161</v>
      </c>
      <c r="Z261" s="263" t="s">
        <v>4760</v>
      </c>
      <c r="AA261" s="262" t="s">
        <v>6181</v>
      </c>
      <c r="AB261" s="264" t="s">
        <v>6187</v>
      </c>
      <c r="AC261" s="264" t="s">
        <v>4763</v>
      </c>
      <c r="AD261" s="262" t="s">
        <v>5913</v>
      </c>
      <c r="AE261" s="264" t="s">
        <v>4765</v>
      </c>
      <c r="AF261" s="264"/>
      <c r="AG261" s="262"/>
      <c r="AH261" s="264"/>
      <c r="AI261" s="262" t="s">
        <v>4767</v>
      </c>
      <c r="AJ261" s="262" t="s">
        <v>4767</v>
      </c>
      <c r="AK261" s="262" t="s">
        <v>4767</v>
      </c>
      <c r="AL261" s="262" t="s">
        <v>4941</v>
      </c>
      <c r="AM261" s="262" t="s">
        <v>4769</v>
      </c>
      <c r="AN261" s="263" t="s">
        <v>4770</v>
      </c>
      <c r="AO261" s="262">
        <v>259</v>
      </c>
      <c r="AP261" s="262" t="s">
        <v>6184</v>
      </c>
      <c r="AQ261" s="264"/>
      <c r="AR261" s="264"/>
      <c r="AS261" s="264" t="s">
        <v>6115</v>
      </c>
      <c r="AT261" s="262" t="s">
        <v>3651</v>
      </c>
      <c r="AU261" s="264" t="s">
        <v>6124</v>
      </c>
      <c r="AV261" s="262" t="s">
        <v>4770</v>
      </c>
    </row>
    <row r="262" spans="1:48">
      <c r="A262" s="291">
        <v>260</v>
      </c>
      <c r="B262" s="291" t="s">
        <v>6674</v>
      </c>
      <c r="C262" s="262" t="s">
        <v>3815</v>
      </c>
      <c r="D262" s="291" t="s">
        <v>6164</v>
      </c>
      <c r="E262" s="264"/>
      <c r="F262" s="262" t="s">
        <v>3722</v>
      </c>
      <c r="G262" s="262" t="s">
        <v>4486</v>
      </c>
      <c r="H262" s="264" t="s">
        <v>5997</v>
      </c>
      <c r="I262" s="264">
        <v>8114907478</v>
      </c>
      <c r="J262" s="262" t="s">
        <v>5156</v>
      </c>
      <c r="K262" s="264"/>
      <c r="L262" s="295">
        <v>43298</v>
      </c>
      <c r="M262" s="264" t="s">
        <v>6189</v>
      </c>
      <c r="N262" s="264">
        <v>85738505040</v>
      </c>
      <c r="O262" s="264" t="s">
        <v>6190</v>
      </c>
      <c r="P262" s="264" t="s">
        <v>6189</v>
      </c>
      <c r="Q262" s="264">
        <v>85738505040</v>
      </c>
      <c r="R262" s="262" t="s">
        <v>4757</v>
      </c>
      <c r="S262" s="264"/>
      <c r="T262" s="264"/>
      <c r="U262" s="264"/>
      <c r="V262" s="264"/>
      <c r="W262" s="262" t="str">
        <f t="shared" si="5"/>
        <v>Dimas</v>
      </c>
      <c r="X262" s="262">
        <f t="shared" si="6"/>
        <v>85738505040</v>
      </c>
      <c r="Y262" s="264"/>
      <c r="Z262" s="263" t="s">
        <v>4760</v>
      </c>
      <c r="AA262" s="262" t="s">
        <v>6191</v>
      </c>
      <c r="AB262" s="264" t="s">
        <v>4762</v>
      </c>
      <c r="AC262" s="264" t="s">
        <v>4763</v>
      </c>
      <c r="AD262" s="262" t="s">
        <v>5709</v>
      </c>
      <c r="AE262" s="264" t="s">
        <v>4765</v>
      </c>
      <c r="AF262" s="264"/>
      <c r="AG262" s="262"/>
      <c r="AH262" s="264"/>
      <c r="AI262" s="262" t="s">
        <v>4767</v>
      </c>
      <c r="AJ262" s="262" t="s">
        <v>4767</v>
      </c>
      <c r="AK262" s="262" t="s">
        <v>4767</v>
      </c>
      <c r="AL262" s="262" t="s">
        <v>4941</v>
      </c>
      <c r="AM262" s="262" t="s">
        <v>4769</v>
      </c>
      <c r="AN262" s="263" t="s">
        <v>4770</v>
      </c>
      <c r="AO262" s="286">
        <v>260</v>
      </c>
      <c r="AP262" s="262" t="s">
        <v>6123</v>
      </c>
      <c r="AQ262" s="262" t="s">
        <v>4831</v>
      </c>
      <c r="AR262" s="264"/>
      <c r="AS262" s="277" t="s">
        <v>6115</v>
      </c>
      <c r="AT262" s="263" t="s">
        <v>3429</v>
      </c>
      <c r="AU262" s="264" t="s">
        <v>6124</v>
      </c>
      <c r="AV262" s="262" t="s">
        <v>4770</v>
      </c>
    </row>
    <row r="263" spans="1:48">
      <c r="A263" s="291">
        <v>261</v>
      </c>
      <c r="B263" s="291" t="s">
        <v>6675</v>
      </c>
      <c r="C263" s="262" t="s">
        <v>3815</v>
      </c>
      <c r="D263" s="291" t="s">
        <v>6164</v>
      </c>
      <c r="E263" s="264"/>
      <c r="F263" s="262" t="s">
        <v>6192</v>
      </c>
      <c r="G263" s="262" t="s">
        <v>4490</v>
      </c>
      <c r="H263" s="264" t="s">
        <v>3099</v>
      </c>
      <c r="I263" s="264">
        <v>82219777645</v>
      </c>
      <c r="J263" s="262" t="s">
        <v>4903</v>
      </c>
      <c r="K263" s="264"/>
      <c r="L263" s="264" t="s">
        <v>6143</v>
      </c>
      <c r="M263" s="264" t="s">
        <v>6194</v>
      </c>
      <c r="N263" s="264" t="s">
        <v>6195</v>
      </c>
      <c r="O263" s="264" t="s">
        <v>6196</v>
      </c>
      <c r="P263" s="264" t="s">
        <v>6194</v>
      </c>
      <c r="Q263" s="264" t="s">
        <v>6195</v>
      </c>
      <c r="R263" s="262" t="s">
        <v>4757</v>
      </c>
      <c r="S263" s="264"/>
      <c r="T263" s="264"/>
      <c r="U263" s="264"/>
      <c r="V263" s="264"/>
      <c r="W263" s="262" t="str">
        <f t="shared" si="5"/>
        <v>Satya dan Fadli</v>
      </c>
      <c r="X263" s="262" t="str">
        <f t="shared" si="6"/>
        <v>085732601635 / 082234054948</v>
      </c>
      <c r="Y263" s="264"/>
      <c r="Z263" s="263" t="s">
        <v>4760</v>
      </c>
      <c r="AA263" s="262" t="s">
        <v>6197</v>
      </c>
      <c r="AB263" s="264" t="s">
        <v>4762</v>
      </c>
      <c r="AC263" s="264" t="s">
        <v>4763</v>
      </c>
      <c r="AD263" s="262" t="s">
        <v>6198</v>
      </c>
      <c r="AE263" s="264" t="s">
        <v>4765</v>
      </c>
      <c r="AF263" s="264"/>
      <c r="AG263" s="262"/>
      <c r="AH263" s="264"/>
      <c r="AI263" s="262" t="s">
        <v>4767</v>
      </c>
      <c r="AJ263" s="262" t="s">
        <v>6199</v>
      </c>
      <c r="AK263" s="262" t="s">
        <v>4767</v>
      </c>
      <c r="AL263" s="262" t="s">
        <v>6200</v>
      </c>
      <c r="AM263" s="262" t="s">
        <v>4769</v>
      </c>
      <c r="AN263" s="263" t="s">
        <v>4770</v>
      </c>
      <c r="AO263" s="262">
        <v>261</v>
      </c>
      <c r="AP263" s="262" t="s">
        <v>6143</v>
      </c>
      <c r="AQ263" s="264"/>
      <c r="AR263" s="264"/>
      <c r="AS263" s="277" t="s">
        <v>6115</v>
      </c>
      <c r="AT263" s="263" t="s">
        <v>3430</v>
      </c>
      <c r="AU263" s="264" t="s">
        <v>6124</v>
      </c>
      <c r="AV263" s="262" t="s">
        <v>4770</v>
      </c>
    </row>
    <row r="264" spans="1:48">
      <c r="A264" s="291">
        <v>262</v>
      </c>
      <c r="B264" s="291" t="s">
        <v>6676</v>
      </c>
      <c r="C264" s="262" t="s">
        <v>3815</v>
      </c>
      <c r="D264" s="291" t="s">
        <v>6164</v>
      </c>
      <c r="E264" s="264"/>
      <c r="F264" s="262" t="s">
        <v>3724</v>
      </c>
      <c r="G264" s="262" t="s">
        <v>4494</v>
      </c>
      <c r="H264" s="264" t="s">
        <v>3101</v>
      </c>
      <c r="I264" s="264">
        <v>82288071754</v>
      </c>
      <c r="J264" s="262" t="s">
        <v>4903</v>
      </c>
      <c r="K264" s="264"/>
      <c r="L264" s="295">
        <v>43296</v>
      </c>
      <c r="M264" s="264" t="s">
        <v>6202</v>
      </c>
      <c r="N264" s="264">
        <v>85645670040</v>
      </c>
      <c r="O264" s="264" t="s">
        <v>6203</v>
      </c>
      <c r="P264" s="264" t="s">
        <v>6202</v>
      </c>
      <c r="Q264" s="264">
        <v>85645670040</v>
      </c>
      <c r="R264" s="262" t="s">
        <v>4757</v>
      </c>
      <c r="S264" s="264"/>
      <c r="T264" s="264"/>
      <c r="U264" s="264"/>
      <c r="V264" s="264"/>
      <c r="W264" s="262" t="str">
        <f t="shared" si="5"/>
        <v>Yazid</v>
      </c>
      <c r="X264" s="262">
        <f t="shared" si="6"/>
        <v>85645670040</v>
      </c>
      <c r="Y264" s="264"/>
      <c r="Z264" s="263" t="s">
        <v>4760</v>
      </c>
      <c r="AA264" s="262" t="s">
        <v>6139</v>
      </c>
      <c r="AB264" s="264" t="s">
        <v>4762</v>
      </c>
      <c r="AC264" s="264" t="s">
        <v>4763</v>
      </c>
      <c r="AD264" s="262" t="s">
        <v>4815</v>
      </c>
      <c r="AE264" s="264" t="s">
        <v>4765</v>
      </c>
      <c r="AF264" s="264"/>
      <c r="AG264" s="262"/>
      <c r="AH264" s="264"/>
      <c r="AI264" s="262" t="s">
        <v>4767</v>
      </c>
      <c r="AJ264" s="262" t="s">
        <v>4767</v>
      </c>
      <c r="AK264" s="262" t="s">
        <v>4767</v>
      </c>
      <c r="AL264" s="262" t="s">
        <v>4941</v>
      </c>
      <c r="AM264" s="262" t="s">
        <v>4769</v>
      </c>
      <c r="AN264" s="263" t="s">
        <v>4770</v>
      </c>
      <c r="AO264" s="262">
        <v>262</v>
      </c>
      <c r="AP264" s="262" t="s">
        <v>6204</v>
      </c>
      <c r="AQ264" s="264"/>
      <c r="AR264" s="264"/>
      <c r="AS264" s="277" t="s">
        <v>6115</v>
      </c>
      <c r="AT264" s="263" t="s">
        <v>3431</v>
      </c>
      <c r="AU264" s="264" t="s">
        <v>6124</v>
      </c>
      <c r="AV264" s="262" t="s">
        <v>4770</v>
      </c>
    </row>
    <row r="265" spans="1:48">
      <c r="A265" s="291">
        <v>263</v>
      </c>
      <c r="B265" s="291" t="s">
        <v>6677</v>
      </c>
      <c r="C265" s="262" t="s">
        <v>3815</v>
      </c>
      <c r="D265" s="291" t="s">
        <v>6164</v>
      </c>
      <c r="E265" s="264"/>
      <c r="F265" s="97" t="s">
        <v>3828</v>
      </c>
      <c r="G265" s="262" t="s">
        <v>6205</v>
      </c>
      <c r="H265" s="262" t="s">
        <v>3248</v>
      </c>
      <c r="I265" s="264" t="s">
        <v>6206</v>
      </c>
      <c r="J265" s="262" t="s">
        <v>4903</v>
      </c>
      <c r="K265" s="264"/>
      <c r="L265" s="264" t="s">
        <v>6123</v>
      </c>
      <c r="M265" s="264" t="s">
        <v>6207</v>
      </c>
      <c r="N265" s="264">
        <v>82243445809</v>
      </c>
      <c r="O265" s="264" t="s">
        <v>6208</v>
      </c>
      <c r="P265" s="264" t="s">
        <v>6207</v>
      </c>
      <c r="Q265" s="264">
        <v>82243445809</v>
      </c>
      <c r="R265" s="262" t="s">
        <v>4757</v>
      </c>
      <c r="S265" s="264"/>
      <c r="T265" s="264"/>
      <c r="U265" s="264"/>
      <c r="V265" s="264"/>
      <c r="W265" s="262" t="str">
        <f t="shared" si="5"/>
        <v>Ichfan</v>
      </c>
      <c r="X265" s="262">
        <f t="shared" si="6"/>
        <v>82243445809</v>
      </c>
      <c r="Y265" s="264"/>
      <c r="Z265" s="263" t="s">
        <v>4760</v>
      </c>
      <c r="AA265" s="262" t="s">
        <v>6209</v>
      </c>
      <c r="AB265" s="264" t="s">
        <v>4762</v>
      </c>
      <c r="AC265" s="264" t="s">
        <v>4763</v>
      </c>
      <c r="AD265" s="262" t="s">
        <v>4815</v>
      </c>
      <c r="AE265" s="264" t="s">
        <v>4765</v>
      </c>
      <c r="AF265" s="264"/>
      <c r="AG265" s="262"/>
      <c r="AH265" s="264"/>
      <c r="AI265" s="262" t="s">
        <v>4767</v>
      </c>
      <c r="AJ265" s="262" t="s">
        <v>4767</v>
      </c>
      <c r="AK265" s="262" t="s">
        <v>4767</v>
      </c>
      <c r="AL265" s="262" t="s">
        <v>6210</v>
      </c>
      <c r="AM265" s="262" t="s">
        <v>4769</v>
      </c>
      <c r="AN265" s="263" t="s">
        <v>4770</v>
      </c>
      <c r="AO265" s="262">
        <v>263</v>
      </c>
      <c r="AP265" s="262" t="s">
        <v>6143</v>
      </c>
      <c r="AQ265" s="264"/>
      <c r="AR265" s="264"/>
      <c r="AS265" s="277" t="s">
        <v>6115</v>
      </c>
      <c r="AT265" s="263" t="s">
        <v>3436</v>
      </c>
      <c r="AU265" s="264" t="s">
        <v>6124</v>
      </c>
      <c r="AV265" s="262" t="s">
        <v>4770</v>
      </c>
    </row>
    <row r="266" spans="1:48">
      <c r="A266" s="289">
        <v>264</v>
      </c>
      <c r="B266" s="289" t="e">
        <v>#N/A</v>
      </c>
      <c r="C266" s="286" t="s">
        <v>3815</v>
      </c>
      <c r="D266" s="289" t="s">
        <v>6164</v>
      </c>
      <c r="E266" s="290"/>
      <c r="F266" s="286" t="s">
        <v>3726</v>
      </c>
      <c r="G266" s="286" t="s">
        <v>6211</v>
      </c>
      <c r="H266" s="290" t="s">
        <v>5201</v>
      </c>
      <c r="I266" s="290">
        <v>85718919227</v>
      </c>
      <c r="J266" s="286" t="s">
        <v>5156</v>
      </c>
      <c r="K266" s="290"/>
      <c r="L266" s="299">
        <v>43297</v>
      </c>
      <c r="M266" s="290" t="s">
        <v>6212</v>
      </c>
      <c r="N266" s="290">
        <v>85755790977</v>
      </c>
      <c r="O266" s="290" t="s">
        <v>6213</v>
      </c>
      <c r="P266" s="290" t="s">
        <v>6212</v>
      </c>
      <c r="Q266" s="290">
        <v>85755790977</v>
      </c>
      <c r="R266" s="290"/>
      <c r="S266" s="290"/>
      <c r="T266" s="290"/>
      <c r="U266" s="290"/>
      <c r="V266" s="290"/>
      <c r="W266" s="290"/>
      <c r="X266" s="290"/>
      <c r="Y266" s="290"/>
      <c r="Z266" s="263" t="s">
        <v>4760</v>
      </c>
      <c r="AA266" s="290" t="s">
        <v>6214</v>
      </c>
      <c r="AB266" s="290"/>
      <c r="AC266" s="290" t="s">
        <v>4763</v>
      </c>
      <c r="AD266" s="290" t="s">
        <v>4875</v>
      </c>
      <c r="AE266" s="290" t="s">
        <v>4765</v>
      </c>
      <c r="AF266" s="290"/>
      <c r="AG266" s="290"/>
      <c r="AH266" s="290"/>
      <c r="AI266" s="286" t="s">
        <v>4767</v>
      </c>
      <c r="AJ266" s="286" t="s">
        <v>4767</v>
      </c>
      <c r="AK266" s="286" t="s">
        <v>4767</v>
      </c>
      <c r="AL266" s="290" t="s">
        <v>6215</v>
      </c>
      <c r="AM266" s="286" t="s">
        <v>4860</v>
      </c>
      <c r="AN266" s="263" t="s">
        <v>4861</v>
      </c>
      <c r="AO266" s="286">
        <v>265</v>
      </c>
      <c r="AP266" s="286" t="s">
        <v>6123</v>
      </c>
      <c r="AQ266" s="290"/>
      <c r="AR266" s="290"/>
      <c r="AS266" s="277" t="s">
        <v>6115</v>
      </c>
      <c r="AT266" s="263" t="s">
        <v>3437</v>
      </c>
      <c r="AU266" s="290" t="s">
        <v>6124</v>
      </c>
      <c r="AV266" s="286" t="s">
        <v>4861</v>
      </c>
    </row>
    <row r="267" spans="1:48">
      <c r="A267" s="291">
        <v>265</v>
      </c>
      <c r="B267" s="291" t="s">
        <v>6678</v>
      </c>
      <c r="C267" s="262" t="s">
        <v>3815</v>
      </c>
      <c r="D267" s="291" t="s">
        <v>6164</v>
      </c>
      <c r="E267" s="264"/>
      <c r="F267" t="s">
        <v>3816</v>
      </c>
      <c r="G267" s="262" t="s">
        <v>3817</v>
      </c>
      <c r="H267" s="264" t="s">
        <v>5625</v>
      </c>
      <c r="I267" s="264">
        <v>82110096353</v>
      </c>
      <c r="J267" s="262" t="s">
        <v>4903</v>
      </c>
      <c r="K267" s="264"/>
      <c r="L267" s="295">
        <v>43296</v>
      </c>
      <c r="M267" s="264" t="s">
        <v>6216</v>
      </c>
      <c r="N267" s="264">
        <v>82334117889</v>
      </c>
      <c r="O267" s="264" t="s">
        <v>6217</v>
      </c>
      <c r="P267" s="264" t="s">
        <v>6216</v>
      </c>
      <c r="Q267" s="264">
        <v>82334117889</v>
      </c>
      <c r="R267" s="262" t="s">
        <v>4757</v>
      </c>
      <c r="S267" s="264"/>
      <c r="T267" s="264"/>
      <c r="U267" s="264"/>
      <c r="V267" s="264"/>
      <c r="W267" s="262" t="str">
        <f>P267</f>
        <v>Teddy</v>
      </c>
      <c r="X267" s="262">
        <f>Q267</f>
        <v>82334117889</v>
      </c>
      <c r="Y267" s="264"/>
      <c r="Z267" s="263" t="s">
        <v>4760</v>
      </c>
      <c r="AA267" s="262" t="s">
        <v>6218</v>
      </c>
      <c r="AB267" s="264" t="s">
        <v>4762</v>
      </c>
      <c r="AC267" s="264" t="s">
        <v>4763</v>
      </c>
      <c r="AD267" s="262" t="s">
        <v>4815</v>
      </c>
      <c r="AE267" s="264" t="s">
        <v>4765</v>
      </c>
      <c r="AF267" s="264"/>
      <c r="AG267" s="262"/>
      <c r="AH267" s="264"/>
      <c r="AI267" s="262" t="s">
        <v>4767</v>
      </c>
      <c r="AJ267" s="262" t="s">
        <v>4767</v>
      </c>
      <c r="AK267" s="262" t="s">
        <v>4767</v>
      </c>
      <c r="AL267" s="262" t="s">
        <v>4941</v>
      </c>
      <c r="AM267" s="262" t="s">
        <v>4769</v>
      </c>
      <c r="AN267" s="263" t="s">
        <v>4770</v>
      </c>
      <c r="AO267" s="262">
        <v>264</v>
      </c>
      <c r="AP267" s="262" t="s">
        <v>6204</v>
      </c>
      <c r="AQ267" s="264"/>
      <c r="AR267" s="264"/>
      <c r="AS267" s="277" t="s">
        <v>6115</v>
      </c>
      <c r="AT267" s="263" t="s">
        <v>3632</v>
      </c>
      <c r="AU267" s="264" t="s">
        <v>6124</v>
      </c>
      <c r="AV267" s="262" t="s">
        <v>4770</v>
      </c>
    </row>
    <row r="268" spans="1:48">
      <c r="A268" s="289">
        <v>266</v>
      </c>
      <c r="B268" s="289" t="e">
        <v>#N/A</v>
      </c>
      <c r="C268" s="286" t="s">
        <v>2917</v>
      </c>
      <c r="D268" s="289" t="s">
        <v>6219</v>
      </c>
      <c r="E268" s="290"/>
      <c r="F268" s="286" t="s">
        <v>3728</v>
      </c>
      <c r="G268" s="286" t="s">
        <v>6220</v>
      </c>
      <c r="H268" s="290" t="s">
        <v>3260</v>
      </c>
      <c r="I268" s="290">
        <v>82242798652</v>
      </c>
      <c r="J268" s="286" t="s">
        <v>4903</v>
      </c>
      <c r="K268" s="290"/>
      <c r="L268" s="290" t="s">
        <v>6123</v>
      </c>
      <c r="M268" s="290" t="s">
        <v>6221</v>
      </c>
      <c r="N268" s="290">
        <v>85781553303</v>
      </c>
      <c r="O268" s="290" t="s">
        <v>6222</v>
      </c>
      <c r="P268" s="290" t="s">
        <v>4926</v>
      </c>
      <c r="Q268" s="290">
        <v>85781553303</v>
      </c>
      <c r="R268" s="290"/>
      <c r="S268" s="290" t="s">
        <v>6223</v>
      </c>
      <c r="T268" s="290"/>
      <c r="U268" s="290"/>
      <c r="V268" s="290"/>
      <c r="W268" s="290"/>
      <c r="X268" s="290"/>
      <c r="Y268" s="290"/>
      <c r="Z268" s="263" t="s">
        <v>4760</v>
      </c>
      <c r="AA268" s="290"/>
      <c r="AB268" s="290"/>
      <c r="AC268" s="290"/>
      <c r="AD268" s="290"/>
      <c r="AE268" s="290"/>
      <c r="AF268" s="290"/>
      <c r="AG268" s="290"/>
      <c r="AH268" s="290"/>
      <c r="AI268" s="290"/>
      <c r="AJ268" s="290"/>
      <c r="AK268" s="290"/>
      <c r="AL268" s="290" t="s">
        <v>6224</v>
      </c>
      <c r="AM268" s="286" t="s">
        <v>4928</v>
      </c>
      <c r="AN268" s="263" t="s">
        <v>6223</v>
      </c>
      <c r="AO268" s="286">
        <v>266</v>
      </c>
      <c r="AP268" s="286" t="s">
        <v>6123</v>
      </c>
      <c r="AQ268" s="290"/>
      <c r="AR268" s="290"/>
      <c r="AS268" s="277" t="s">
        <v>6115</v>
      </c>
      <c r="AT268" s="263" t="s">
        <v>3355</v>
      </c>
      <c r="AU268" s="290" t="s">
        <v>6176</v>
      </c>
      <c r="AV268" s="286" t="s">
        <v>6223</v>
      </c>
    </row>
    <row r="269" spans="1:48">
      <c r="A269" s="289">
        <v>267</v>
      </c>
      <c r="B269" s="289" t="e">
        <v>#N/A</v>
      </c>
      <c r="C269" s="286" t="s">
        <v>2917</v>
      </c>
      <c r="D269" s="289" t="s">
        <v>6219</v>
      </c>
      <c r="E269" s="290"/>
      <c r="F269" s="286" t="s">
        <v>3729</v>
      </c>
      <c r="G269" s="286" t="s">
        <v>6225</v>
      </c>
      <c r="H269" s="290" t="s">
        <v>3235</v>
      </c>
      <c r="I269" s="290">
        <v>85712423341</v>
      </c>
      <c r="J269" s="286" t="s">
        <v>4903</v>
      </c>
      <c r="K269" s="290"/>
      <c r="L269" s="290" t="s">
        <v>6226</v>
      </c>
      <c r="M269" s="290" t="s">
        <v>4921</v>
      </c>
      <c r="N269" s="290">
        <v>81328705809</v>
      </c>
      <c r="O269" s="290" t="s">
        <v>6227</v>
      </c>
      <c r="P269" s="290" t="s">
        <v>4921</v>
      </c>
      <c r="Q269" s="290">
        <v>81328705809</v>
      </c>
      <c r="R269" s="290"/>
      <c r="S269" s="290" t="s">
        <v>6223</v>
      </c>
      <c r="T269" s="290"/>
      <c r="U269" s="290"/>
      <c r="V269" s="290"/>
      <c r="W269" s="290"/>
      <c r="X269" s="290"/>
      <c r="Y269" s="290"/>
      <c r="Z269" s="277"/>
      <c r="AA269" s="290"/>
      <c r="AB269" s="290"/>
      <c r="AC269" s="290"/>
      <c r="AD269" s="290"/>
      <c r="AE269" s="290"/>
      <c r="AF269" s="290"/>
      <c r="AG269" s="290"/>
      <c r="AH269" s="290"/>
      <c r="AI269" s="290"/>
      <c r="AJ269" s="290"/>
      <c r="AK269" s="290"/>
      <c r="AL269" s="290"/>
      <c r="AM269" s="286" t="s">
        <v>4928</v>
      </c>
      <c r="AN269" s="263" t="s">
        <v>6223</v>
      </c>
      <c r="AO269" s="286">
        <v>267</v>
      </c>
      <c r="AP269" s="286" t="s">
        <v>6226</v>
      </c>
      <c r="AQ269" s="262" t="s">
        <v>4831</v>
      </c>
      <c r="AR269" s="290"/>
      <c r="AS269" s="277" t="s">
        <v>6115</v>
      </c>
      <c r="AT269" s="263" t="s">
        <v>3629</v>
      </c>
      <c r="AU269" s="290" t="s">
        <v>6124</v>
      </c>
      <c r="AV269" s="300" t="s">
        <v>6223</v>
      </c>
    </row>
    <row r="270" spans="1:48">
      <c r="A270" s="291">
        <v>268</v>
      </c>
      <c r="B270" s="291" t="s">
        <v>6679</v>
      </c>
      <c r="C270" s="262" t="s">
        <v>2917</v>
      </c>
      <c r="D270" s="291" t="s">
        <v>6219</v>
      </c>
      <c r="E270" s="264"/>
      <c r="F270" s="262" t="s">
        <v>3730</v>
      </c>
      <c r="G270" s="262" t="s">
        <v>4101</v>
      </c>
      <c r="H270" s="264" t="s">
        <v>3250</v>
      </c>
      <c r="I270" s="264">
        <v>81227872712</v>
      </c>
      <c r="J270" s="262" t="s">
        <v>4879</v>
      </c>
      <c r="K270" s="264"/>
      <c r="L270" s="295">
        <v>43297</v>
      </c>
      <c r="M270" s="264" t="s">
        <v>6229</v>
      </c>
      <c r="N270" s="264" t="s">
        <v>6230</v>
      </c>
      <c r="O270" s="264" t="s">
        <v>6231</v>
      </c>
      <c r="P270" s="264" t="s">
        <v>6229</v>
      </c>
      <c r="Q270" s="264" t="s">
        <v>6230</v>
      </c>
      <c r="R270" s="262" t="s">
        <v>4757</v>
      </c>
      <c r="S270" s="264" t="s">
        <v>6232</v>
      </c>
      <c r="T270" s="264"/>
      <c r="U270" s="264"/>
      <c r="V270" s="264"/>
      <c r="W270" s="262" t="str">
        <f t="shared" ref="W270:W279" si="7">P270</f>
        <v>Subhan</v>
      </c>
      <c r="X270" s="262" t="str">
        <f t="shared" ref="X270:X279" si="8">Q270</f>
        <v>085228173020 / 0274895164</v>
      </c>
      <c r="Y270" s="264"/>
      <c r="Z270" s="263" t="s">
        <v>4760</v>
      </c>
      <c r="AA270" s="262" t="s">
        <v>6233</v>
      </c>
      <c r="AB270" s="264" t="s">
        <v>4762</v>
      </c>
      <c r="AC270" s="264" t="s">
        <v>4763</v>
      </c>
      <c r="AD270" s="262" t="s">
        <v>4780</v>
      </c>
      <c r="AE270" s="264" t="s">
        <v>4765</v>
      </c>
      <c r="AF270" s="264"/>
      <c r="AG270" s="262"/>
      <c r="AH270" s="264"/>
      <c r="AI270" s="262" t="s">
        <v>4767</v>
      </c>
      <c r="AJ270" s="262" t="s">
        <v>4767</v>
      </c>
      <c r="AK270" s="262" t="s">
        <v>4767</v>
      </c>
      <c r="AL270" s="262" t="s">
        <v>4941</v>
      </c>
      <c r="AM270" s="262" t="s">
        <v>4769</v>
      </c>
      <c r="AN270" s="263" t="s">
        <v>4770</v>
      </c>
      <c r="AO270" s="262">
        <v>268</v>
      </c>
      <c r="AP270" s="262" t="s">
        <v>6123</v>
      </c>
      <c r="AQ270" s="264"/>
      <c r="AR270" s="264"/>
      <c r="AS270" s="277" t="s">
        <v>6115</v>
      </c>
      <c r="AT270" s="263" t="s">
        <v>3630</v>
      </c>
      <c r="AU270" s="264" t="s">
        <v>6124</v>
      </c>
      <c r="AV270" s="262" t="s">
        <v>4770</v>
      </c>
    </row>
    <row r="271" spans="1:48">
      <c r="A271" s="264">
        <v>269</v>
      </c>
      <c r="B271" s="264" t="s">
        <v>6680</v>
      </c>
      <c r="C271" s="262" t="s">
        <v>2949</v>
      </c>
      <c r="D271" s="264" t="s">
        <v>6234</v>
      </c>
      <c r="E271" s="262" t="s">
        <v>2949</v>
      </c>
      <c r="F271" s="97" t="s">
        <v>3820</v>
      </c>
      <c r="G271" s="262" t="s">
        <v>3821</v>
      </c>
      <c r="H271" s="262" t="s">
        <v>3013</v>
      </c>
      <c r="I271" s="262">
        <v>81258129672</v>
      </c>
      <c r="J271" s="262" t="s">
        <v>4903</v>
      </c>
      <c r="K271" s="264"/>
      <c r="L271" s="262" t="s">
        <v>6235</v>
      </c>
      <c r="M271" s="262" t="s">
        <v>6236</v>
      </c>
      <c r="N271" s="264">
        <v>85390523232</v>
      </c>
      <c r="O271" s="264" t="s">
        <v>6237</v>
      </c>
      <c r="P271" s="262" t="s">
        <v>6236</v>
      </c>
      <c r="Q271" s="264">
        <v>85390523232</v>
      </c>
      <c r="R271" s="262" t="s">
        <v>4757</v>
      </c>
      <c r="S271" s="264"/>
      <c r="T271" s="264"/>
      <c r="U271" s="264"/>
      <c r="V271" s="264"/>
      <c r="W271" s="262" t="str">
        <f t="shared" si="7"/>
        <v>Pajrin</v>
      </c>
      <c r="X271" s="262">
        <f t="shared" si="8"/>
        <v>85390523232</v>
      </c>
      <c r="Y271" s="264" t="s">
        <v>6238</v>
      </c>
      <c r="Z271" s="263" t="s">
        <v>4760</v>
      </c>
      <c r="AA271" s="262" t="s">
        <v>5791</v>
      </c>
      <c r="AB271" s="264" t="s">
        <v>4762</v>
      </c>
      <c r="AC271" s="264" t="s">
        <v>4763</v>
      </c>
      <c r="AD271" s="262" t="s">
        <v>6239</v>
      </c>
      <c r="AE271" s="264" t="s">
        <v>4765</v>
      </c>
      <c r="AF271" s="264"/>
      <c r="AG271" s="262"/>
      <c r="AH271" s="262" t="s">
        <v>6240</v>
      </c>
      <c r="AI271" s="262" t="s">
        <v>4767</v>
      </c>
      <c r="AJ271" s="262" t="s">
        <v>4767</v>
      </c>
      <c r="AK271" s="262" t="s">
        <v>4767</v>
      </c>
      <c r="AL271" s="262" t="s">
        <v>4941</v>
      </c>
      <c r="AM271" s="262" t="s">
        <v>4769</v>
      </c>
      <c r="AN271" s="263" t="s">
        <v>4770</v>
      </c>
      <c r="AO271" s="262">
        <v>269</v>
      </c>
      <c r="AP271" s="262" t="s">
        <v>6235</v>
      </c>
      <c r="AQ271" s="264"/>
      <c r="AR271" s="264"/>
      <c r="AS271" s="264" t="s">
        <v>6241</v>
      </c>
      <c r="AT271" s="262" t="s">
        <v>2949</v>
      </c>
      <c r="AU271" s="264" t="s">
        <v>6124</v>
      </c>
      <c r="AV271" s="262" t="s">
        <v>4770</v>
      </c>
    </row>
    <row r="272" spans="1:48">
      <c r="A272" s="264">
        <v>270</v>
      </c>
      <c r="B272" s="264" t="s">
        <v>6681</v>
      </c>
      <c r="C272" s="262" t="s">
        <v>2949</v>
      </c>
      <c r="D272" s="264" t="s">
        <v>6242</v>
      </c>
      <c r="E272" s="262" t="s">
        <v>3293</v>
      </c>
      <c r="F272" s="262" t="s">
        <v>3293</v>
      </c>
      <c r="G272" s="262" t="s">
        <v>3302</v>
      </c>
      <c r="H272" s="262" t="s">
        <v>3012</v>
      </c>
      <c r="I272" s="262">
        <v>85247318517</v>
      </c>
      <c r="J272" s="262" t="s">
        <v>6243</v>
      </c>
      <c r="K272" s="264"/>
      <c r="L272" s="262" t="s">
        <v>6184</v>
      </c>
      <c r="M272" s="262" t="s">
        <v>2231</v>
      </c>
      <c r="N272" s="264">
        <v>8115803041</v>
      </c>
      <c r="O272" s="264" t="s">
        <v>6244</v>
      </c>
      <c r="P272" s="262" t="s">
        <v>2231</v>
      </c>
      <c r="Q272" s="264">
        <v>8115803041</v>
      </c>
      <c r="R272" s="264"/>
      <c r="S272" s="264"/>
      <c r="T272" s="264"/>
      <c r="U272" s="264"/>
      <c r="V272" s="264"/>
      <c r="W272" s="262" t="str">
        <f t="shared" si="7"/>
        <v>Eko</v>
      </c>
      <c r="X272" s="262">
        <f t="shared" si="8"/>
        <v>8115803041</v>
      </c>
      <c r="Y272" s="264" t="s">
        <v>6238</v>
      </c>
      <c r="Z272" s="263" t="s">
        <v>4760</v>
      </c>
      <c r="AA272" s="262" t="s">
        <v>4814</v>
      </c>
      <c r="AB272" s="264" t="s">
        <v>6187</v>
      </c>
      <c r="AC272" s="264" t="s">
        <v>4763</v>
      </c>
      <c r="AD272" s="262" t="s">
        <v>6245</v>
      </c>
      <c r="AE272" s="264" t="s">
        <v>4765</v>
      </c>
      <c r="AF272" s="264"/>
      <c r="AG272" s="262"/>
      <c r="AH272" s="262" t="s">
        <v>6246</v>
      </c>
      <c r="AI272" s="262" t="s">
        <v>4767</v>
      </c>
      <c r="AJ272" s="262" t="s">
        <v>4767</v>
      </c>
      <c r="AK272" s="262" t="s">
        <v>4767</v>
      </c>
      <c r="AL272" s="262" t="s">
        <v>4941</v>
      </c>
      <c r="AM272" s="262" t="s">
        <v>4769</v>
      </c>
      <c r="AN272" s="263" t="s">
        <v>4770</v>
      </c>
      <c r="AO272" s="262">
        <v>270</v>
      </c>
      <c r="AP272" s="267">
        <v>43307</v>
      </c>
      <c r="AQ272" s="264"/>
      <c r="AR272" s="264"/>
      <c r="AS272" s="264" t="s">
        <v>6241</v>
      </c>
      <c r="AT272" s="262" t="s">
        <v>2949</v>
      </c>
      <c r="AU272" s="264" t="s">
        <v>6124</v>
      </c>
      <c r="AV272" s="287" t="s">
        <v>4770</v>
      </c>
    </row>
    <row r="273" spans="1:48">
      <c r="A273" s="264">
        <v>271</v>
      </c>
      <c r="B273" s="264" t="s">
        <v>6473</v>
      </c>
      <c r="C273" s="262" t="s">
        <v>2949</v>
      </c>
      <c r="D273" s="264" t="s">
        <v>6247</v>
      </c>
      <c r="E273" s="262" t="s">
        <v>2948</v>
      </c>
      <c r="F273" s="262" t="s">
        <v>2948</v>
      </c>
      <c r="G273" s="262" t="s">
        <v>6248</v>
      </c>
      <c r="H273" s="262" t="s">
        <v>3012</v>
      </c>
      <c r="I273" s="262">
        <v>85247318517</v>
      </c>
      <c r="J273" s="262" t="s">
        <v>6243</v>
      </c>
      <c r="K273" s="264"/>
      <c r="L273" s="262" t="s">
        <v>6235</v>
      </c>
      <c r="M273" s="262" t="s">
        <v>6249</v>
      </c>
      <c r="N273" s="264">
        <v>81332219024</v>
      </c>
      <c r="O273" s="264" t="s">
        <v>6250</v>
      </c>
      <c r="P273" s="262" t="s">
        <v>6249</v>
      </c>
      <c r="Q273" s="264">
        <v>81332219024</v>
      </c>
      <c r="R273" s="264"/>
      <c r="S273" s="264"/>
      <c r="T273" s="264"/>
      <c r="U273" s="264"/>
      <c r="V273" s="264"/>
      <c r="W273" s="262" t="str">
        <f t="shared" si="7"/>
        <v>Irsal</v>
      </c>
      <c r="X273" s="262">
        <f t="shared" si="8"/>
        <v>81332219024</v>
      </c>
      <c r="Y273" s="264" t="s">
        <v>6238</v>
      </c>
      <c r="Z273" s="263" t="s">
        <v>4760</v>
      </c>
      <c r="AA273" s="262" t="s">
        <v>6251</v>
      </c>
      <c r="AB273" s="264" t="s">
        <v>6187</v>
      </c>
      <c r="AC273" s="264" t="s">
        <v>4763</v>
      </c>
      <c r="AD273" s="262" t="s">
        <v>5913</v>
      </c>
      <c r="AE273" s="264" t="s">
        <v>4765</v>
      </c>
      <c r="AF273" s="264"/>
      <c r="AG273" s="262"/>
      <c r="AH273" s="262" t="s">
        <v>6252</v>
      </c>
      <c r="AI273" s="262" t="s">
        <v>4767</v>
      </c>
      <c r="AJ273" s="262" t="s">
        <v>4767</v>
      </c>
      <c r="AK273" s="262" t="s">
        <v>4767</v>
      </c>
      <c r="AL273" s="262" t="s">
        <v>4941</v>
      </c>
      <c r="AM273" s="262" t="s">
        <v>4769</v>
      </c>
      <c r="AN273" s="263" t="s">
        <v>4770</v>
      </c>
      <c r="AO273" s="262">
        <v>271</v>
      </c>
      <c r="AP273" s="267">
        <v>43306</v>
      </c>
      <c r="AQ273" s="264"/>
      <c r="AR273" s="264"/>
      <c r="AS273" s="264" t="s">
        <v>6241</v>
      </c>
      <c r="AT273" s="262" t="s">
        <v>2949</v>
      </c>
      <c r="AU273" s="264" t="s">
        <v>6124</v>
      </c>
      <c r="AV273" s="287" t="s">
        <v>4770</v>
      </c>
    </row>
    <row r="274" spans="1:48">
      <c r="A274" s="264">
        <v>272</v>
      </c>
      <c r="B274" s="264" t="s">
        <v>6682</v>
      </c>
      <c r="C274" s="262" t="s">
        <v>4109</v>
      </c>
      <c r="D274" s="262" t="s">
        <v>6253</v>
      </c>
      <c r="E274" s="262" t="s">
        <v>3634</v>
      </c>
      <c r="F274" s="262" t="s">
        <v>3731</v>
      </c>
      <c r="G274" s="262" t="s">
        <v>4259</v>
      </c>
      <c r="H274" s="262" t="s">
        <v>3017</v>
      </c>
      <c r="I274" s="262">
        <v>85717949494</v>
      </c>
      <c r="J274" s="262" t="s">
        <v>6254</v>
      </c>
      <c r="K274" s="264"/>
      <c r="L274" s="262" t="s">
        <v>6235</v>
      </c>
      <c r="M274" s="262" t="s">
        <v>6255</v>
      </c>
      <c r="N274" s="264">
        <v>8996975494</v>
      </c>
      <c r="O274" s="262" t="s">
        <v>4259</v>
      </c>
      <c r="P274" s="262" t="s">
        <v>6255</v>
      </c>
      <c r="Q274" s="264">
        <v>8996975494</v>
      </c>
      <c r="R274" s="264"/>
      <c r="S274" s="264"/>
      <c r="T274" s="264"/>
      <c r="U274" s="264"/>
      <c r="V274" s="264"/>
      <c r="W274" s="262" t="str">
        <f t="shared" si="7"/>
        <v>Tjokorda</v>
      </c>
      <c r="X274" s="262">
        <f t="shared" si="8"/>
        <v>8996975494</v>
      </c>
      <c r="Y274" s="264" t="s">
        <v>6238</v>
      </c>
      <c r="Z274" s="263" t="s">
        <v>4760</v>
      </c>
      <c r="AA274" s="262" t="s">
        <v>4959</v>
      </c>
      <c r="AB274" s="264" t="s">
        <v>6187</v>
      </c>
      <c r="AC274" s="264" t="s">
        <v>4763</v>
      </c>
      <c r="AD274" s="262" t="s">
        <v>6256</v>
      </c>
      <c r="AE274" s="264" t="s">
        <v>4765</v>
      </c>
      <c r="AF274" s="264"/>
      <c r="AG274" s="262"/>
      <c r="AH274" s="262" t="s">
        <v>6257</v>
      </c>
      <c r="AI274" s="262" t="s">
        <v>4767</v>
      </c>
      <c r="AJ274" s="262" t="s">
        <v>4767</v>
      </c>
      <c r="AK274" s="262" t="s">
        <v>4767</v>
      </c>
      <c r="AL274" s="262" t="s">
        <v>4941</v>
      </c>
      <c r="AM274" s="262" t="s">
        <v>4769</v>
      </c>
      <c r="AN274" s="263" t="s">
        <v>4770</v>
      </c>
      <c r="AO274" s="262">
        <v>272</v>
      </c>
      <c r="AP274" s="267">
        <v>43306</v>
      </c>
      <c r="AQ274" s="264"/>
      <c r="AR274" s="264"/>
      <c r="AS274" s="264" t="s">
        <v>6241</v>
      </c>
      <c r="AT274" s="262" t="s">
        <v>4109</v>
      </c>
      <c r="AU274" s="264" t="s">
        <v>6124</v>
      </c>
      <c r="AV274" s="287" t="s">
        <v>4770</v>
      </c>
    </row>
    <row r="275" spans="1:48">
      <c r="A275" s="264">
        <v>273</v>
      </c>
      <c r="B275" s="264" t="s">
        <v>6683</v>
      </c>
      <c r="C275" s="262" t="s">
        <v>4109</v>
      </c>
      <c r="D275" s="262" t="s">
        <v>6258</v>
      </c>
      <c r="E275" s="262" t="s">
        <v>3733</v>
      </c>
      <c r="F275" s="262" t="s">
        <v>3733</v>
      </c>
      <c r="G275" s="262" t="s">
        <v>4308</v>
      </c>
      <c r="H275" s="262" t="s">
        <v>3016</v>
      </c>
      <c r="I275" s="264"/>
      <c r="J275" s="264"/>
      <c r="K275" s="264"/>
      <c r="L275" s="262" t="s">
        <v>6167</v>
      </c>
      <c r="M275" s="262" t="s">
        <v>6259</v>
      </c>
      <c r="N275" s="264"/>
      <c r="O275" s="262" t="s">
        <v>4308</v>
      </c>
      <c r="P275" s="264"/>
      <c r="Q275" s="264"/>
      <c r="R275" s="264"/>
      <c r="S275" s="264"/>
      <c r="T275" s="264"/>
      <c r="U275" s="264"/>
      <c r="V275" s="264"/>
      <c r="W275" s="262">
        <f t="shared" si="7"/>
        <v>0</v>
      </c>
      <c r="X275" s="262">
        <f t="shared" si="8"/>
        <v>0</v>
      </c>
      <c r="Y275" s="264" t="s">
        <v>6238</v>
      </c>
      <c r="Z275" s="263" t="s">
        <v>4760</v>
      </c>
      <c r="AA275" s="262" t="s">
        <v>4959</v>
      </c>
      <c r="AB275" s="264" t="s">
        <v>6187</v>
      </c>
      <c r="AC275" s="264" t="s">
        <v>4763</v>
      </c>
      <c r="AD275" s="262" t="s">
        <v>6260</v>
      </c>
      <c r="AE275" s="264" t="s">
        <v>4765</v>
      </c>
      <c r="AF275" s="264"/>
      <c r="AG275" s="262"/>
      <c r="AH275" s="262" t="s">
        <v>6257</v>
      </c>
      <c r="AI275" s="262" t="s">
        <v>4767</v>
      </c>
      <c r="AJ275" s="262" t="s">
        <v>4767</v>
      </c>
      <c r="AK275" s="262" t="s">
        <v>4767</v>
      </c>
      <c r="AL275" s="262" t="s">
        <v>4941</v>
      </c>
      <c r="AM275" s="262" t="s">
        <v>4769</v>
      </c>
      <c r="AN275" s="263" t="s">
        <v>4770</v>
      </c>
      <c r="AO275" s="262">
        <v>273</v>
      </c>
      <c r="AP275" s="267">
        <v>43310</v>
      </c>
      <c r="AQ275" s="262" t="s">
        <v>4831</v>
      </c>
      <c r="AR275" s="264"/>
      <c r="AS275" s="264" t="s">
        <v>6241</v>
      </c>
      <c r="AT275" s="262" t="s">
        <v>4109</v>
      </c>
      <c r="AU275" s="264" t="s">
        <v>6124</v>
      </c>
      <c r="AV275" s="287" t="s">
        <v>4770</v>
      </c>
    </row>
    <row r="276" spans="1:48">
      <c r="A276" s="264">
        <v>274</v>
      </c>
      <c r="B276" s="264" t="s">
        <v>6684</v>
      </c>
      <c r="C276" s="262" t="s">
        <v>4109</v>
      </c>
      <c r="D276" s="262" t="s">
        <v>6253</v>
      </c>
      <c r="E276" s="262" t="s">
        <v>3634</v>
      </c>
      <c r="F276" s="262" t="s">
        <v>3734</v>
      </c>
      <c r="G276" s="262" t="s">
        <v>4268</v>
      </c>
      <c r="H276" s="262" t="s">
        <v>3017</v>
      </c>
      <c r="I276" s="262">
        <v>85717949494</v>
      </c>
      <c r="J276" s="262" t="s">
        <v>6254</v>
      </c>
      <c r="K276" s="264"/>
      <c r="L276" s="262" t="s">
        <v>6235</v>
      </c>
      <c r="M276" s="262" t="s">
        <v>6261</v>
      </c>
      <c r="N276" s="264">
        <v>81936108942</v>
      </c>
      <c r="O276" s="264" t="s">
        <v>4268</v>
      </c>
      <c r="P276" s="262" t="s">
        <v>6261</v>
      </c>
      <c r="Q276" s="264">
        <v>81936108942</v>
      </c>
      <c r="R276" s="264"/>
      <c r="S276" s="264"/>
      <c r="T276" s="264"/>
      <c r="U276" s="264"/>
      <c r="V276" s="264"/>
      <c r="W276" s="262" t="str">
        <f t="shared" si="7"/>
        <v>Anom</v>
      </c>
      <c r="X276" s="262">
        <f t="shared" si="8"/>
        <v>81936108942</v>
      </c>
      <c r="Y276" s="264" t="s">
        <v>6238</v>
      </c>
      <c r="Z276" s="263" t="s">
        <v>4760</v>
      </c>
      <c r="AA276" s="262" t="s">
        <v>4959</v>
      </c>
      <c r="AB276" s="264" t="s">
        <v>6187</v>
      </c>
      <c r="AC276" s="264" t="s">
        <v>4763</v>
      </c>
      <c r="AD276" s="262" t="s">
        <v>6262</v>
      </c>
      <c r="AE276" s="264" t="s">
        <v>4765</v>
      </c>
      <c r="AF276" s="264"/>
      <c r="AG276" s="262"/>
      <c r="AH276" s="262" t="s">
        <v>6263</v>
      </c>
      <c r="AI276" s="262" t="s">
        <v>4767</v>
      </c>
      <c r="AJ276" s="262" t="s">
        <v>4767</v>
      </c>
      <c r="AK276" s="262" t="s">
        <v>4767</v>
      </c>
      <c r="AL276" s="262" t="s">
        <v>4941</v>
      </c>
      <c r="AM276" s="262" t="s">
        <v>4769</v>
      </c>
      <c r="AN276" s="263" t="s">
        <v>4770</v>
      </c>
      <c r="AO276" s="262">
        <v>274</v>
      </c>
      <c r="AP276" s="267">
        <v>43306</v>
      </c>
      <c r="AQ276" s="264"/>
      <c r="AR276" s="264"/>
      <c r="AS276" s="264" t="s">
        <v>6241</v>
      </c>
      <c r="AT276" s="262" t="s">
        <v>4109</v>
      </c>
      <c r="AU276" s="264" t="s">
        <v>6124</v>
      </c>
      <c r="AV276" s="287" t="s">
        <v>4770</v>
      </c>
    </row>
    <row r="277" spans="1:48">
      <c r="A277" s="264">
        <v>275</v>
      </c>
      <c r="B277" s="264" t="s">
        <v>6685</v>
      </c>
      <c r="C277" s="262" t="s">
        <v>5518</v>
      </c>
      <c r="D277" s="262" t="s">
        <v>6133</v>
      </c>
      <c r="E277" s="262" t="s">
        <v>3735</v>
      </c>
      <c r="F277" s="262" t="s">
        <v>3736</v>
      </c>
      <c r="G277" s="262" t="s">
        <v>4271</v>
      </c>
      <c r="H277" s="262" t="s">
        <v>3045</v>
      </c>
      <c r="I277" s="262">
        <v>85772921450</v>
      </c>
      <c r="J277" s="262" t="s">
        <v>4827</v>
      </c>
      <c r="K277" s="264"/>
      <c r="L277" s="262" t="s">
        <v>6264</v>
      </c>
      <c r="M277" s="262" t="s">
        <v>6265</v>
      </c>
      <c r="N277" s="264">
        <v>85781002499</v>
      </c>
      <c r="O277" s="264" t="s">
        <v>6266</v>
      </c>
      <c r="P277" s="262" t="s">
        <v>6265</v>
      </c>
      <c r="Q277" s="264">
        <v>85781002499</v>
      </c>
      <c r="R277" s="264"/>
      <c r="S277" s="264"/>
      <c r="T277" s="264"/>
      <c r="U277" s="264"/>
      <c r="V277" s="264"/>
      <c r="W277" s="262" t="str">
        <f t="shared" si="7"/>
        <v>Rello</v>
      </c>
      <c r="X277" s="262">
        <f t="shared" si="8"/>
        <v>85781002499</v>
      </c>
      <c r="Y277" s="264" t="s">
        <v>5161</v>
      </c>
      <c r="Z277" s="263" t="s">
        <v>4760</v>
      </c>
      <c r="AA277" s="262" t="s">
        <v>4959</v>
      </c>
      <c r="AB277" s="264" t="s">
        <v>6187</v>
      </c>
      <c r="AC277" s="264" t="s">
        <v>4763</v>
      </c>
      <c r="AD277" s="262" t="s">
        <v>6267</v>
      </c>
      <c r="AE277" s="264" t="s">
        <v>4765</v>
      </c>
      <c r="AF277" s="264"/>
      <c r="AG277" s="262"/>
      <c r="AH277" s="262" t="s">
        <v>6268</v>
      </c>
      <c r="AI277" s="262" t="s">
        <v>4767</v>
      </c>
      <c r="AJ277" s="262" t="s">
        <v>4767</v>
      </c>
      <c r="AK277" s="262" t="s">
        <v>4767</v>
      </c>
      <c r="AL277" s="262" t="s">
        <v>4941</v>
      </c>
      <c r="AM277" s="262" t="s">
        <v>4769</v>
      </c>
      <c r="AN277" s="263" t="s">
        <v>4770</v>
      </c>
      <c r="AO277" s="262">
        <v>275</v>
      </c>
      <c r="AP277" s="267">
        <v>43308</v>
      </c>
      <c r="AQ277" s="262" t="s">
        <v>4831</v>
      </c>
      <c r="AR277" s="264"/>
      <c r="AS277" s="264" t="s">
        <v>6241</v>
      </c>
      <c r="AT277" s="262" t="s">
        <v>5518</v>
      </c>
      <c r="AU277" s="264" t="s">
        <v>6124</v>
      </c>
      <c r="AV277" s="287" t="s">
        <v>4770</v>
      </c>
    </row>
    <row r="278" spans="1:48">
      <c r="A278" s="264">
        <v>276</v>
      </c>
      <c r="B278" s="264" t="s">
        <v>6686</v>
      </c>
      <c r="C278" s="262" t="s">
        <v>5518</v>
      </c>
      <c r="D278" s="262" t="s">
        <v>6133</v>
      </c>
      <c r="E278" s="262" t="s">
        <v>3735</v>
      </c>
      <c r="F278" s="262" t="s">
        <v>3737</v>
      </c>
      <c r="G278" s="262" t="s">
        <v>4274</v>
      </c>
      <c r="H278" s="262" t="s">
        <v>3035</v>
      </c>
      <c r="I278" s="262">
        <v>895333869475</v>
      </c>
      <c r="J278" s="262" t="s">
        <v>4903</v>
      </c>
      <c r="K278" s="264"/>
      <c r="L278" s="262" t="s">
        <v>6235</v>
      </c>
      <c r="M278" s="262" t="s">
        <v>2183</v>
      </c>
      <c r="N278" s="264">
        <v>85710520510</v>
      </c>
      <c r="O278" s="264" t="s">
        <v>4274</v>
      </c>
      <c r="P278" s="262" t="s">
        <v>2183</v>
      </c>
      <c r="Q278" s="264">
        <v>85710520510</v>
      </c>
      <c r="R278" s="264"/>
      <c r="S278" s="264"/>
      <c r="T278" s="264"/>
      <c r="U278" s="264"/>
      <c r="V278" s="264"/>
      <c r="W278" s="262" t="str">
        <f t="shared" si="7"/>
        <v>Anjar</v>
      </c>
      <c r="X278" s="262">
        <f t="shared" si="8"/>
        <v>85710520510</v>
      </c>
      <c r="Y278" s="264" t="s">
        <v>5161</v>
      </c>
      <c r="Z278" s="263" t="s">
        <v>4760</v>
      </c>
      <c r="AA278" s="262" t="s">
        <v>5791</v>
      </c>
      <c r="AB278" s="264" t="s">
        <v>6187</v>
      </c>
      <c r="AC278" s="264" t="s">
        <v>4763</v>
      </c>
      <c r="AD278" s="262" t="s">
        <v>6150</v>
      </c>
      <c r="AE278" s="264" t="s">
        <v>4765</v>
      </c>
      <c r="AF278" s="264"/>
      <c r="AG278" s="262"/>
      <c r="AH278" s="262" t="s">
        <v>4830</v>
      </c>
      <c r="AI278" s="262" t="s">
        <v>4767</v>
      </c>
      <c r="AJ278" s="262" t="s">
        <v>4767</v>
      </c>
      <c r="AK278" s="262" t="s">
        <v>4767</v>
      </c>
      <c r="AL278" s="262" t="s">
        <v>4941</v>
      </c>
      <c r="AM278" s="262" t="s">
        <v>4769</v>
      </c>
      <c r="AN278" s="263" t="s">
        <v>4770</v>
      </c>
      <c r="AO278" s="262">
        <v>276</v>
      </c>
      <c r="AP278" s="267">
        <v>43306</v>
      </c>
      <c r="AQ278" s="264"/>
      <c r="AR278" s="264"/>
      <c r="AS278" s="264" t="s">
        <v>6241</v>
      </c>
      <c r="AT278" s="262" t="s">
        <v>5518</v>
      </c>
      <c r="AU278" s="264" t="s">
        <v>6124</v>
      </c>
      <c r="AV278" s="273" t="s">
        <v>4770</v>
      </c>
    </row>
    <row r="279" spans="1:48">
      <c r="A279" s="264">
        <v>277</v>
      </c>
      <c r="B279" s="264" t="s">
        <v>6687</v>
      </c>
      <c r="C279" s="262" t="s">
        <v>5518</v>
      </c>
      <c r="D279" s="262" t="s">
        <v>6133</v>
      </c>
      <c r="E279" s="262" t="s">
        <v>3735</v>
      </c>
      <c r="F279" s="262" t="s">
        <v>3738</v>
      </c>
      <c r="G279" s="262" t="s">
        <v>4277</v>
      </c>
      <c r="H279" s="262" t="s">
        <v>5950</v>
      </c>
      <c r="I279" s="262">
        <v>81285286381</v>
      </c>
      <c r="J279" s="262" t="s">
        <v>4903</v>
      </c>
      <c r="K279" s="264"/>
      <c r="L279" s="262" t="s">
        <v>6235</v>
      </c>
      <c r="M279" s="262" t="s">
        <v>6269</v>
      </c>
      <c r="N279" s="264">
        <v>85697879227</v>
      </c>
      <c r="O279" s="264" t="s">
        <v>6270</v>
      </c>
      <c r="P279" s="262" t="s">
        <v>6269</v>
      </c>
      <c r="Q279" s="264">
        <v>85697879227</v>
      </c>
      <c r="R279" s="264"/>
      <c r="S279" s="264"/>
      <c r="T279" s="264"/>
      <c r="U279" s="264"/>
      <c r="V279" s="264"/>
      <c r="W279" s="262" t="str">
        <f t="shared" si="7"/>
        <v>Ganjar</v>
      </c>
      <c r="X279" s="262">
        <f t="shared" si="8"/>
        <v>85697879227</v>
      </c>
      <c r="Y279" s="264" t="s">
        <v>5161</v>
      </c>
      <c r="Z279" s="263" t="s">
        <v>4760</v>
      </c>
      <c r="AA279" s="262" t="s">
        <v>5791</v>
      </c>
      <c r="AB279" s="264" t="s">
        <v>6187</v>
      </c>
      <c r="AC279" s="264" t="s">
        <v>4763</v>
      </c>
      <c r="AD279" s="262" t="s">
        <v>6150</v>
      </c>
      <c r="AE279" s="264" t="s">
        <v>4765</v>
      </c>
      <c r="AF279" s="264"/>
      <c r="AG279" s="262"/>
      <c r="AH279" s="262" t="s">
        <v>4830</v>
      </c>
      <c r="AI279" s="262" t="s">
        <v>4767</v>
      </c>
      <c r="AJ279" s="262" t="s">
        <v>4767</v>
      </c>
      <c r="AK279" s="262" t="s">
        <v>4767</v>
      </c>
      <c r="AL279" s="262" t="s">
        <v>4941</v>
      </c>
      <c r="AM279" s="262" t="s">
        <v>4769</v>
      </c>
      <c r="AN279" s="263" t="s">
        <v>4770</v>
      </c>
      <c r="AO279" s="262">
        <v>277</v>
      </c>
      <c r="AP279" s="267">
        <v>43306</v>
      </c>
      <c r="AQ279" s="264"/>
      <c r="AR279" s="264"/>
      <c r="AS279" s="264" t="s">
        <v>6241</v>
      </c>
      <c r="AT279" s="262" t="s">
        <v>5518</v>
      </c>
      <c r="AU279" s="264" t="s">
        <v>6124</v>
      </c>
      <c r="AV279" s="273" t="s">
        <v>4770</v>
      </c>
    </row>
    <row r="280" spans="1:48">
      <c r="A280" s="271">
        <v>278</v>
      </c>
      <c r="B280" s="271" t="e">
        <v>#N/A</v>
      </c>
      <c r="C280" s="266" t="s">
        <v>5518</v>
      </c>
      <c r="D280" s="266" t="s">
        <v>6133</v>
      </c>
      <c r="E280" s="266" t="s">
        <v>3739</v>
      </c>
      <c r="F280" s="266" t="s">
        <v>3740</v>
      </c>
      <c r="G280" s="266" t="s">
        <v>6271</v>
      </c>
      <c r="H280" s="266" t="s">
        <v>3032</v>
      </c>
      <c r="I280" s="266">
        <v>81382329366</v>
      </c>
      <c r="J280" s="266" t="s">
        <v>4903</v>
      </c>
      <c r="K280" s="271"/>
      <c r="L280" s="266" t="s">
        <v>6264</v>
      </c>
      <c r="M280" s="266" t="s">
        <v>6272</v>
      </c>
      <c r="N280" s="271">
        <v>82110281190</v>
      </c>
      <c r="O280" s="271" t="s">
        <v>6273</v>
      </c>
      <c r="P280" s="266" t="s">
        <v>6272</v>
      </c>
      <c r="Q280" s="271">
        <v>82110281190</v>
      </c>
      <c r="R280" s="271"/>
      <c r="S280" s="271"/>
      <c r="T280" s="271"/>
      <c r="U280" s="271"/>
      <c r="V280" s="271"/>
      <c r="W280" s="271"/>
      <c r="X280" s="271"/>
      <c r="Y280" s="271" t="s">
        <v>5161</v>
      </c>
      <c r="Z280" s="263" t="s">
        <v>4760</v>
      </c>
      <c r="AA280" s="271"/>
      <c r="AB280" s="271"/>
      <c r="AC280" s="271"/>
      <c r="AD280" s="271"/>
      <c r="AE280" s="271" t="s">
        <v>4765</v>
      </c>
      <c r="AF280" s="271"/>
      <c r="AG280" s="266"/>
      <c r="AH280" s="266" t="s">
        <v>6274</v>
      </c>
      <c r="AI280" s="266" t="s">
        <v>4767</v>
      </c>
      <c r="AJ280" s="266" t="s">
        <v>4767</v>
      </c>
      <c r="AK280" s="266" t="s">
        <v>4767</v>
      </c>
      <c r="AL280" s="266" t="s">
        <v>6275</v>
      </c>
      <c r="AM280" s="266" t="s">
        <v>4928</v>
      </c>
      <c r="AN280" s="263" t="s">
        <v>6223</v>
      </c>
      <c r="AO280" s="266">
        <v>278</v>
      </c>
      <c r="AP280" s="272">
        <v>43308</v>
      </c>
      <c r="AQ280" s="281" t="s">
        <v>4831</v>
      </c>
      <c r="AR280" s="271"/>
      <c r="AS280" s="271" t="s">
        <v>6241</v>
      </c>
      <c r="AT280" s="266" t="s">
        <v>5518</v>
      </c>
      <c r="AU280" s="271" t="s">
        <v>6124</v>
      </c>
      <c r="AV280" s="282" t="s">
        <v>6223</v>
      </c>
    </row>
    <row r="281" spans="1:48">
      <c r="A281" s="294">
        <v>279</v>
      </c>
      <c r="B281" s="294" t="e">
        <v>#N/A</v>
      </c>
      <c r="C281" s="293" t="s">
        <v>166</v>
      </c>
      <c r="D281" s="293" t="s">
        <v>6116</v>
      </c>
      <c r="E281" s="293" t="s">
        <v>3741</v>
      </c>
      <c r="F281" s="293" t="s">
        <v>3741</v>
      </c>
      <c r="G281" s="293" t="s">
        <v>6276</v>
      </c>
      <c r="H281" s="294"/>
      <c r="I281" s="294"/>
      <c r="J281" s="294"/>
      <c r="K281" s="294"/>
      <c r="L281" s="294"/>
      <c r="M281" s="293" t="s">
        <v>6277</v>
      </c>
      <c r="N281" s="294"/>
      <c r="O281" s="294"/>
      <c r="P281" s="294"/>
      <c r="Q281" s="294"/>
      <c r="R281" s="294"/>
      <c r="S281" s="294"/>
      <c r="T281" s="294"/>
      <c r="U281" s="294"/>
      <c r="V281" s="294"/>
      <c r="W281" s="294"/>
      <c r="X281" s="294"/>
      <c r="Y281" s="294"/>
      <c r="Z281" s="263">
        <v>0</v>
      </c>
      <c r="AA281" s="294"/>
      <c r="AB281" s="294"/>
      <c r="AC281" s="294"/>
      <c r="AD281" s="294"/>
      <c r="AE281" s="294"/>
      <c r="AF281" s="294"/>
      <c r="AG281" s="294"/>
      <c r="AH281" s="294"/>
      <c r="AI281" s="294"/>
      <c r="AJ281" s="294"/>
      <c r="AK281" s="294"/>
      <c r="AL281" s="294"/>
      <c r="AM281" s="293" t="s">
        <v>4860</v>
      </c>
      <c r="AN281" s="263" t="s">
        <v>6278</v>
      </c>
      <c r="AO281" s="294"/>
      <c r="AP281" s="294"/>
      <c r="AQ281" s="294"/>
      <c r="AR281" s="294"/>
      <c r="AS281" s="294" t="s">
        <v>6241</v>
      </c>
      <c r="AT281" s="293" t="s">
        <v>166</v>
      </c>
      <c r="AU281" s="294"/>
      <c r="AV281" s="301" t="s">
        <v>6278</v>
      </c>
    </row>
    <row r="282" spans="1:48">
      <c r="A282" s="264">
        <v>280</v>
      </c>
      <c r="B282" s="264" t="s">
        <v>6688</v>
      </c>
      <c r="C282" s="262" t="s">
        <v>166</v>
      </c>
      <c r="D282" s="262" t="s">
        <v>6116</v>
      </c>
      <c r="E282" s="262" t="s">
        <v>3742</v>
      </c>
      <c r="F282" s="262" t="s">
        <v>3742</v>
      </c>
      <c r="G282" s="262" t="s">
        <v>4281</v>
      </c>
      <c r="H282" s="262" t="s">
        <v>6279</v>
      </c>
      <c r="I282" s="262">
        <v>85861641819</v>
      </c>
      <c r="J282" s="262" t="s">
        <v>4879</v>
      </c>
      <c r="K282" s="264"/>
      <c r="L282" s="262" t="s">
        <v>6184</v>
      </c>
      <c r="M282" s="262" t="s">
        <v>4846</v>
      </c>
      <c r="N282" s="264">
        <v>81286863725</v>
      </c>
      <c r="O282" s="264" t="s">
        <v>6280</v>
      </c>
      <c r="P282" s="262" t="s">
        <v>4846</v>
      </c>
      <c r="Q282" s="264">
        <v>81286863725</v>
      </c>
      <c r="R282" s="264"/>
      <c r="S282" s="264"/>
      <c r="T282" s="264"/>
      <c r="U282" s="264"/>
      <c r="V282" s="264"/>
      <c r="W282" s="262" t="str">
        <f>P282</f>
        <v>Hilman</v>
      </c>
      <c r="X282" s="262">
        <f>Q282</f>
        <v>81286863725</v>
      </c>
      <c r="Y282" s="264" t="s">
        <v>5161</v>
      </c>
      <c r="Z282" s="263" t="s">
        <v>4760</v>
      </c>
      <c r="AA282" s="262" t="s">
        <v>6281</v>
      </c>
      <c r="AB282" s="264"/>
      <c r="AC282" s="264" t="s">
        <v>4763</v>
      </c>
      <c r="AD282" s="262" t="s">
        <v>6171</v>
      </c>
      <c r="AE282" s="264" t="s">
        <v>4765</v>
      </c>
      <c r="AF282" s="264"/>
      <c r="AG282" s="262"/>
      <c r="AH282" s="262" t="s">
        <v>6282</v>
      </c>
      <c r="AI282" s="262" t="s">
        <v>4767</v>
      </c>
      <c r="AJ282" s="262" t="s">
        <v>4767</v>
      </c>
      <c r="AK282" s="262" t="s">
        <v>4767</v>
      </c>
      <c r="AL282" s="262" t="s">
        <v>4941</v>
      </c>
      <c r="AM282" s="262" t="s">
        <v>4769</v>
      </c>
      <c r="AN282" s="263" t="s">
        <v>4770</v>
      </c>
      <c r="AO282" s="262">
        <v>280</v>
      </c>
      <c r="AP282" s="267">
        <v>43307</v>
      </c>
      <c r="AQ282" s="264"/>
      <c r="AR282" s="264"/>
      <c r="AS282" s="264" t="s">
        <v>6241</v>
      </c>
      <c r="AT282" s="262" t="s">
        <v>166</v>
      </c>
      <c r="AU282" s="264" t="s">
        <v>6124</v>
      </c>
      <c r="AV282" s="273" t="s">
        <v>4770</v>
      </c>
    </row>
    <row r="283" spans="1:48">
      <c r="A283" s="294">
        <v>281</v>
      </c>
      <c r="B283" s="294" t="e">
        <v>#N/A</v>
      </c>
      <c r="C283" s="293" t="s">
        <v>166</v>
      </c>
      <c r="D283" s="293" t="s">
        <v>6116</v>
      </c>
      <c r="E283" s="293" t="s">
        <v>3743</v>
      </c>
      <c r="F283" s="293" t="s">
        <v>3744</v>
      </c>
      <c r="G283" s="293" t="s">
        <v>6283</v>
      </c>
      <c r="H283" s="294"/>
      <c r="I283" s="294"/>
      <c r="J283" s="294"/>
      <c r="K283" s="294"/>
      <c r="L283" s="294"/>
      <c r="M283" s="293" t="s">
        <v>6284</v>
      </c>
      <c r="N283" s="294"/>
      <c r="O283" s="294"/>
      <c r="P283" s="294"/>
      <c r="Q283" s="294"/>
      <c r="R283" s="294"/>
      <c r="S283" s="294"/>
      <c r="T283" s="294"/>
      <c r="U283" s="294"/>
      <c r="V283" s="294"/>
      <c r="W283" s="294"/>
      <c r="X283" s="294"/>
      <c r="Y283" s="294"/>
      <c r="Z283" s="263">
        <v>0</v>
      </c>
      <c r="AA283" s="294"/>
      <c r="AB283" s="294"/>
      <c r="AC283" s="294"/>
      <c r="AD283" s="294"/>
      <c r="AE283" s="294"/>
      <c r="AF283" s="294"/>
      <c r="AG283" s="294"/>
      <c r="AH283" s="294"/>
      <c r="AI283" s="294"/>
      <c r="AJ283" s="294"/>
      <c r="AK283" s="294"/>
      <c r="AL283" s="294"/>
      <c r="AM283" s="293" t="s">
        <v>4860</v>
      </c>
      <c r="AN283" s="263" t="s">
        <v>6285</v>
      </c>
      <c r="AO283" s="294"/>
      <c r="AP283" s="294"/>
      <c r="AQ283" s="294"/>
      <c r="AR283" s="294"/>
      <c r="AS283" s="294" t="s">
        <v>6241</v>
      </c>
      <c r="AT283" s="293" t="s">
        <v>166</v>
      </c>
      <c r="AU283" s="294"/>
      <c r="AV283" s="301" t="s">
        <v>6285</v>
      </c>
    </row>
    <row r="284" spans="1:48">
      <c r="A284" s="264">
        <v>282</v>
      </c>
      <c r="B284" s="264" t="s">
        <v>6689</v>
      </c>
      <c r="C284" s="262" t="s">
        <v>4824</v>
      </c>
      <c r="D284" s="262" t="s">
        <v>6286</v>
      </c>
      <c r="E284" s="262" t="s">
        <v>3746</v>
      </c>
      <c r="F284" s="262" t="s">
        <v>3747</v>
      </c>
      <c r="G284" s="262" t="s">
        <v>4284</v>
      </c>
      <c r="H284" s="262" t="s">
        <v>2952</v>
      </c>
      <c r="I284" s="262">
        <v>85252152664</v>
      </c>
      <c r="J284" s="262" t="s">
        <v>6243</v>
      </c>
      <c r="K284" s="264"/>
      <c r="L284" s="262" t="s">
        <v>6235</v>
      </c>
      <c r="M284" s="262" t="s">
        <v>1994</v>
      </c>
      <c r="N284" s="264">
        <v>89666228768</v>
      </c>
      <c r="O284" s="264" t="s">
        <v>6287</v>
      </c>
      <c r="P284" s="262" t="s">
        <v>1994</v>
      </c>
      <c r="Q284" s="264">
        <v>89666228768</v>
      </c>
      <c r="R284" s="264" t="s">
        <v>6179</v>
      </c>
      <c r="S284" s="264"/>
      <c r="T284" s="264"/>
      <c r="U284" s="264"/>
      <c r="V284" s="264"/>
      <c r="W284" s="262" t="str">
        <f t="shared" ref="W284:W285" si="9">P284</f>
        <v>Dani</v>
      </c>
      <c r="X284" s="262">
        <f t="shared" ref="X284:X285" si="10">Q284</f>
        <v>89666228768</v>
      </c>
      <c r="Y284" s="264" t="s">
        <v>5161</v>
      </c>
      <c r="Z284" s="263" t="s">
        <v>4760</v>
      </c>
      <c r="AA284" s="262" t="s">
        <v>6288</v>
      </c>
      <c r="AB284" s="264"/>
      <c r="AC284" s="264" t="s">
        <v>4763</v>
      </c>
      <c r="AD284" s="262" t="s">
        <v>6239</v>
      </c>
      <c r="AE284" s="264" t="s">
        <v>4765</v>
      </c>
      <c r="AF284" s="264"/>
      <c r="AG284" s="262"/>
      <c r="AH284" s="262" t="s">
        <v>6289</v>
      </c>
      <c r="AI284" s="262" t="s">
        <v>4767</v>
      </c>
      <c r="AJ284" s="262" t="s">
        <v>4767</v>
      </c>
      <c r="AK284" s="262" t="s">
        <v>4767</v>
      </c>
      <c r="AL284" s="262" t="s">
        <v>6290</v>
      </c>
      <c r="AM284" s="262" t="s">
        <v>4769</v>
      </c>
      <c r="AN284" s="263" t="s">
        <v>4770</v>
      </c>
      <c r="AO284" s="262">
        <v>282</v>
      </c>
      <c r="AP284" s="267">
        <v>43306</v>
      </c>
      <c r="AQ284" s="262" t="s">
        <v>4831</v>
      </c>
      <c r="AR284" s="264"/>
      <c r="AS284" s="264" t="s">
        <v>6241</v>
      </c>
      <c r="AT284" s="262" t="s">
        <v>4824</v>
      </c>
      <c r="AU284" s="264" t="s">
        <v>6124</v>
      </c>
      <c r="AV284" s="273" t="s">
        <v>4770</v>
      </c>
    </row>
    <row r="285" spans="1:48">
      <c r="A285" s="264">
        <v>283</v>
      </c>
      <c r="B285" s="264" t="s">
        <v>6470</v>
      </c>
      <c r="C285" s="262" t="s">
        <v>4824</v>
      </c>
      <c r="D285" s="262" t="s">
        <v>6291</v>
      </c>
      <c r="E285" s="262" t="s">
        <v>3748</v>
      </c>
      <c r="F285" s="97" t="s">
        <v>3824</v>
      </c>
      <c r="G285" s="262" t="s">
        <v>3825</v>
      </c>
      <c r="H285" s="262" t="s">
        <v>3066</v>
      </c>
      <c r="I285" s="262">
        <v>89689203716</v>
      </c>
      <c r="J285" s="262" t="s">
        <v>4827</v>
      </c>
      <c r="K285" s="264"/>
      <c r="L285" s="262" t="s">
        <v>6184</v>
      </c>
      <c r="M285" s="262" t="s">
        <v>6292</v>
      </c>
      <c r="N285" s="264">
        <v>8111186444</v>
      </c>
      <c r="O285" s="264" t="s">
        <v>6293</v>
      </c>
      <c r="P285" s="262" t="s">
        <v>6292</v>
      </c>
      <c r="Q285" s="264">
        <v>8111186444</v>
      </c>
      <c r="R285" s="264"/>
      <c r="S285" s="264"/>
      <c r="T285" s="264"/>
      <c r="U285" s="264"/>
      <c r="V285" s="264"/>
      <c r="W285" s="262" t="str">
        <f t="shared" si="9"/>
        <v>Diar Wahyu</v>
      </c>
      <c r="X285" s="262">
        <f t="shared" si="10"/>
        <v>8111186444</v>
      </c>
      <c r="Y285" s="264" t="s">
        <v>6294</v>
      </c>
      <c r="Z285" s="263" t="s">
        <v>4760</v>
      </c>
      <c r="AA285" s="262" t="s">
        <v>5140</v>
      </c>
      <c r="AB285" s="264"/>
      <c r="AC285" s="264" t="s">
        <v>4763</v>
      </c>
      <c r="AD285" s="262" t="s">
        <v>6150</v>
      </c>
      <c r="AE285" s="264" t="s">
        <v>4765</v>
      </c>
      <c r="AF285" s="264"/>
      <c r="AG285" s="262"/>
      <c r="AH285" s="262" t="s">
        <v>6295</v>
      </c>
      <c r="AI285" s="262" t="s">
        <v>4767</v>
      </c>
      <c r="AJ285" s="262" t="s">
        <v>4767</v>
      </c>
      <c r="AK285" s="262" t="s">
        <v>4767</v>
      </c>
      <c r="AL285" s="262" t="s">
        <v>4941</v>
      </c>
      <c r="AM285" s="262" t="s">
        <v>4769</v>
      </c>
      <c r="AN285" s="263" t="s">
        <v>4770</v>
      </c>
      <c r="AO285" s="262">
        <v>283</v>
      </c>
      <c r="AP285" s="267">
        <v>43307</v>
      </c>
      <c r="AQ285" s="264"/>
      <c r="AR285" s="264"/>
      <c r="AS285" s="264" t="s">
        <v>6241</v>
      </c>
      <c r="AT285" s="262" t="s">
        <v>4824</v>
      </c>
      <c r="AU285" s="264" t="s">
        <v>6124</v>
      </c>
      <c r="AV285" s="273" t="s">
        <v>4770</v>
      </c>
    </row>
    <row r="286" spans="1:48">
      <c r="A286" s="271">
        <v>284</v>
      </c>
      <c r="B286" s="271" t="e">
        <v>#N/A</v>
      </c>
      <c r="C286" s="266" t="s">
        <v>4824</v>
      </c>
      <c r="D286" s="266" t="s">
        <v>6291</v>
      </c>
      <c r="E286" s="266" t="s">
        <v>3748</v>
      </c>
      <c r="F286" s="266" t="s">
        <v>3749</v>
      </c>
      <c r="G286" s="266" t="s">
        <v>6296</v>
      </c>
      <c r="H286" s="266" t="s">
        <v>3042</v>
      </c>
      <c r="I286" s="266">
        <v>85710211890</v>
      </c>
      <c r="J286" s="266" t="s">
        <v>4827</v>
      </c>
      <c r="K286" s="271"/>
      <c r="L286" s="266" t="s">
        <v>6184</v>
      </c>
      <c r="M286" s="266" t="s">
        <v>5167</v>
      </c>
      <c r="N286" s="271">
        <v>81319379990</v>
      </c>
      <c r="O286" s="271" t="s">
        <v>6296</v>
      </c>
      <c r="P286" s="266" t="s">
        <v>5167</v>
      </c>
      <c r="Q286" s="271">
        <v>81319379990</v>
      </c>
      <c r="R286" s="271"/>
      <c r="S286" s="271"/>
      <c r="T286" s="271"/>
      <c r="U286" s="271"/>
      <c r="V286" s="271"/>
      <c r="W286" s="271"/>
      <c r="X286" s="271"/>
      <c r="Y286" s="271" t="s">
        <v>5161</v>
      </c>
      <c r="Z286" s="263" t="s">
        <v>4760</v>
      </c>
      <c r="AA286" s="266" t="s">
        <v>4959</v>
      </c>
      <c r="AB286" s="271"/>
      <c r="AC286" s="271" t="s">
        <v>4763</v>
      </c>
      <c r="AD286" s="266" t="s">
        <v>5913</v>
      </c>
      <c r="AE286" s="271" t="s">
        <v>4765</v>
      </c>
      <c r="AF286" s="271"/>
      <c r="AG286" s="266"/>
      <c r="AH286" s="266" t="s">
        <v>6297</v>
      </c>
      <c r="AI286" s="266" t="s">
        <v>4767</v>
      </c>
      <c r="AJ286" s="266" t="s">
        <v>4767</v>
      </c>
      <c r="AK286" s="266" t="s">
        <v>4767</v>
      </c>
      <c r="AL286" s="266" t="s">
        <v>6298</v>
      </c>
      <c r="AM286" s="266" t="s">
        <v>4860</v>
      </c>
      <c r="AN286" s="263" t="s">
        <v>6299</v>
      </c>
      <c r="AO286" s="266">
        <v>284</v>
      </c>
      <c r="AP286" s="272">
        <v>43307</v>
      </c>
      <c r="AQ286" s="271" t="s">
        <v>4767</v>
      </c>
      <c r="AR286" s="271"/>
      <c r="AS286" s="271" t="s">
        <v>6241</v>
      </c>
      <c r="AT286" s="266" t="s">
        <v>4824</v>
      </c>
      <c r="AU286" s="271" t="s">
        <v>6124</v>
      </c>
      <c r="AV286" s="282" t="s">
        <v>6299</v>
      </c>
    </row>
    <row r="287" spans="1:48">
      <c r="A287" s="264">
        <v>285</v>
      </c>
      <c r="B287" s="264" t="s">
        <v>6690</v>
      </c>
      <c r="C287" s="262" t="s">
        <v>2946</v>
      </c>
      <c r="D287" s="262" t="s">
        <v>6300</v>
      </c>
      <c r="E287" s="262" t="s">
        <v>3750</v>
      </c>
      <c r="F287" s="262" t="s">
        <v>3751</v>
      </c>
      <c r="G287" s="262" t="s">
        <v>4287</v>
      </c>
      <c r="H287" s="262" t="s">
        <v>3054</v>
      </c>
      <c r="I287" s="262">
        <v>81241623320</v>
      </c>
      <c r="J287" s="262" t="s">
        <v>6243</v>
      </c>
      <c r="K287" s="264"/>
      <c r="L287" s="262" t="s">
        <v>6235</v>
      </c>
      <c r="M287" s="262" t="s">
        <v>6301</v>
      </c>
      <c r="N287" s="264">
        <v>85242349200</v>
      </c>
      <c r="O287" s="262" t="s">
        <v>4287</v>
      </c>
      <c r="P287" s="262" t="s">
        <v>6301</v>
      </c>
      <c r="Q287" s="264">
        <v>85242349200</v>
      </c>
      <c r="R287" s="264" t="s">
        <v>6179</v>
      </c>
      <c r="S287" s="264" t="s">
        <v>6302</v>
      </c>
      <c r="T287" s="264"/>
      <c r="U287" s="264"/>
      <c r="V287" s="264"/>
      <c r="W287" s="262" t="str">
        <f t="shared" ref="W287:W289" si="11">P287</f>
        <v>Viro</v>
      </c>
      <c r="X287" s="262">
        <f t="shared" ref="X287:X289" si="12">Q287</f>
        <v>85242349200</v>
      </c>
      <c r="Y287" s="264" t="s">
        <v>6294</v>
      </c>
      <c r="Z287" s="263" t="s">
        <v>4760</v>
      </c>
      <c r="AA287" s="262" t="s">
        <v>6303</v>
      </c>
      <c r="AB287" s="264"/>
      <c r="AC287" s="264" t="s">
        <v>4763</v>
      </c>
      <c r="AD287" s="262" t="s">
        <v>6304</v>
      </c>
      <c r="AE287" s="264" t="s">
        <v>4765</v>
      </c>
      <c r="AF287" s="264"/>
      <c r="AG287" s="262"/>
      <c r="AH287" s="262" t="s">
        <v>6305</v>
      </c>
      <c r="AI287" s="262" t="s">
        <v>4767</v>
      </c>
      <c r="AJ287" s="262" t="s">
        <v>4767</v>
      </c>
      <c r="AK287" s="262" t="s">
        <v>4767</v>
      </c>
      <c r="AL287" s="262" t="s">
        <v>4941</v>
      </c>
      <c r="AM287" s="262" t="s">
        <v>4769</v>
      </c>
      <c r="AN287" s="263" t="s">
        <v>4770</v>
      </c>
      <c r="AO287" s="262">
        <v>285</v>
      </c>
      <c r="AP287" s="267">
        <v>43306</v>
      </c>
      <c r="AQ287" s="264"/>
      <c r="AR287" s="264"/>
      <c r="AS287" s="264" t="s">
        <v>6241</v>
      </c>
      <c r="AT287" s="262" t="s">
        <v>2946</v>
      </c>
      <c r="AU287" s="264" t="s">
        <v>6124</v>
      </c>
      <c r="AV287" s="287" t="s">
        <v>4770</v>
      </c>
    </row>
    <row r="288" spans="1:48">
      <c r="A288" s="264">
        <v>286</v>
      </c>
      <c r="B288" s="264" t="s">
        <v>6691</v>
      </c>
      <c r="C288" s="262" t="s">
        <v>4192</v>
      </c>
      <c r="D288" s="262" t="s">
        <v>6164</v>
      </c>
      <c r="E288" s="262" t="s">
        <v>3752</v>
      </c>
      <c r="F288" s="262" t="s">
        <v>3753</v>
      </c>
      <c r="G288" s="262" t="s">
        <v>4290</v>
      </c>
      <c r="H288" s="262" t="s">
        <v>3023</v>
      </c>
      <c r="I288" s="262">
        <v>85335680761</v>
      </c>
      <c r="J288" s="262" t="s">
        <v>5156</v>
      </c>
      <c r="K288" s="264"/>
      <c r="L288" s="262" t="s">
        <v>6235</v>
      </c>
      <c r="M288" s="262" t="s">
        <v>6306</v>
      </c>
      <c r="N288" s="264">
        <v>81230063415</v>
      </c>
      <c r="O288" s="264" t="s">
        <v>4290</v>
      </c>
      <c r="P288" s="262" t="s">
        <v>6306</v>
      </c>
      <c r="Q288" s="264">
        <v>81230063415</v>
      </c>
      <c r="R288" s="264"/>
      <c r="S288" s="264" t="s">
        <v>6307</v>
      </c>
      <c r="T288" s="264"/>
      <c r="U288" s="264"/>
      <c r="V288" s="264"/>
      <c r="W288" s="262" t="str">
        <f t="shared" si="11"/>
        <v>Imam</v>
      </c>
      <c r="X288" s="262">
        <f t="shared" si="12"/>
        <v>81230063415</v>
      </c>
      <c r="Y288" s="264" t="s">
        <v>6294</v>
      </c>
      <c r="Z288" s="263" t="s">
        <v>4760</v>
      </c>
      <c r="AA288" s="262" t="s">
        <v>6145</v>
      </c>
      <c r="AB288" s="264"/>
      <c r="AC288" s="264" t="s">
        <v>4763</v>
      </c>
      <c r="AD288" s="262" t="s">
        <v>6308</v>
      </c>
      <c r="AE288" s="264" t="s">
        <v>4765</v>
      </c>
      <c r="AF288" s="264"/>
      <c r="AG288" s="262"/>
      <c r="AH288" s="262" t="s">
        <v>6305</v>
      </c>
      <c r="AI288" s="262" t="s">
        <v>4767</v>
      </c>
      <c r="AJ288" s="262" t="s">
        <v>4767</v>
      </c>
      <c r="AK288" s="262" t="s">
        <v>4767</v>
      </c>
      <c r="AL288" s="262" t="s">
        <v>4941</v>
      </c>
      <c r="AM288" s="262" t="s">
        <v>4769</v>
      </c>
      <c r="AN288" s="263" t="s">
        <v>4770</v>
      </c>
      <c r="AO288" s="262">
        <v>286</v>
      </c>
      <c r="AP288" s="267">
        <v>43306</v>
      </c>
      <c r="AQ288" s="264"/>
      <c r="AR288" s="264"/>
      <c r="AS288" s="264" t="s">
        <v>6241</v>
      </c>
      <c r="AT288" s="262" t="s">
        <v>4192</v>
      </c>
      <c r="AU288" s="264" t="s">
        <v>6124</v>
      </c>
      <c r="AV288" s="287" t="s">
        <v>4770</v>
      </c>
    </row>
    <row r="289" spans="1:48">
      <c r="A289" s="264">
        <v>287</v>
      </c>
      <c r="B289" s="264" t="s">
        <v>6692</v>
      </c>
      <c r="C289" s="262" t="s">
        <v>4192</v>
      </c>
      <c r="D289" s="262" t="s">
        <v>6164</v>
      </c>
      <c r="E289" s="262" t="s">
        <v>3754</v>
      </c>
      <c r="F289" s="262" t="s">
        <v>3755</v>
      </c>
      <c r="G289" s="262" t="s">
        <v>4293</v>
      </c>
      <c r="H289" s="262" t="s">
        <v>3023</v>
      </c>
      <c r="I289" s="262">
        <v>85335680761</v>
      </c>
      <c r="J289" s="262" t="s">
        <v>5156</v>
      </c>
      <c r="K289" s="264"/>
      <c r="L289" s="262" t="s">
        <v>6235</v>
      </c>
      <c r="M289" s="262" t="s">
        <v>6309</v>
      </c>
      <c r="N289" s="264">
        <v>85733411789</v>
      </c>
      <c r="O289" s="264" t="s">
        <v>4293</v>
      </c>
      <c r="P289" s="262" t="s">
        <v>6309</v>
      </c>
      <c r="Q289" s="264">
        <v>85733411789</v>
      </c>
      <c r="R289" s="264"/>
      <c r="S289" s="264"/>
      <c r="T289" s="264"/>
      <c r="U289" s="264"/>
      <c r="V289" s="264"/>
      <c r="W289" s="262" t="str">
        <f t="shared" si="11"/>
        <v>Satya</v>
      </c>
      <c r="X289" s="262">
        <f t="shared" si="12"/>
        <v>85733411789</v>
      </c>
      <c r="Y289" s="264" t="s">
        <v>6294</v>
      </c>
      <c r="Z289" s="263" t="s">
        <v>4760</v>
      </c>
      <c r="AA289" s="262" t="s">
        <v>6127</v>
      </c>
      <c r="AB289" s="264"/>
      <c r="AC289" s="264" t="s">
        <v>4763</v>
      </c>
      <c r="AD289" s="262" t="s">
        <v>6256</v>
      </c>
      <c r="AE289" s="264" t="s">
        <v>4765</v>
      </c>
      <c r="AF289" s="264"/>
      <c r="AG289" s="262"/>
      <c r="AH289" s="262" t="s">
        <v>6305</v>
      </c>
      <c r="AI289" s="262" t="s">
        <v>4767</v>
      </c>
      <c r="AJ289" s="262" t="s">
        <v>4767</v>
      </c>
      <c r="AK289" s="262" t="s">
        <v>4767</v>
      </c>
      <c r="AL289" s="262" t="s">
        <v>4941</v>
      </c>
      <c r="AM289" s="291" t="s">
        <v>4769</v>
      </c>
      <c r="AN289" s="263" t="s">
        <v>4770</v>
      </c>
      <c r="AO289" s="262">
        <v>287</v>
      </c>
      <c r="AP289" s="267">
        <v>43306</v>
      </c>
      <c r="AQ289" s="264"/>
      <c r="AR289" s="264"/>
      <c r="AS289" s="264" t="s">
        <v>6241</v>
      </c>
      <c r="AT289" s="262" t="s">
        <v>4192</v>
      </c>
      <c r="AU289" s="264" t="s">
        <v>6124</v>
      </c>
      <c r="AV289" s="287" t="s">
        <v>4770</v>
      </c>
    </row>
    <row r="290" spans="1:48">
      <c r="A290" s="271">
        <v>288</v>
      </c>
      <c r="B290" s="271" t="e">
        <v>#N/A</v>
      </c>
      <c r="C290" s="266" t="s">
        <v>4123</v>
      </c>
      <c r="D290" s="266" t="s">
        <v>6165</v>
      </c>
      <c r="E290" s="266" t="s">
        <v>3756</v>
      </c>
      <c r="F290" s="266" t="s">
        <v>3757</v>
      </c>
      <c r="G290" s="266" t="s">
        <v>6310</v>
      </c>
      <c r="H290" s="266" t="s">
        <v>2959</v>
      </c>
      <c r="I290" s="266">
        <v>89626717147</v>
      </c>
      <c r="J290" s="266" t="s">
        <v>5880</v>
      </c>
      <c r="K290" s="271"/>
      <c r="L290" s="266" t="s">
        <v>6184</v>
      </c>
      <c r="M290" s="266" t="s">
        <v>1621</v>
      </c>
      <c r="N290" s="271">
        <v>85372690006</v>
      </c>
      <c r="O290" s="271" t="s">
        <v>6311</v>
      </c>
      <c r="P290" s="266" t="s">
        <v>1621</v>
      </c>
      <c r="Q290" s="271">
        <v>85372690006</v>
      </c>
      <c r="R290" s="271"/>
      <c r="S290" s="271"/>
      <c r="T290" s="271"/>
      <c r="U290" s="271"/>
      <c r="V290" s="271"/>
      <c r="W290" s="271"/>
      <c r="X290" s="271"/>
      <c r="Y290" s="271" t="s">
        <v>6294</v>
      </c>
      <c r="Z290" s="263" t="s">
        <v>4760</v>
      </c>
      <c r="AA290" s="271"/>
      <c r="AB290" s="271"/>
      <c r="AC290" s="271" t="s">
        <v>4763</v>
      </c>
      <c r="AD290" s="271"/>
      <c r="AE290" s="271" t="s">
        <v>4765</v>
      </c>
      <c r="AF290" s="271"/>
      <c r="AG290" s="266"/>
      <c r="AH290" s="266" t="s">
        <v>4934</v>
      </c>
      <c r="AI290" s="266" t="s">
        <v>4767</v>
      </c>
      <c r="AJ290" s="266" t="s">
        <v>4767</v>
      </c>
      <c r="AK290" s="266" t="s">
        <v>4767</v>
      </c>
      <c r="AL290" s="266" t="s">
        <v>6312</v>
      </c>
      <c r="AM290" s="266" t="s">
        <v>4928</v>
      </c>
      <c r="AN290" s="263" t="s">
        <v>6223</v>
      </c>
      <c r="AO290" s="266">
        <v>288</v>
      </c>
      <c r="AP290" s="272">
        <v>43307</v>
      </c>
      <c r="AQ290" s="266" t="s">
        <v>4831</v>
      </c>
      <c r="AR290" s="271"/>
      <c r="AS290" s="271" t="s">
        <v>6241</v>
      </c>
      <c r="AT290" s="266" t="s">
        <v>4123</v>
      </c>
      <c r="AU290" s="271" t="s">
        <v>6124</v>
      </c>
      <c r="AV290" s="282" t="s">
        <v>6223</v>
      </c>
    </row>
    <row r="291" spans="1:48">
      <c r="A291" s="264">
        <v>289</v>
      </c>
      <c r="B291" s="264" t="s">
        <v>6693</v>
      </c>
      <c r="C291" s="262" t="s">
        <v>3833</v>
      </c>
      <c r="D291" s="262" t="s">
        <v>3758</v>
      </c>
      <c r="E291" s="262" t="s">
        <v>3758</v>
      </c>
      <c r="F291" s="262" t="s">
        <v>2781</v>
      </c>
      <c r="G291" s="262" t="s">
        <v>4088</v>
      </c>
      <c r="H291" s="262" t="s">
        <v>3222</v>
      </c>
      <c r="I291" s="262">
        <v>85266866848</v>
      </c>
      <c r="J291" s="262" t="s">
        <v>5880</v>
      </c>
      <c r="K291" s="264"/>
      <c r="L291" s="262" t="s">
        <v>6184</v>
      </c>
      <c r="M291" s="262" t="s">
        <v>6313</v>
      </c>
      <c r="N291" s="264">
        <v>85366929222</v>
      </c>
      <c r="O291" s="264" t="s">
        <v>6314</v>
      </c>
      <c r="P291" s="262" t="s">
        <v>6313</v>
      </c>
      <c r="Q291" s="264">
        <v>85366929222</v>
      </c>
      <c r="R291" s="264" t="s">
        <v>6179</v>
      </c>
      <c r="S291" s="264"/>
      <c r="T291" s="264"/>
      <c r="U291" s="264"/>
      <c r="V291" s="264"/>
      <c r="W291" s="262" t="str">
        <f>P291</f>
        <v>Andri</v>
      </c>
      <c r="X291" s="262">
        <f>Q291</f>
        <v>85366929222</v>
      </c>
      <c r="Y291" s="264" t="s">
        <v>6294</v>
      </c>
      <c r="Z291" s="263" t="s">
        <v>4760</v>
      </c>
      <c r="AA291" s="262" t="s">
        <v>6315</v>
      </c>
      <c r="AB291" s="264"/>
      <c r="AC291" s="264" t="s">
        <v>4763</v>
      </c>
      <c r="AD291" s="262" t="s">
        <v>5913</v>
      </c>
      <c r="AE291" s="264" t="s">
        <v>4765</v>
      </c>
      <c r="AF291" s="264"/>
      <c r="AG291" s="262"/>
      <c r="AH291" s="262" t="s">
        <v>6316</v>
      </c>
      <c r="AI291" s="262" t="s">
        <v>4767</v>
      </c>
      <c r="AJ291" s="262" t="s">
        <v>4767</v>
      </c>
      <c r="AK291" s="262" t="s">
        <v>4767</v>
      </c>
      <c r="AL291" s="262" t="s">
        <v>4941</v>
      </c>
      <c r="AM291" s="291" t="s">
        <v>4769</v>
      </c>
      <c r="AN291" s="263" t="s">
        <v>4770</v>
      </c>
      <c r="AO291" s="262">
        <v>289</v>
      </c>
      <c r="AP291" s="267">
        <v>43307</v>
      </c>
      <c r="AQ291" s="262" t="s">
        <v>4831</v>
      </c>
      <c r="AR291" s="264"/>
      <c r="AS291" s="264" t="s">
        <v>6241</v>
      </c>
      <c r="AT291" s="262" t="s">
        <v>3833</v>
      </c>
      <c r="AU291" s="264" t="s">
        <v>6124</v>
      </c>
      <c r="AV291" s="287" t="s">
        <v>4770</v>
      </c>
    </row>
    <row r="292" spans="1:48">
      <c r="A292" s="294">
        <v>290</v>
      </c>
      <c r="B292" s="294" t="e">
        <v>#N/A</v>
      </c>
      <c r="C292" s="293" t="s">
        <v>2834</v>
      </c>
      <c r="D292" s="293" t="s">
        <v>6180</v>
      </c>
      <c r="E292" s="293" t="s">
        <v>3759</v>
      </c>
      <c r="F292" s="293" t="s">
        <v>3760</v>
      </c>
      <c r="G292" s="293" t="s">
        <v>6317</v>
      </c>
      <c r="H292" s="293" t="s">
        <v>3118</v>
      </c>
      <c r="I292" s="293">
        <v>82391205785</v>
      </c>
      <c r="J292" s="293" t="s">
        <v>4903</v>
      </c>
      <c r="K292" s="294"/>
      <c r="L292" s="302">
        <v>43305</v>
      </c>
      <c r="M292" s="293" t="s">
        <v>6177</v>
      </c>
      <c r="N292" s="294">
        <v>85278653007</v>
      </c>
      <c r="O292" s="294"/>
      <c r="P292" s="293" t="s">
        <v>6177</v>
      </c>
      <c r="Q292" s="294">
        <v>85278653007</v>
      </c>
      <c r="R292" s="294" t="s">
        <v>6179</v>
      </c>
      <c r="S292" s="294"/>
      <c r="T292" s="294"/>
      <c r="U292" s="293" t="s">
        <v>6180</v>
      </c>
      <c r="V292" s="293" t="s">
        <v>3759</v>
      </c>
      <c r="W292" s="293" t="s">
        <v>6177</v>
      </c>
      <c r="X292" s="294">
        <v>85278653007</v>
      </c>
      <c r="Y292" s="294" t="s">
        <v>5161</v>
      </c>
      <c r="Z292" s="263">
        <v>0</v>
      </c>
      <c r="AA292" s="293" t="s">
        <v>6181</v>
      </c>
      <c r="AB292" s="294" t="s">
        <v>4762</v>
      </c>
      <c r="AC292" s="294" t="s">
        <v>4763</v>
      </c>
      <c r="AD292" s="293" t="s">
        <v>5913</v>
      </c>
      <c r="AE292" s="294" t="s">
        <v>4765</v>
      </c>
      <c r="AF292" s="294"/>
      <c r="AG292" s="294"/>
      <c r="AH292" s="293" t="s">
        <v>6182</v>
      </c>
      <c r="AI292" s="293" t="s">
        <v>4767</v>
      </c>
      <c r="AJ292" s="293" t="s">
        <v>4767</v>
      </c>
      <c r="AK292" s="293" t="s">
        <v>4767</v>
      </c>
      <c r="AL292" s="293" t="s">
        <v>4941</v>
      </c>
      <c r="AM292" s="293"/>
      <c r="AN292" s="263" t="s">
        <v>6318</v>
      </c>
      <c r="AO292" s="293">
        <v>290</v>
      </c>
      <c r="AP292" s="302">
        <v>43305</v>
      </c>
      <c r="AQ292" s="294"/>
      <c r="AR292" s="294"/>
      <c r="AS292" s="294" t="s">
        <v>6241</v>
      </c>
      <c r="AT292" s="293" t="s">
        <v>2834</v>
      </c>
      <c r="AU292" s="294" t="s">
        <v>6124</v>
      </c>
      <c r="AV292" s="301" t="s">
        <v>6319</v>
      </c>
    </row>
    <row r="293" spans="1:48">
      <c r="A293" s="264">
        <v>291</v>
      </c>
      <c r="B293" s="264" t="s">
        <v>6694</v>
      </c>
      <c r="C293" s="262" t="s">
        <v>3815</v>
      </c>
      <c r="D293" s="262" t="s">
        <v>6164</v>
      </c>
      <c r="E293" s="262" t="s">
        <v>3761</v>
      </c>
      <c r="F293" s="262" t="s">
        <v>3762</v>
      </c>
      <c r="G293" s="262" t="s">
        <v>4302</v>
      </c>
      <c r="H293" s="262" t="s">
        <v>6004</v>
      </c>
      <c r="I293" s="264"/>
      <c r="J293" s="262" t="s">
        <v>5156</v>
      </c>
      <c r="K293" s="264"/>
      <c r="L293" s="262" t="s">
        <v>6264</v>
      </c>
      <c r="M293" s="262" t="s">
        <v>6320</v>
      </c>
      <c r="N293" s="264">
        <v>87705608037</v>
      </c>
      <c r="O293" s="264" t="s">
        <v>6321</v>
      </c>
      <c r="P293" s="262" t="s">
        <v>6320</v>
      </c>
      <c r="Q293" s="264">
        <v>87705608037</v>
      </c>
      <c r="R293" s="264"/>
      <c r="S293" s="264"/>
      <c r="T293" s="264"/>
      <c r="U293" s="264"/>
      <c r="V293" s="264"/>
      <c r="W293" s="262" t="str">
        <f>P293</f>
        <v>Amri Wahono</v>
      </c>
      <c r="X293" s="262">
        <f>Q293</f>
        <v>87705608037</v>
      </c>
      <c r="Y293" s="264" t="s">
        <v>5161</v>
      </c>
      <c r="Z293" s="263" t="s">
        <v>4760</v>
      </c>
      <c r="AA293" s="262" t="s">
        <v>6181</v>
      </c>
      <c r="AB293" s="264" t="s">
        <v>6187</v>
      </c>
      <c r="AC293" s="264" t="s">
        <v>4763</v>
      </c>
      <c r="AD293" s="262" t="s">
        <v>6171</v>
      </c>
      <c r="AE293" s="264" t="s">
        <v>4765</v>
      </c>
      <c r="AF293" s="264"/>
      <c r="AG293" s="262"/>
      <c r="AH293" s="262" t="s">
        <v>6322</v>
      </c>
      <c r="AI293" s="262" t="s">
        <v>4767</v>
      </c>
      <c r="AJ293" s="262" t="s">
        <v>4767</v>
      </c>
      <c r="AK293" s="262" t="s">
        <v>4767</v>
      </c>
      <c r="AL293" s="262" t="s">
        <v>4941</v>
      </c>
      <c r="AM293" s="262" t="s">
        <v>4769</v>
      </c>
      <c r="AN293" s="263" t="s">
        <v>4770</v>
      </c>
      <c r="AO293" s="262">
        <v>291</v>
      </c>
      <c r="AP293" s="303">
        <v>43308</v>
      </c>
      <c r="AQ293" s="262" t="s">
        <v>4831</v>
      </c>
      <c r="AR293" s="264"/>
      <c r="AS293" s="264" t="s">
        <v>6241</v>
      </c>
      <c r="AT293" s="262" t="s">
        <v>3815</v>
      </c>
      <c r="AU293" s="264" t="s">
        <v>6124</v>
      </c>
      <c r="AV293" s="273" t="s">
        <v>4770</v>
      </c>
    </row>
    <row r="294" spans="1:48">
      <c r="A294" s="294">
        <v>292</v>
      </c>
      <c r="B294" s="294" t="e">
        <v>#N/A</v>
      </c>
      <c r="C294" s="293" t="s">
        <v>3815</v>
      </c>
      <c r="D294" s="293" t="s">
        <v>6164</v>
      </c>
      <c r="E294" s="293" t="s">
        <v>3763</v>
      </c>
      <c r="F294" s="293" t="s">
        <v>3764</v>
      </c>
      <c r="G294" s="293" t="s">
        <v>6323</v>
      </c>
      <c r="H294" s="293" t="s">
        <v>3248</v>
      </c>
      <c r="I294" s="294"/>
      <c r="J294" s="294"/>
      <c r="K294" s="294"/>
      <c r="L294" s="294"/>
      <c r="M294" s="293" t="s">
        <v>6324</v>
      </c>
      <c r="N294" s="294"/>
      <c r="O294" s="294"/>
      <c r="P294" s="294"/>
      <c r="Q294" s="294"/>
      <c r="R294" s="294"/>
      <c r="S294" s="294"/>
      <c r="T294" s="294"/>
      <c r="U294" s="294"/>
      <c r="V294" s="294"/>
      <c r="W294" s="294"/>
      <c r="X294" s="294"/>
      <c r="Y294" s="294"/>
      <c r="Z294" s="263">
        <v>0</v>
      </c>
      <c r="AA294" s="294"/>
      <c r="AB294" s="294"/>
      <c r="AC294" s="294"/>
      <c r="AD294" s="294"/>
      <c r="AE294" s="294"/>
      <c r="AF294" s="294"/>
      <c r="AG294" s="294"/>
      <c r="AH294" s="294"/>
      <c r="AI294" s="294"/>
      <c r="AJ294" s="294"/>
      <c r="AK294" s="294"/>
      <c r="AL294" s="294"/>
      <c r="AM294" s="293"/>
      <c r="AN294" s="263" t="s">
        <v>6325</v>
      </c>
      <c r="AO294" s="294"/>
      <c r="AP294" s="294"/>
      <c r="AQ294" s="294"/>
      <c r="AR294" s="294"/>
      <c r="AS294" s="294" t="s">
        <v>6241</v>
      </c>
      <c r="AT294" s="293" t="s">
        <v>3815</v>
      </c>
      <c r="AU294" s="294"/>
      <c r="AV294" s="301" t="s">
        <v>6325</v>
      </c>
    </row>
    <row r="295" spans="1:48">
      <c r="A295" s="264">
        <v>293</v>
      </c>
      <c r="B295" s="264" t="s">
        <v>6695</v>
      </c>
      <c r="C295" s="262" t="s">
        <v>3815</v>
      </c>
      <c r="D295" s="262" t="s">
        <v>6164</v>
      </c>
      <c r="E295" s="262" t="s">
        <v>3765</v>
      </c>
      <c r="F295" s="262" t="s">
        <v>3766</v>
      </c>
      <c r="G295" s="262" t="s">
        <v>4305</v>
      </c>
      <c r="H295" s="262" t="s">
        <v>3025</v>
      </c>
      <c r="I295" s="262">
        <v>81398136747</v>
      </c>
      <c r="J295" s="262" t="s">
        <v>5156</v>
      </c>
      <c r="K295" s="264"/>
      <c r="L295" s="262" t="s">
        <v>6235</v>
      </c>
      <c r="M295" s="262" t="s">
        <v>6326</v>
      </c>
      <c r="N295" s="264">
        <v>85731737649</v>
      </c>
      <c r="O295" s="264" t="s">
        <v>4305</v>
      </c>
      <c r="P295" s="262" t="s">
        <v>6326</v>
      </c>
      <c r="Q295" s="264">
        <v>85731737649</v>
      </c>
      <c r="R295" s="264" t="s">
        <v>6179</v>
      </c>
      <c r="S295" s="264"/>
      <c r="T295" s="264"/>
      <c r="U295" s="264"/>
      <c r="V295" s="264"/>
      <c r="W295" s="262" t="str">
        <f>P295</f>
        <v>kholiq</v>
      </c>
      <c r="X295" s="262">
        <f>Q295</f>
        <v>85731737649</v>
      </c>
      <c r="Y295" s="264" t="s">
        <v>5161</v>
      </c>
      <c r="Z295" s="263" t="s">
        <v>4760</v>
      </c>
      <c r="AA295" s="262" t="s">
        <v>6327</v>
      </c>
      <c r="AB295" s="264" t="s">
        <v>6187</v>
      </c>
      <c r="AC295" s="264" t="s">
        <v>4763</v>
      </c>
      <c r="AD295" s="262" t="s">
        <v>5913</v>
      </c>
      <c r="AE295" s="264" t="s">
        <v>4765</v>
      </c>
      <c r="AF295" s="264"/>
      <c r="AG295" s="262"/>
      <c r="AH295" s="262" t="s">
        <v>6289</v>
      </c>
      <c r="AI295" s="262" t="s">
        <v>4767</v>
      </c>
      <c r="AJ295" s="262" t="s">
        <v>4767</v>
      </c>
      <c r="AK295" s="262" t="s">
        <v>4767</v>
      </c>
      <c r="AL295" s="262" t="s">
        <v>4941</v>
      </c>
      <c r="AM295" s="262" t="s">
        <v>4769</v>
      </c>
      <c r="AN295" s="263" t="s">
        <v>4770</v>
      </c>
      <c r="AO295" s="262">
        <v>293</v>
      </c>
      <c r="AP295" s="303">
        <v>43306</v>
      </c>
      <c r="AQ295" s="264"/>
      <c r="AR295" s="264"/>
      <c r="AS295" s="264" t="s">
        <v>6241</v>
      </c>
      <c r="AT295" s="262" t="s">
        <v>3815</v>
      </c>
      <c r="AU295" s="264" t="s">
        <v>6124</v>
      </c>
      <c r="AV295" s="273" t="s">
        <v>4770</v>
      </c>
    </row>
    <row r="296" spans="1:48">
      <c r="A296" s="294">
        <v>294</v>
      </c>
      <c r="B296" s="294" t="e">
        <v>#N/A</v>
      </c>
      <c r="C296" s="293" t="s">
        <v>3815</v>
      </c>
      <c r="D296" s="293" t="s">
        <v>6164</v>
      </c>
      <c r="E296" s="293" t="s">
        <v>3767</v>
      </c>
      <c r="F296" s="293" t="s">
        <v>3768</v>
      </c>
      <c r="G296" s="293" t="s">
        <v>6328</v>
      </c>
      <c r="H296" s="293" t="s">
        <v>6004</v>
      </c>
      <c r="I296" s="294"/>
      <c r="J296" s="294"/>
      <c r="K296" s="294"/>
      <c r="L296" s="294"/>
      <c r="M296" s="293" t="s">
        <v>6329</v>
      </c>
      <c r="N296" s="294"/>
      <c r="O296" s="294"/>
      <c r="P296" s="294"/>
      <c r="Q296" s="294"/>
      <c r="R296" s="294"/>
      <c r="S296" s="294"/>
      <c r="T296" s="294"/>
      <c r="U296" s="294"/>
      <c r="V296" s="294"/>
      <c r="W296" s="294"/>
      <c r="X296" s="294"/>
      <c r="Y296" s="294"/>
      <c r="Z296" s="263">
        <v>0</v>
      </c>
      <c r="AA296" s="294"/>
      <c r="AB296" s="294"/>
      <c r="AC296" s="294"/>
      <c r="AD296" s="294"/>
      <c r="AE296" s="294"/>
      <c r="AF296" s="294"/>
      <c r="AG296" s="294"/>
      <c r="AH296" s="294"/>
      <c r="AI296" s="294"/>
      <c r="AJ296" s="294"/>
      <c r="AK296" s="294"/>
      <c r="AL296" s="294"/>
      <c r="AM296" s="293"/>
      <c r="AN296" s="263" t="s">
        <v>6330</v>
      </c>
      <c r="AO296" s="294"/>
      <c r="AP296" s="294"/>
      <c r="AQ296" s="294"/>
      <c r="AR296" s="294"/>
      <c r="AS296" s="294" t="s">
        <v>6241</v>
      </c>
      <c r="AT296" s="293" t="s">
        <v>3815</v>
      </c>
      <c r="AU296" s="294"/>
      <c r="AV296" s="301" t="s">
        <v>6330</v>
      </c>
    </row>
    <row r="297" spans="1:48">
      <c r="A297" s="271">
        <v>295</v>
      </c>
      <c r="B297" s="271" t="e">
        <v>#N/A</v>
      </c>
      <c r="C297" s="266" t="s">
        <v>3815</v>
      </c>
      <c r="D297" s="266" t="s">
        <v>6164</v>
      </c>
      <c r="E297" s="266" t="s">
        <v>3769</v>
      </c>
      <c r="F297" s="266" t="s">
        <v>3770</v>
      </c>
      <c r="G297" s="266" t="s">
        <v>6331</v>
      </c>
      <c r="H297" s="266" t="s">
        <v>5997</v>
      </c>
      <c r="I297" s="266">
        <v>8114907478</v>
      </c>
      <c r="J297" s="266" t="s">
        <v>5156</v>
      </c>
      <c r="K297" s="271"/>
      <c r="L297" s="266" t="s">
        <v>6184</v>
      </c>
      <c r="M297" s="266" t="s">
        <v>6332</v>
      </c>
      <c r="N297" s="271">
        <v>82230014868</v>
      </c>
      <c r="O297" s="271" t="s">
        <v>6333</v>
      </c>
      <c r="P297" s="266" t="s">
        <v>6332</v>
      </c>
      <c r="Q297" s="271">
        <v>82230014868</v>
      </c>
      <c r="R297" s="271" t="s">
        <v>4831</v>
      </c>
      <c r="S297" s="271"/>
      <c r="T297" s="271"/>
      <c r="U297" s="271"/>
      <c r="V297" s="271"/>
      <c r="W297" s="271"/>
      <c r="X297" s="271"/>
      <c r="Y297" s="271" t="s">
        <v>5161</v>
      </c>
      <c r="Z297" s="263" t="s">
        <v>4760</v>
      </c>
      <c r="AA297" s="266" t="s">
        <v>6334</v>
      </c>
      <c r="AB297" s="271"/>
      <c r="AC297" s="271" t="s">
        <v>4763</v>
      </c>
      <c r="AD297" s="266" t="s">
        <v>6256</v>
      </c>
      <c r="AE297" s="271" t="s">
        <v>4765</v>
      </c>
      <c r="AF297" s="271"/>
      <c r="AG297" s="266"/>
      <c r="AH297" s="266" t="s">
        <v>6335</v>
      </c>
      <c r="AI297" s="266" t="s">
        <v>4767</v>
      </c>
      <c r="AJ297" s="266" t="s">
        <v>4767</v>
      </c>
      <c r="AK297" s="266" t="s">
        <v>4767</v>
      </c>
      <c r="AL297" s="266" t="s">
        <v>6336</v>
      </c>
      <c r="AM297" s="266" t="s">
        <v>4860</v>
      </c>
      <c r="AN297" s="263" t="s">
        <v>6337</v>
      </c>
      <c r="AO297" s="266">
        <v>295</v>
      </c>
      <c r="AP297" s="304">
        <v>43307</v>
      </c>
      <c r="AQ297" s="266" t="s">
        <v>4831</v>
      </c>
      <c r="AR297" s="271"/>
      <c r="AS297" s="271" t="s">
        <v>6241</v>
      </c>
      <c r="AT297" s="266" t="s">
        <v>3815</v>
      </c>
      <c r="AU297" s="271" t="s">
        <v>6124</v>
      </c>
      <c r="AV297" s="282" t="s">
        <v>6337</v>
      </c>
    </row>
    <row r="298" spans="1:48">
      <c r="A298" s="294">
        <v>296</v>
      </c>
      <c r="B298" s="294" t="e">
        <v>#N/A</v>
      </c>
      <c r="C298" s="293" t="s">
        <v>3815</v>
      </c>
      <c r="D298" s="293" t="s">
        <v>6164</v>
      </c>
      <c r="E298" s="293" t="s">
        <v>3771</v>
      </c>
      <c r="F298" s="293" t="s">
        <v>3772</v>
      </c>
      <c r="G298" s="293" t="s">
        <v>6338</v>
      </c>
      <c r="H298" s="293" t="s">
        <v>3101</v>
      </c>
      <c r="I298" s="294"/>
      <c r="J298" s="294"/>
      <c r="K298" s="294"/>
      <c r="L298" s="294"/>
      <c r="M298" s="293" t="s">
        <v>6339</v>
      </c>
      <c r="N298" s="294"/>
      <c r="O298" s="294"/>
      <c r="P298" s="294"/>
      <c r="Q298" s="294"/>
      <c r="R298" s="294"/>
      <c r="S298" s="294"/>
      <c r="T298" s="294"/>
      <c r="U298" s="294"/>
      <c r="V298" s="294"/>
      <c r="W298" s="294"/>
      <c r="X298" s="294"/>
      <c r="Y298" s="294"/>
      <c r="Z298" s="263">
        <v>0</v>
      </c>
      <c r="AA298" s="294"/>
      <c r="AB298" s="294"/>
      <c r="AC298" s="294"/>
      <c r="AD298" s="294"/>
      <c r="AE298" s="294"/>
      <c r="AF298" s="294"/>
      <c r="AG298" s="294"/>
      <c r="AH298" s="294"/>
      <c r="AI298" s="294"/>
      <c r="AJ298" s="294"/>
      <c r="AK298" s="294"/>
      <c r="AL298" s="294"/>
      <c r="AM298" s="293"/>
      <c r="AN298" s="263" t="s">
        <v>6340</v>
      </c>
      <c r="AO298" s="294"/>
      <c r="AP298" s="294"/>
      <c r="AQ298" s="294"/>
      <c r="AR298" s="294"/>
      <c r="AS298" s="294" t="s">
        <v>6241</v>
      </c>
      <c r="AT298" s="293" t="s">
        <v>3815</v>
      </c>
      <c r="AU298" s="294"/>
      <c r="AV298" s="301" t="s">
        <v>6340</v>
      </c>
    </row>
    <row r="299" spans="1:48">
      <c r="A299" s="294">
        <v>297</v>
      </c>
      <c r="B299" s="294" t="e">
        <v>#N/A</v>
      </c>
      <c r="C299" s="293" t="s">
        <v>3815</v>
      </c>
      <c r="D299" s="293" t="s">
        <v>6164</v>
      </c>
      <c r="E299" s="293" t="s">
        <v>3771</v>
      </c>
      <c r="F299" s="293" t="s">
        <v>3773</v>
      </c>
      <c r="G299" s="293" t="s">
        <v>6248</v>
      </c>
      <c r="H299" s="293" t="s">
        <v>5625</v>
      </c>
      <c r="I299" s="294"/>
      <c r="J299" s="294"/>
      <c r="K299" s="294"/>
      <c r="L299" s="294"/>
      <c r="M299" s="293" t="s">
        <v>6341</v>
      </c>
      <c r="N299" s="294"/>
      <c r="O299" s="294"/>
      <c r="P299" s="294"/>
      <c r="Q299" s="294"/>
      <c r="R299" s="294"/>
      <c r="S299" s="294"/>
      <c r="T299" s="294"/>
      <c r="U299" s="294"/>
      <c r="V299" s="294"/>
      <c r="W299" s="294"/>
      <c r="X299" s="294"/>
      <c r="Y299" s="294"/>
      <c r="Z299" s="263">
        <v>0</v>
      </c>
      <c r="AA299" s="294"/>
      <c r="AB299" s="294"/>
      <c r="AC299" s="294"/>
      <c r="AD299" s="294"/>
      <c r="AE299" s="294"/>
      <c r="AF299" s="294"/>
      <c r="AG299" s="294"/>
      <c r="AH299" s="294"/>
      <c r="AI299" s="294"/>
      <c r="AJ299" s="294"/>
      <c r="AK299" s="294"/>
      <c r="AL299" s="294"/>
      <c r="AM299" s="293"/>
      <c r="AN299" s="263" t="s">
        <v>6342</v>
      </c>
      <c r="AO299" s="294"/>
      <c r="AP299" s="294"/>
      <c r="AQ299" s="294"/>
      <c r="AR299" s="294"/>
      <c r="AS299" s="294" t="s">
        <v>6241</v>
      </c>
      <c r="AT299" s="293" t="s">
        <v>3815</v>
      </c>
      <c r="AU299" s="294"/>
      <c r="AV299" s="301" t="s">
        <v>6342</v>
      </c>
    </row>
    <row r="300" spans="1:48">
      <c r="A300" s="262">
        <v>298</v>
      </c>
      <c r="B300" s="262" t="s">
        <v>6696</v>
      </c>
      <c r="C300" s="262" t="s">
        <v>2946</v>
      </c>
      <c r="D300" s="262" t="s">
        <v>2943</v>
      </c>
      <c r="E300" s="262" t="s">
        <v>3666</v>
      </c>
      <c r="F300" s="262" t="s">
        <v>3774</v>
      </c>
      <c r="G300" s="262" t="s">
        <v>4311</v>
      </c>
      <c r="H300" s="262" t="s">
        <v>3054</v>
      </c>
      <c r="I300" s="262">
        <v>81241623320</v>
      </c>
      <c r="J300" s="264" t="s">
        <v>6243</v>
      </c>
      <c r="K300" s="264"/>
      <c r="L300" s="264" t="s">
        <v>6343</v>
      </c>
      <c r="M300" s="262" t="s">
        <v>5976</v>
      </c>
      <c r="N300" s="262">
        <v>81241750015</v>
      </c>
      <c r="O300" s="264" t="s">
        <v>6344</v>
      </c>
      <c r="P300" s="262" t="s">
        <v>5976</v>
      </c>
      <c r="Q300" s="262">
        <v>81241750015</v>
      </c>
      <c r="R300" s="262" t="s">
        <v>4853</v>
      </c>
      <c r="S300" s="264" t="s">
        <v>6345</v>
      </c>
      <c r="T300" s="264" t="s">
        <v>6344</v>
      </c>
      <c r="U300" s="262" t="s">
        <v>2943</v>
      </c>
      <c r="V300" s="262" t="s">
        <v>3666</v>
      </c>
      <c r="W300" s="262" t="s">
        <v>5976</v>
      </c>
      <c r="X300" s="262">
        <v>81241750015</v>
      </c>
      <c r="Y300" s="264" t="s">
        <v>4965</v>
      </c>
      <c r="Z300" s="262" t="s">
        <v>5810</v>
      </c>
      <c r="AA300" s="262" t="s">
        <v>6346</v>
      </c>
      <c r="AB300" s="264" t="s">
        <v>4762</v>
      </c>
      <c r="AC300" s="264" t="s">
        <v>4763</v>
      </c>
      <c r="AD300" s="262" t="s">
        <v>4875</v>
      </c>
      <c r="AE300" s="264" t="s">
        <v>4765</v>
      </c>
      <c r="AF300" s="264" t="s">
        <v>6347</v>
      </c>
      <c r="AG300" s="262" t="s">
        <v>6348</v>
      </c>
      <c r="AH300" s="262" t="s">
        <v>6349</v>
      </c>
      <c r="AI300" s="262" t="s">
        <v>4767</v>
      </c>
      <c r="AJ300" s="262" t="s">
        <v>4767</v>
      </c>
      <c r="AK300" s="262" t="s">
        <v>4767</v>
      </c>
      <c r="AL300" s="262" t="s">
        <v>4782</v>
      </c>
      <c r="AM300" s="262" t="s">
        <v>4769</v>
      </c>
      <c r="AN300" s="262" t="s">
        <v>4770</v>
      </c>
      <c r="AO300" s="262"/>
      <c r="AP300" s="262"/>
      <c r="AQ300" s="264"/>
      <c r="AR300" s="264"/>
      <c r="AS300" s="264" t="s">
        <v>6350</v>
      </c>
      <c r="AT300" s="264"/>
      <c r="AU300" s="264"/>
      <c r="AV300" s="264"/>
    </row>
    <row r="301" spans="1:48">
      <c r="A301" s="266">
        <v>299</v>
      </c>
      <c r="B301" s="266" t="e">
        <v>#N/A</v>
      </c>
      <c r="C301" s="266" t="s">
        <v>5518</v>
      </c>
      <c r="D301" s="266" t="s">
        <v>3541</v>
      </c>
      <c r="E301" s="266" t="s">
        <v>3775</v>
      </c>
      <c r="F301" s="266" t="s">
        <v>6351</v>
      </c>
      <c r="G301" s="266" t="s">
        <v>4162</v>
      </c>
      <c r="H301" s="266" t="s">
        <v>5542</v>
      </c>
      <c r="I301" s="271"/>
      <c r="J301" s="271"/>
      <c r="K301" s="305">
        <v>43321</v>
      </c>
      <c r="L301" s="272">
        <v>43321</v>
      </c>
      <c r="M301" s="266" t="s">
        <v>6352</v>
      </c>
      <c r="N301" s="266" t="s">
        <v>6353</v>
      </c>
      <c r="O301" s="282" t="s">
        <v>4162</v>
      </c>
      <c r="P301" s="271" t="s">
        <v>6352</v>
      </c>
      <c r="Q301" s="266" t="s">
        <v>6353</v>
      </c>
      <c r="R301" s="266" t="s">
        <v>4853</v>
      </c>
      <c r="S301" s="271"/>
      <c r="T301" s="282" t="s">
        <v>4162</v>
      </c>
      <c r="U301" s="271" t="s">
        <v>3541</v>
      </c>
      <c r="V301" s="271" t="s">
        <v>6354</v>
      </c>
      <c r="W301" s="271" t="s">
        <v>6352</v>
      </c>
      <c r="X301" s="266" t="s">
        <v>6353</v>
      </c>
      <c r="Y301" s="271" t="s">
        <v>4806</v>
      </c>
      <c r="Z301" s="266" t="s">
        <v>5810</v>
      </c>
      <c r="AA301" s="266" t="s">
        <v>6355</v>
      </c>
      <c r="AB301" s="271" t="s">
        <v>6356</v>
      </c>
      <c r="AC301" s="271" t="s">
        <v>4763</v>
      </c>
      <c r="AD301" s="266" t="s">
        <v>6357</v>
      </c>
      <c r="AE301" s="271" t="s">
        <v>4765</v>
      </c>
      <c r="AF301" s="271" t="s">
        <v>5930</v>
      </c>
      <c r="AG301" s="266" t="s">
        <v>5931</v>
      </c>
      <c r="AH301" s="266" t="s">
        <v>5932</v>
      </c>
      <c r="AI301" s="266" t="s">
        <v>4767</v>
      </c>
      <c r="AJ301" s="266" t="s">
        <v>4767</v>
      </c>
      <c r="AK301" s="266" t="s">
        <v>4767</v>
      </c>
      <c r="AL301" s="266" t="s">
        <v>6358</v>
      </c>
      <c r="AM301" s="266" t="s">
        <v>4860</v>
      </c>
      <c r="AN301" s="266" t="s">
        <v>4861</v>
      </c>
      <c r="AO301" s="266"/>
      <c r="AP301" s="266"/>
      <c r="AQ301" s="266" t="s">
        <v>4831</v>
      </c>
      <c r="AR301" s="271"/>
      <c r="AS301" s="271" t="s">
        <v>6350</v>
      </c>
      <c r="AT301" s="271"/>
      <c r="AU301" s="271"/>
      <c r="AV301" s="271"/>
    </row>
    <row r="302" spans="1:48">
      <c r="A302" s="266">
        <v>300</v>
      </c>
      <c r="B302" s="266" t="e">
        <v>#N/A</v>
      </c>
      <c r="C302" s="266" t="s">
        <v>2946</v>
      </c>
      <c r="D302" s="266" t="s">
        <v>2944</v>
      </c>
      <c r="E302" s="266" t="s">
        <v>3777</v>
      </c>
      <c r="F302" s="266" t="s">
        <v>3778</v>
      </c>
      <c r="G302" s="266" t="s">
        <v>4118</v>
      </c>
      <c r="H302" s="271" t="s">
        <v>5859</v>
      </c>
      <c r="I302" s="271"/>
      <c r="J302" s="266"/>
      <c r="K302" s="266" t="s">
        <v>6359</v>
      </c>
      <c r="L302" s="271" t="s">
        <v>6360</v>
      </c>
      <c r="M302" s="271"/>
      <c r="N302" s="271"/>
      <c r="O302" s="271"/>
      <c r="P302" s="271"/>
      <c r="Q302" s="271"/>
      <c r="R302" s="266"/>
      <c r="S302" s="271"/>
      <c r="T302" s="271"/>
      <c r="U302" s="271"/>
      <c r="V302" s="271"/>
      <c r="W302" s="271"/>
      <c r="X302" s="271"/>
      <c r="Y302" s="271"/>
      <c r="Z302" s="266" t="s">
        <v>5810</v>
      </c>
      <c r="AA302" s="271"/>
      <c r="AB302" s="266"/>
      <c r="AC302" s="271"/>
      <c r="AD302" s="271"/>
      <c r="AE302" s="271"/>
      <c r="AF302" s="271"/>
      <c r="AG302" s="266"/>
      <c r="AH302" s="271"/>
      <c r="AI302" s="266"/>
      <c r="AJ302" s="266"/>
      <c r="AK302" s="266"/>
      <c r="AL302" s="266" t="s">
        <v>6361</v>
      </c>
      <c r="AM302" s="266" t="s">
        <v>4928</v>
      </c>
      <c r="AN302" s="266" t="s">
        <v>6223</v>
      </c>
      <c r="AO302" s="266"/>
      <c r="AP302" s="266"/>
      <c r="AQ302" s="266"/>
      <c r="AR302" s="271"/>
      <c r="AS302" s="271" t="s">
        <v>6350</v>
      </c>
      <c r="AT302" s="271"/>
      <c r="AU302" s="271"/>
      <c r="AV302" s="271"/>
    </row>
    <row r="303" spans="1:48">
      <c r="A303" s="266">
        <v>301</v>
      </c>
      <c r="B303" s="266" t="e">
        <v>#N/A</v>
      </c>
      <c r="C303" s="266" t="s">
        <v>166</v>
      </c>
      <c r="D303" s="266" t="s">
        <v>3541</v>
      </c>
      <c r="E303" s="266" t="s">
        <v>3775</v>
      </c>
      <c r="F303" s="266" t="s">
        <v>3779</v>
      </c>
      <c r="G303" s="266" t="s">
        <v>5943</v>
      </c>
      <c r="H303" s="266" t="s">
        <v>5542</v>
      </c>
      <c r="I303" s="266">
        <v>82298524266</v>
      </c>
      <c r="J303" s="266" t="s">
        <v>4903</v>
      </c>
      <c r="K303" s="271"/>
      <c r="L303" s="272">
        <v>43322</v>
      </c>
      <c r="M303" s="266" t="s">
        <v>6362</v>
      </c>
      <c r="N303" s="266">
        <v>8161139491</v>
      </c>
      <c r="O303" s="271" t="s">
        <v>6363</v>
      </c>
      <c r="P303" s="266" t="s">
        <v>6362</v>
      </c>
      <c r="Q303" s="266">
        <v>8161139491</v>
      </c>
      <c r="R303" s="271"/>
      <c r="S303" s="271"/>
      <c r="T303" s="271"/>
      <c r="U303" s="271"/>
      <c r="V303" s="271"/>
      <c r="W303" s="271"/>
      <c r="X303" s="271"/>
      <c r="Y303" s="271"/>
      <c r="Z303" s="266" t="s">
        <v>5810</v>
      </c>
      <c r="AA303" s="271"/>
      <c r="AB303" s="271"/>
      <c r="AC303" s="271"/>
      <c r="AD303" s="271"/>
      <c r="AE303" s="271"/>
      <c r="AF303" s="271"/>
      <c r="AG303" s="266"/>
      <c r="AH303" s="271"/>
      <c r="AI303" s="266"/>
      <c r="AJ303" s="266"/>
      <c r="AK303" s="266"/>
      <c r="AL303" s="266" t="s">
        <v>6364</v>
      </c>
      <c r="AM303" s="266" t="s">
        <v>4860</v>
      </c>
      <c r="AN303" s="266" t="s">
        <v>4861</v>
      </c>
      <c r="AO303" s="266"/>
      <c r="AP303" s="266"/>
      <c r="AQ303" s="271"/>
      <c r="AR303" s="271"/>
      <c r="AS303" s="271" t="s">
        <v>6350</v>
      </c>
      <c r="AT303" s="271"/>
      <c r="AU303" s="271"/>
      <c r="AV303" s="271"/>
    </row>
    <row r="304" spans="1:48">
      <c r="A304" s="264">
        <v>302</v>
      </c>
      <c r="B304" s="264" t="s">
        <v>6697</v>
      </c>
      <c r="C304" s="262" t="s">
        <v>5518</v>
      </c>
      <c r="D304" s="262" t="s">
        <v>3541</v>
      </c>
      <c r="E304" s="262" t="s">
        <v>3549</v>
      </c>
      <c r="F304" s="262" t="s">
        <v>3780</v>
      </c>
      <c r="G304" s="262" t="s">
        <v>4150</v>
      </c>
      <c r="H304" s="262" t="s">
        <v>5542</v>
      </c>
      <c r="I304" s="262">
        <v>82298524266</v>
      </c>
      <c r="J304" s="262" t="s">
        <v>4903</v>
      </c>
      <c r="K304" s="267">
        <v>43321</v>
      </c>
      <c r="L304" s="267">
        <v>43321</v>
      </c>
      <c r="M304" s="262" t="s">
        <v>5924</v>
      </c>
      <c r="N304" s="262" t="s">
        <v>5925</v>
      </c>
      <c r="O304" s="262" t="s">
        <v>5926</v>
      </c>
      <c r="P304" s="262" t="s">
        <v>5924</v>
      </c>
      <c r="Q304" s="262" t="s">
        <v>5925</v>
      </c>
      <c r="R304" s="262" t="s">
        <v>4853</v>
      </c>
      <c r="S304" s="262" t="s">
        <v>5415</v>
      </c>
      <c r="T304" s="262" t="s">
        <v>5926</v>
      </c>
      <c r="U304" s="264" t="s">
        <v>3541</v>
      </c>
      <c r="V304" s="264" t="s">
        <v>3549</v>
      </c>
      <c r="W304" s="262" t="s">
        <v>5924</v>
      </c>
      <c r="X304" s="262" t="s">
        <v>5925</v>
      </c>
      <c r="Y304" s="262" t="s">
        <v>5927</v>
      </c>
      <c r="Z304" s="262" t="s">
        <v>5810</v>
      </c>
      <c r="AA304" s="262" t="s">
        <v>6365</v>
      </c>
      <c r="AB304" s="262" t="s">
        <v>4762</v>
      </c>
      <c r="AC304" s="262" t="s">
        <v>4763</v>
      </c>
      <c r="AD304" s="262" t="s">
        <v>4875</v>
      </c>
      <c r="AE304" s="262" t="s">
        <v>5929</v>
      </c>
      <c r="AF304" s="262" t="s">
        <v>5930</v>
      </c>
      <c r="AG304" s="262" t="s">
        <v>5931</v>
      </c>
      <c r="AH304" s="262" t="s">
        <v>5932</v>
      </c>
      <c r="AI304" s="262" t="s">
        <v>4767</v>
      </c>
      <c r="AJ304" s="262" t="s">
        <v>4767</v>
      </c>
      <c r="AK304" s="262" t="s">
        <v>4767</v>
      </c>
      <c r="AL304" s="262" t="s">
        <v>5933</v>
      </c>
      <c r="AM304" s="262" t="s">
        <v>4769</v>
      </c>
      <c r="AN304" s="262" t="s">
        <v>4770</v>
      </c>
      <c r="AO304" s="262"/>
      <c r="AP304" s="262"/>
      <c r="AQ304" s="262" t="s">
        <v>5815</v>
      </c>
      <c r="AR304" s="262"/>
      <c r="AS304" s="262" t="s">
        <v>6350</v>
      </c>
      <c r="AT304" s="262"/>
      <c r="AU304" s="262" t="s">
        <v>5810</v>
      </c>
      <c r="AV304" s="262"/>
    </row>
    <row r="305" spans="1:48">
      <c r="A305" s="271">
        <v>303</v>
      </c>
      <c r="B305" s="271" t="e">
        <v>#N/A</v>
      </c>
      <c r="C305" s="266" t="s">
        <v>3781</v>
      </c>
      <c r="D305" s="266" t="s">
        <v>3781</v>
      </c>
      <c r="E305" s="266" t="s">
        <v>11</v>
      </c>
      <c r="F305" s="266" t="s">
        <v>3782</v>
      </c>
      <c r="G305" s="266" t="s">
        <v>5866</v>
      </c>
      <c r="H305" s="271" t="s">
        <v>2977</v>
      </c>
      <c r="I305" s="271"/>
      <c r="J305" s="266" t="s">
        <v>4903</v>
      </c>
      <c r="K305" s="272">
        <v>43332</v>
      </c>
      <c r="L305" s="272">
        <v>43335</v>
      </c>
      <c r="M305" s="271" t="s">
        <v>6366</v>
      </c>
      <c r="N305" s="271">
        <v>81360607963</v>
      </c>
      <c r="O305" s="271"/>
      <c r="P305" s="271"/>
      <c r="Q305" s="271"/>
      <c r="R305" s="266"/>
      <c r="S305" s="271"/>
      <c r="T305" s="271"/>
      <c r="U305" s="271"/>
      <c r="V305" s="271"/>
      <c r="W305" s="271"/>
      <c r="X305" s="271"/>
      <c r="Y305" s="271"/>
      <c r="Z305" s="266" t="s">
        <v>5810</v>
      </c>
      <c r="AA305" s="271"/>
      <c r="AB305" s="266"/>
      <c r="AC305" s="271"/>
      <c r="AD305" s="271"/>
      <c r="AE305" s="271"/>
      <c r="AF305" s="271"/>
      <c r="AG305" s="266"/>
      <c r="AH305" s="271"/>
      <c r="AI305" s="266"/>
      <c r="AJ305" s="266"/>
      <c r="AK305" s="266"/>
      <c r="AL305" s="266" t="s">
        <v>6367</v>
      </c>
      <c r="AM305" s="266" t="s">
        <v>4860</v>
      </c>
      <c r="AN305" s="266" t="s">
        <v>4861</v>
      </c>
      <c r="AO305" s="266"/>
      <c r="AP305" s="266"/>
      <c r="AQ305" s="266"/>
      <c r="AR305" s="271"/>
      <c r="AS305" s="271" t="s">
        <v>6368</v>
      </c>
      <c r="AT305" s="271"/>
      <c r="AU305" s="271" t="s">
        <v>5810</v>
      </c>
      <c r="AV305" s="271"/>
    </row>
    <row r="306" spans="1:48">
      <c r="A306" s="271">
        <v>304</v>
      </c>
      <c r="B306" s="271" t="e">
        <v>#N/A</v>
      </c>
      <c r="C306" s="266" t="s">
        <v>3842</v>
      </c>
      <c r="D306" s="266" t="s">
        <v>3492</v>
      </c>
      <c r="E306" s="266" t="s">
        <v>2688</v>
      </c>
      <c r="F306" s="266" t="s">
        <v>3783</v>
      </c>
      <c r="G306" s="266" t="s">
        <v>4130</v>
      </c>
      <c r="H306" s="271" t="s">
        <v>3111</v>
      </c>
      <c r="I306" s="271">
        <v>85263778888</v>
      </c>
      <c r="J306" s="266" t="s">
        <v>4903</v>
      </c>
      <c r="K306" s="272">
        <v>43328</v>
      </c>
      <c r="L306" s="272">
        <v>43328</v>
      </c>
      <c r="M306" s="271" t="s">
        <v>6369</v>
      </c>
      <c r="N306" s="271">
        <v>81378231400</v>
      </c>
      <c r="O306" s="271"/>
      <c r="P306" s="271"/>
      <c r="Q306" s="271"/>
      <c r="R306" s="266"/>
      <c r="S306" s="271"/>
      <c r="T306" s="271"/>
      <c r="U306" s="271"/>
      <c r="V306" s="271"/>
      <c r="W306" s="271"/>
      <c r="X306" s="271"/>
      <c r="Y306" s="271"/>
      <c r="Z306" s="266" t="s">
        <v>5810</v>
      </c>
      <c r="AA306" s="271"/>
      <c r="AB306" s="266"/>
      <c r="AC306" s="271"/>
      <c r="AD306" s="271"/>
      <c r="AE306" s="271"/>
      <c r="AF306" s="271"/>
      <c r="AG306" s="266"/>
      <c r="AH306" s="271"/>
      <c r="AI306" s="266"/>
      <c r="AJ306" s="266"/>
      <c r="AK306" s="266"/>
      <c r="AL306" s="266" t="s">
        <v>6370</v>
      </c>
      <c r="AM306" s="266" t="s">
        <v>4928</v>
      </c>
      <c r="AN306" s="266" t="s">
        <v>4929</v>
      </c>
      <c r="AO306" s="266"/>
      <c r="AP306" s="266"/>
      <c r="AQ306" s="266"/>
      <c r="AR306" s="271"/>
      <c r="AS306" s="271" t="s">
        <v>6368</v>
      </c>
      <c r="AT306" s="271"/>
      <c r="AU306" s="271" t="s">
        <v>5810</v>
      </c>
      <c r="AV306" s="271"/>
    </row>
    <row r="307" spans="1:48">
      <c r="A307" s="271">
        <v>305</v>
      </c>
      <c r="B307" s="271" t="e">
        <v>#N/A</v>
      </c>
      <c r="C307" s="266" t="s">
        <v>4192</v>
      </c>
      <c r="D307" s="266" t="s">
        <v>3427</v>
      </c>
      <c r="E307" s="266" t="s">
        <v>3752</v>
      </c>
      <c r="F307" s="266" t="s">
        <v>3784</v>
      </c>
      <c r="G307" s="266" t="s">
        <v>4196</v>
      </c>
      <c r="H307" s="271" t="s">
        <v>6371</v>
      </c>
      <c r="I307" s="271">
        <v>82217527624</v>
      </c>
      <c r="J307" s="266" t="s">
        <v>4903</v>
      </c>
      <c r="K307" s="272">
        <v>43328</v>
      </c>
      <c r="L307" s="272">
        <v>43328</v>
      </c>
      <c r="M307" s="271" t="s">
        <v>6372</v>
      </c>
      <c r="N307" s="271">
        <v>82234057622</v>
      </c>
      <c r="O307" s="271"/>
      <c r="P307" s="271"/>
      <c r="Q307" s="271"/>
      <c r="R307" s="266"/>
      <c r="S307" s="271"/>
      <c r="T307" s="271"/>
      <c r="U307" s="271"/>
      <c r="V307" s="271"/>
      <c r="W307" s="271"/>
      <c r="X307" s="271"/>
      <c r="Y307" s="271"/>
      <c r="Z307" s="266" t="s">
        <v>5810</v>
      </c>
      <c r="AA307" s="271"/>
      <c r="AB307" s="266"/>
      <c r="AC307" s="271"/>
      <c r="AD307" s="271"/>
      <c r="AE307" s="271"/>
      <c r="AF307" s="271"/>
      <c r="AG307" s="266"/>
      <c r="AH307" s="271"/>
      <c r="AI307" s="266"/>
      <c r="AJ307" s="266"/>
      <c r="AK307" s="266"/>
      <c r="AL307" s="266" t="s">
        <v>6373</v>
      </c>
      <c r="AM307" s="266" t="s">
        <v>4928</v>
      </c>
      <c r="AN307" s="266" t="s">
        <v>4929</v>
      </c>
      <c r="AO307" s="266"/>
      <c r="AP307" s="266"/>
      <c r="AQ307" s="266"/>
      <c r="AR307" s="271"/>
      <c r="AS307" s="271" t="s">
        <v>6368</v>
      </c>
      <c r="AT307" s="271"/>
      <c r="AU307" s="271" t="s">
        <v>5810</v>
      </c>
      <c r="AV307" s="271"/>
    </row>
    <row r="308" spans="1:48">
      <c r="A308" s="271">
        <v>306</v>
      </c>
      <c r="B308" s="271" t="e">
        <v>#N/A</v>
      </c>
      <c r="C308" s="266" t="s">
        <v>4123</v>
      </c>
      <c r="D308" s="266" t="s">
        <v>3460</v>
      </c>
      <c r="E308" s="266" t="s">
        <v>3756</v>
      </c>
      <c r="F308" s="266" t="s">
        <v>3785</v>
      </c>
      <c r="G308" s="266" t="s">
        <v>5873</v>
      </c>
      <c r="H308" s="271" t="s">
        <v>3099</v>
      </c>
      <c r="I308" s="271">
        <v>82291777645</v>
      </c>
      <c r="J308" s="266" t="s">
        <v>4903</v>
      </c>
      <c r="K308" s="272">
        <v>43332</v>
      </c>
      <c r="L308" s="271"/>
      <c r="M308" s="271" t="s">
        <v>6374</v>
      </c>
      <c r="N308" s="271">
        <v>8126329111</v>
      </c>
      <c r="O308" s="271" t="s">
        <v>5875</v>
      </c>
      <c r="P308" s="271" t="s">
        <v>6374</v>
      </c>
      <c r="Q308" s="271">
        <v>8126329111</v>
      </c>
      <c r="R308" s="266"/>
      <c r="S308" s="271"/>
      <c r="T308" s="271" t="s">
        <v>5875</v>
      </c>
      <c r="U308" s="266" t="s">
        <v>3460</v>
      </c>
      <c r="V308" s="266" t="s">
        <v>3756</v>
      </c>
      <c r="W308" s="271" t="s">
        <v>6374</v>
      </c>
      <c r="X308" s="271">
        <v>8126329111</v>
      </c>
      <c r="Y308" s="271"/>
      <c r="Z308" s="266" t="s">
        <v>5810</v>
      </c>
      <c r="AA308" s="266" t="s">
        <v>4959</v>
      </c>
      <c r="AB308" s="266" t="s">
        <v>4762</v>
      </c>
      <c r="AC308" s="271" t="s">
        <v>4763</v>
      </c>
      <c r="AD308" s="266" t="s">
        <v>4875</v>
      </c>
      <c r="AE308" s="271" t="s">
        <v>4765</v>
      </c>
      <c r="AF308" s="271">
        <v>98.67</v>
      </c>
      <c r="AG308" s="266">
        <v>3.59</v>
      </c>
      <c r="AH308" s="266" t="s">
        <v>4934</v>
      </c>
      <c r="AI308" s="266" t="s">
        <v>4767</v>
      </c>
      <c r="AJ308" s="266" t="s">
        <v>4767</v>
      </c>
      <c r="AK308" s="266" t="s">
        <v>4767</v>
      </c>
      <c r="AL308" s="266" t="s">
        <v>5878</v>
      </c>
      <c r="AM308" s="266" t="s">
        <v>4860</v>
      </c>
      <c r="AN308" s="282" t="s">
        <v>5451</v>
      </c>
      <c r="AO308" s="266"/>
      <c r="AP308" s="266"/>
      <c r="AQ308" s="266"/>
      <c r="AR308" s="271"/>
      <c r="AS308" s="271" t="s">
        <v>6368</v>
      </c>
      <c r="AT308" s="271"/>
      <c r="AU308" s="271" t="s">
        <v>5810</v>
      </c>
      <c r="AV308" s="271"/>
    </row>
    <row r="309" spans="1:48">
      <c r="A309" s="271">
        <v>307</v>
      </c>
      <c r="B309" s="271" t="e">
        <v>#N/A</v>
      </c>
      <c r="C309" s="271" t="s">
        <v>3652</v>
      </c>
      <c r="D309" s="271" t="s">
        <v>3652</v>
      </c>
      <c r="E309" s="266" t="s">
        <v>3786</v>
      </c>
      <c r="F309" s="266" t="s">
        <v>3787</v>
      </c>
      <c r="G309" s="266" t="s">
        <v>4146</v>
      </c>
      <c r="H309" s="271" t="s">
        <v>3159</v>
      </c>
      <c r="I309" s="271">
        <v>89636999337</v>
      </c>
      <c r="J309" s="266" t="s">
        <v>4903</v>
      </c>
      <c r="K309" s="272">
        <v>43332</v>
      </c>
      <c r="L309" s="272">
        <v>43327</v>
      </c>
      <c r="M309" s="271" t="s">
        <v>5657</v>
      </c>
      <c r="N309" s="271">
        <v>85266888221</v>
      </c>
      <c r="O309" s="271"/>
      <c r="P309" s="271"/>
      <c r="Q309" s="271"/>
      <c r="R309" s="266"/>
      <c r="S309" s="271"/>
      <c r="T309" s="271"/>
      <c r="U309" s="271"/>
      <c r="V309" s="271"/>
      <c r="W309" s="271"/>
      <c r="X309" s="271"/>
      <c r="Y309" s="271"/>
      <c r="Z309" s="266" t="s">
        <v>5810</v>
      </c>
      <c r="AA309" s="271"/>
      <c r="AB309" s="266"/>
      <c r="AC309" s="271"/>
      <c r="AD309" s="271"/>
      <c r="AE309" s="271"/>
      <c r="AF309" s="271"/>
      <c r="AG309" s="266"/>
      <c r="AH309" s="271"/>
      <c r="AI309" s="266"/>
      <c r="AJ309" s="266"/>
      <c r="AK309" s="266"/>
      <c r="AL309" s="266" t="s">
        <v>6375</v>
      </c>
      <c r="AM309" s="266" t="s">
        <v>4928</v>
      </c>
      <c r="AN309" s="266" t="s">
        <v>4929</v>
      </c>
      <c r="AO309" s="266"/>
      <c r="AP309" s="266"/>
      <c r="AQ309" s="266" t="s">
        <v>4831</v>
      </c>
      <c r="AR309" s="271"/>
      <c r="AS309" s="271" t="s">
        <v>6368</v>
      </c>
      <c r="AT309" s="271"/>
      <c r="AU309" s="271" t="s">
        <v>5810</v>
      </c>
      <c r="AV309" s="271"/>
    </row>
    <row r="310" spans="1:48">
      <c r="A310" s="264">
        <v>308</v>
      </c>
      <c r="B310" s="264" t="s">
        <v>6471</v>
      </c>
      <c r="C310" s="262" t="s">
        <v>4824</v>
      </c>
      <c r="D310" s="264" t="s">
        <v>3541</v>
      </c>
      <c r="E310" s="262" t="s">
        <v>3788</v>
      </c>
      <c r="F310" s="262" t="s">
        <v>3789</v>
      </c>
      <c r="G310" s="262" t="s">
        <v>6376</v>
      </c>
      <c r="H310" s="264" t="s">
        <v>6377</v>
      </c>
      <c r="I310" s="264"/>
      <c r="J310" s="262" t="s">
        <v>4903</v>
      </c>
      <c r="K310" s="267">
        <v>43327</v>
      </c>
      <c r="L310" s="267">
        <v>43327</v>
      </c>
      <c r="M310" s="264" t="s">
        <v>6378</v>
      </c>
      <c r="N310" s="264">
        <v>81294490907</v>
      </c>
      <c r="O310" s="262" t="s">
        <v>6376</v>
      </c>
      <c r="P310" s="264"/>
      <c r="Q310" s="264"/>
      <c r="R310" s="262"/>
      <c r="S310" s="264"/>
      <c r="T310" s="262" t="s">
        <v>6376</v>
      </c>
      <c r="U310" s="264" t="s">
        <v>3541</v>
      </c>
      <c r="V310" s="262" t="s">
        <v>3788</v>
      </c>
      <c r="W310" s="264" t="s">
        <v>6378</v>
      </c>
      <c r="X310" s="264">
        <v>81294490907</v>
      </c>
      <c r="Y310" s="264"/>
      <c r="Z310" s="262" t="s">
        <v>4760</v>
      </c>
      <c r="AA310" s="262" t="s">
        <v>6379</v>
      </c>
      <c r="AB310" s="262"/>
      <c r="AC310" s="264"/>
      <c r="AD310" s="262" t="s">
        <v>5913</v>
      </c>
      <c r="AE310" s="264" t="s">
        <v>4765</v>
      </c>
      <c r="AF310" s="264"/>
      <c r="AG310" s="262"/>
      <c r="AH310" s="264"/>
      <c r="AI310" s="262"/>
      <c r="AJ310" s="262"/>
      <c r="AK310" s="262"/>
      <c r="AL310" s="262"/>
      <c r="AM310" s="262" t="s">
        <v>4769</v>
      </c>
      <c r="AN310" s="262" t="s">
        <v>4770</v>
      </c>
      <c r="AO310" s="262"/>
      <c r="AP310" s="262"/>
      <c r="AQ310" s="262" t="s">
        <v>4831</v>
      </c>
      <c r="AR310" s="264"/>
      <c r="AS310" s="264" t="s">
        <v>6368</v>
      </c>
      <c r="AT310" s="264"/>
      <c r="AU310" s="264" t="s">
        <v>5810</v>
      </c>
      <c r="AV310" s="264"/>
    </row>
    <row r="311" spans="1:48">
      <c r="A311" s="264">
        <v>309</v>
      </c>
      <c r="B311" s="264" t="e">
        <v>#N/A</v>
      </c>
      <c r="C311" s="262" t="s">
        <v>4824</v>
      </c>
      <c r="D311" s="264" t="s">
        <v>3541</v>
      </c>
      <c r="E311" s="262" t="s">
        <v>3788</v>
      </c>
      <c r="F311" s="262" t="s">
        <v>3790</v>
      </c>
      <c r="G311" s="262" t="s">
        <v>6376</v>
      </c>
      <c r="H311" s="264" t="s">
        <v>6377</v>
      </c>
      <c r="I311" s="264"/>
      <c r="J311" s="262" t="s">
        <v>4903</v>
      </c>
      <c r="K311" s="267">
        <v>43327</v>
      </c>
      <c r="L311" s="267">
        <v>43327</v>
      </c>
      <c r="M311" s="264" t="s">
        <v>6378</v>
      </c>
      <c r="N311" s="264">
        <v>81294490907</v>
      </c>
      <c r="O311" s="262" t="s">
        <v>6376</v>
      </c>
      <c r="P311" s="264"/>
      <c r="Q311" s="264"/>
      <c r="R311" s="262"/>
      <c r="S311" s="264"/>
      <c r="T311" s="262" t="s">
        <v>6376</v>
      </c>
      <c r="U311" s="264" t="s">
        <v>3541</v>
      </c>
      <c r="V311" s="262" t="s">
        <v>3788</v>
      </c>
      <c r="W311" s="264" t="s">
        <v>6378</v>
      </c>
      <c r="X311" s="264">
        <v>81294490907</v>
      </c>
      <c r="Y311" s="264"/>
      <c r="Z311" s="262" t="s">
        <v>5810</v>
      </c>
      <c r="AA311" s="262" t="s">
        <v>6380</v>
      </c>
      <c r="AB311" s="262"/>
      <c r="AC311" s="264"/>
      <c r="AD311" s="262" t="s">
        <v>5913</v>
      </c>
      <c r="AE311" s="264" t="s">
        <v>4765</v>
      </c>
      <c r="AF311" s="264"/>
      <c r="AG311" s="262"/>
      <c r="AH311" s="264"/>
      <c r="AI311" s="262"/>
      <c r="AJ311" s="262"/>
      <c r="AK311" s="262"/>
      <c r="AL311" s="262"/>
      <c r="AM311" s="262" t="s">
        <v>4769</v>
      </c>
      <c r="AN311" s="262" t="s">
        <v>4770</v>
      </c>
      <c r="AO311" s="262"/>
      <c r="AP311" s="262"/>
      <c r="AQ311" s="262"/>
      <c r="AR311" s="264"/>
      <c r="AS311" s="264" t="s">
        <v>6368</v>
      </c>
      <c r="AT311" s="264"/>
      <c r="AU311" s="264" t="s">
        <v>5810</v>
      </c>
      <c r="AV311" s="264"/>
    </row>
    <row r="312" spans="1:48">
      <c r="A312" s="264">
        <v>310</v>
      </c>
      <c r="B312" s="264" t="s">
        <v>6698</v>
      </c>
      <c r="C312" s="262" t="s">
        <v>3833</v>
      </c>
      <c r="D312" s="262" t="s">
        <v>3307</v>
      </c>
      <c r="E312" s="262" t="s">
        <v>3791</v>
      </c>
      <c r="F312" s="262" t="s">
        <v>3792</v>
      </c>
      <c r="G312" s="262" t="s">
        <v>4317</v>
      </c>
      <c r="H312" s="264" t="s">
        <v>6381</v>
      </c>
      <c r="I312" s="264">
        <v>81266590354</v>
      </c>
      <c r="J312" s="262" t="s">
        <v>4903</v>
      </c>
      <c r="K312" s="267">
        <v>43332</v>
      </c>
      <c r="L312" s="306">
        <v>43333</v>
      </c>
      <c r="M312" s="264" t="s">
        <v>6382</v>
      </c>
      <c r="N312" s="264">
        <v>811712839</v>
      </c>
      <c r="O312" s="264" t="s">
        <v>6383</v>
      </c>
      <c r="P312" s="264" t="s">
        <v>6382</v>
      </c>
      <c r="Q312" s="264">
        <v>811712839</v>
      </c>
      <c r="R312" s="262"/>
      <c r="S312" s="264"/>
      <c r="T312" s="264"/>
      <c r="U312" s="264"/>
      <c r="V312" s="264"/>
      <c r="W312" s="262" t="str">
        <f>P312</f>
        <v>Tama</v>
      </c>
      <c r="X312" s="262">
        <f>Q312</f>
        <v>811712839</v>
      </c>
      <c r="Y312" s="264"/>
      <c r="Z312" s="262" t="s">
        <v>5810</v>
      </c>
      <c r="AA312" s="262" t="s">
        <v>4938</v>
      </c>
      <c r="AB312" s="262"/>
      <c r="AC312" s="264" t="s">
        <v>4763</v>
      </c>
      <c r="AD312" s="262" t="s">
        <v>6256</v>
      </c>
      <c r="AE312" s="264" t="s">
        <v>4765</v>
      </c>
      <c r="AF312" s="264"/>
      <c r="AG312" s="262"/>
      <c r="AH312" s="262" t="s">
        <v>6384</v>
      </c>
      <c r="AI312" s="262" t="s">
        <v>4767</v>
      </c>
      <c r="AJ312" s="262"/>
      <c r="AK312" s="262"/>
      <c r="AL312" s="262" t="s">
        <v>6385</v>
      </c>
      <c r="AM312" s="262" t="s">
        <v>4769</v>
      </c>
      <c r="AN312" s="262" t="s">
        <v>4770</v>
      </c>
      <c r="AO312" s="262"/>
      <c r="AP312" s="262"/>
      <c r="AQ312" s="262"/>
      <c r="AR312" s="264"/>
      <c r="AS312" s="264" t="s">
        <v>6368</v>
      </c>
      <c r="AT312" s="264"/>
      <c r="AU312" s="264" t="s">
        <v>5810</v>
      </c>
      <c r="AV312" s="264"/>
    </row>
    <row r="313" spans="1:48">
      <c r="A313" s="271">
        <v>311</v>
      </c>
      <c r="B313" s="271" t="e">
        <v>#N/A</v>
      </c>
      <c r="C313" s="266" t="s">
        <v>2947</v>
      </c>
      <c r="D313" s="271" t="s">
        <v>2944</v>
      </c>
      <c r="E313" s="266" t="s">
        <v>3793</v>
      </c>
      <c r="F313" s="266" t="s">
        <v>3794</v>
      </c>
      <c r="G313" s="266" t="s">
        <v>4118</v>
      </c>
      <c r="H313" s="271" t="s">
        <v>5859</v>
      </c>
      <c r="I313" s="271"/>
      <c r="J313" s="266"/>
      <c r="K313" s="266" t="s">
        <v>6359</v>
      </c>
      <c r="L313" s="307">
        <v>43328</v>
      </c>
      <c r="M313" s="271"/>
      <c r="N313" s="271"/>
      <c r="O313" s="271"/>
      <c r="P313" s="271"/>
      <c r="Q313" s="271"/>
      <c r="R313" s="266"/>
      <c r="S313" s="271"/>
      <c r="T313" s="271"/>
      <c r="U313" s="271"/>
      <c r="V313" s="271"/>
      <c r="W313" s="271"/>
      <c r="X313" s="271"/>
      <c r="Y313" s="271"/>
      <c r="Z313" s="266" t="s">
        <v>5810</v>
      </c>
      <c r="AA313" s="271"/>
      <c r="AB313" s="266"/>
      <c r="AC313" s="271"/>
      <c r="AD313" s="271"/>
      <c r="AE313" s="271"/>
      <c r="AF313" s="271"/>
      <c r="AG313" s="266"/>
      <c r="AH313" s="271"/>
      <c r="AI313" s="266"/>
      <c r="AJ313" s="266"/>
      <c r="AK313" s="266"/>
      <c r="AL313" s="266" t="s">
        <v>6361</v>
      </c>
      <c r="AM313" s="266" t="s">
        <v>4928</v>
      </c>
      <c r="AN313" s="266" t="s">
        <v>6223</v>
      </c>
      <c r="AO313" s="266"/>
      <c r="AP313" s="266"/>
      <c r="AQ313" s="266"/>
      <c r="AR313" s="271"/>
      <c r="AS313" s="271" t="s">
        <v>6368</v>
      </c>
      <c r="AT313" s="271"/>
      <c r="AU313" s="271" t="s">
        <v>5810</v>
      </c>
      <c r="AV313" s="271"/>
    </row>
    <row r="314" spans="1:48">
      <c r="A314" s="266">
        <v>312</v>
      </c>
      <c r="B314" s="266" t="e">
        <v>#N/A</v>
      </c>
      <c r="C314" s="266" t="s">
        <v>5518</v>
      </c>
      <c r="D314" s="271" t="s">
        <v>3541</v>
      </c>
      <c r="E314" s="266" t="s">
        <v>3549</v>
      </c>
      <c r="F314" s="308" t="s">
        <v>3795</v>
      </c>
      <c r="G314" s="308" t="s">
        <v>6386</v>
      </c>
      <c r="H314" s="271" t="s">
        <v>3099</v>
      </c>
      <c r="I314" s="271"/>
      <c r="J314" s="266"/>
      <c r="K314" s="271"/>
      <c r="L314" s="271" t="s">
        <v>6387</v>
      </c>
      <c r="M314" s="308" t="s">
        <v>6388</v>
      </c>
      <c r="N314" s="271">
        <f>62-898-8248-0</f>
        <v>-9084</v>
      </c>
      <c r="O314" s="271"/>
      <c r="P314" s="271"/>
      <c r="Q314" s="271"/>
      <c r="R314" s="266"/>
      <c r="S314" s="271"/>
      <c r="T314" s="271"/>
      <c r="U314" s="271"/>
      <c r="V314" s="271"/>
      <c r="W314" s="271"/>
      <c r="X314" s="271"/>
      <c r="Y314" s="271"/>
      <c r="Z314" s="266" t="s">
        <v>4760</v>
      </c>
      <c r="AA314" s="271"/>
      <c r="AB314" s="266"/>
      <c r="AC314" s="271"/>
      <c r="AD314" s="271"/>
      <c r="AE314" s="271"/>
      <c r="AF314" s="271"/>
      <c r="AG314" s="266"/>
      <c r="AH314" s="271"/>
      <c r="AI314" s="266"/>
      <c r="AJ314" s="266"/>
      <c r="AK314" s="266"/>
      <c r="AL314" s="266" t="s">
        <v>6389</v>
      </c>
      <c r="AM314" s="266" t="s">
        <v>4928</v>
      </c>
      <c r="AN314" s="266" t="s">
        <v>6223</v>
      </c>
      <c r="AO314" s="266"/>
      <c r="AP314" s="266"/>
      <c r="AQ314" s="266"/>
      <c r="AR314" s="271"/>
      <c r="AS314" s="271" t="s">
        <v>6390</v>
      </c>
      <c r="AT314" s="271"/>
      <c r="AU314" s="271" t="s">
        <v>4760</v>
      </c>
      <c r="AV314" s="271"/>
    </row>
    <row r="315" spans="1:48">
      <c r="A315" s="266">
        <v>313</v>
      </c>
      <c r="B315" s="266" t="e">
        <v>#N/A</v>
      </c>
      <c r="C315" s="266" t="s">
        <v>166</v>
      </c>
      <c r="D315" s="271" t="s">
        <v>3541</v>
      </c>
      <c r="E315" s="266" t="s">
        <v>3546</v>
      </c>
      <c r="F315" s="308" t="s">
        <v>3796</v>
      </c>
      <c r="G315" s="308" t="s">
        <v>6391</v>
      </c>
      <c r="H315" s="271" t="s">
        <v>5950</v>
      </c>
      <c r="I315" s="271"/>
      <c r="J315" s="266"/>
      <c r="K315" s="271"/>
      <c r="L315" s="271" t="s">
        <v>6392</v>
      </c>
      <c r="M315" s="308" t="s">
        <v>6393</v>
      </c>
      <c r="N315" s="309">
        <f>62-898-8248-0</f>
        <v>-9084</v>
      </c>
      <c r="O315" s="271"/>
      <c r="P315" s="271"/>
      <c r="Q315" s="271"/>
      <c r="R315" s="266"/>
      <c r="S315" s="271"/>
      <c r="T315" s="271"/>
      <c r="U315" s="271"/>
      <c r="V315" s="271"/>
      <c r="W315" s="271"/>
      <c r="X315" s="271"/>
      <c r="Y315" s="271"/>
      <c r="Z315" s="271" t="s">
        <v>5810</v>
      </c>
      <c r="AA315" s="271"/>
      <c r="AB315" s="266"/>
      <c r="AC315" s="271"/>
      <c r="AD315" s="271"/>
      <c r="AE315" s="271"/>
      <c r="AF315" s="271"/>
      <c r="AG315" s="266"/>
      <c r="AH315" s="271"/>
      <c r="AI315" s="266"/>
      <c r="AJ315" s="266"/>
      <c r="AK315" s="266"/>
      <c r="AL315" s="266" t="s">
        <v>6394</v>
      </c>
      <c r="AM315" s="266" t="s">
        <v>4860</v>
      </c>
      <c r="AN315" s="266" t="s">
        <v>4861</v>
      </c>
      <c r="AO315" s="266"/>
      <c r="AP315" s="266"/>
      <c r="AQ315" s="266"/>
      <c r="AR315" s="271"/>
      <c r="AS315" s="271" t="s">
        <v>6390</v>
      </c>
      <c r="AT315" s="271"/>
      <c r="AU315" s="271" t="s">
        <v>5810</v>
      </c>
      <c r="AV315" s="271"/>
    </row>
    <row r="316" spans="1:48">
      <c r="A316" s="262">
        <v>314</v>
      </c>
      <c r="B316" s="262" t="s">
        <v>6699</v>
      </c>
      <c r="C316" s="262" t="s">
        <v>166</v>
      </c>
      <c r="D316" s="264" t="s">
        <v>3541</v>
      </c>
      <c r="E316" s="264" t="s">
        <v>3797</v>
      </c>
      <c r="F316" s="310" t="s">
        <v>3798</v>
      </c>
      <c r="G316" s="310" t="s">
        <v>4325</v>
      </c>
      <c r="H316" s="262" t="s">
        <v>4825</v>
      </c>
      <c r="I316" s="264">
        <v>81388320435</v>
      </c>
      <c r="J316" s="262" t="s">
        <v>4903</v>
      </c>
      <c r="K316" s="264"/>
      <c r="L316" s="264" t="s">
        <v>6387</v>
      </c>
      <c r="M316" s="310" t="s">
        <v>6393</v>
      </c>
      <c r="N316" s="311">
        <f>62-898-8248-0</f>
        <v>-9084</v>
      </c>
      <c r="O316" s="264" t="s">
        <v>6396</v>
      </c>
      <c r="P316" s="264" t="s">
        <v>6397</v>
      </c>
      <c r="Q316" s="264" t="s">
        <v>6398</v>
      </c>
      <c r="R316" s="262"/>
      <c r="S316" s="264"/>
      <c r="T316" s="264" t="s">
        <v>6396</v>
      </c>
      <c r="U316" s="264" t="s">
        <v>3541</v>
      </c>
      <c r="V316" s="264" t="s">
        <v>3797</v>
      </c>
      <c r="W316" s="264" t="s">
        <v>6397</v>
      </c>
      <c r="X316" s="264" t="s">
        <v>6398</v>
      </c>
      <c r="Y316" s="264" t="s">
        <v>5499</v>
      </c>
      <c r="Z316" s="264" t="s">
        <v>5810</v>
      </c>
      <c r="AA316" s="262" t="s">
        <v>4959</v>
      </c>
      <c r="AB316" s="262" t="s">
        <v>4762</v>
      </c>
      <c r="AC316" s="264" t="s">
        <v>4763</v>
      </c>
      <c r="AD316" s="262" t="s">
        <v>6399</v>
      </c>
      <c r="AE316" s="264" t="s">
        <v>4765</v>
      </c>
      <c r="AF316" s="264"/>
      <c r="AG316" s="262"/>
      <c r="AH316" s="262" t="s">
        <v>4830</v>
      </c>
      <c r="AI316" s="262" t="s">
        <v>4767</v>
      </c>
      <c r="AJ316" s="262" t="s">
        <v>4767</v>
      </c>
      <c r="AK316" s="262" t="s">
        <v>4767</v>
      </c>
      <c r="AL316" s="262" t="s">
        <v>6400</v>
      </c>
      <c r="AM316" s="262" t="s">
        <v>4769</v>
      </c>
      <c r="AN316" s="262" t="s">
        <v>4770</v>
      </c>
      <c r="AO316" s="262"/>
      <c r="AP316" s="262"/>
      <c r="AQ316" s="262"/>
      <c r="AR316" s="264"/>
      <c r="AS316" s="264" t="s">
        <v>6390</v>
      </c>
      <c r="AT316" s="264"/>
      <c r="AU316" s="264" t="s">
        <v>5810</v>
      </c>
      <c r="AV316" s="264"/>
    </row>
    <row r="317" spans="1:48">
      <c r="A317" s="262">
        <v>315</v>
      </c>
      <c r="B317" s="262" t="s">
        <v>6700</v>
      </c>
      <c r="C317" s="264" t="s">
        <v>2947</v>
      </c>
      <c r="D317" s="264" t="s">
        <v>3294</v>
      </c>
      <c r="E317" s="264" t="s">
        <v>3295</v>
      </c>
      <c r="F317" s="264" t="s">
        <v>3799</v>
      </c>
      <c r="G317" s="262" t="s">
        <v>4667</v>
      </c>
      <c r="H317" s="264" t="s">
        <v>3090</v>
      </c>
      <c r="I317" s="264">
        <v>81312213994</v>
      </c>
      <c r="J317" s="262" t="s">
        <v>3098</v>
      </c>
      <c r="K317" s="264"/>
      <c r="L317" s="295">
        <v>43383</v>
      </c>
      <c r="M317" s="264" t="s">
        <v>6401</v>
      </c>
      <c r="N317" s="264">
        <v>85241110337</v>
      </c>
      <c r="O317" s="262" t="s">
        <v>4667</v>
      </c>
      <c r="P317" s="264"/>
      <c r="Q317" s="264"/>
      <c r="R317" s="262"/>
      <c r="S317" s="264"/>
      <c r="T317" s="262" t="s">
        <v>4667</v>
      </c>
      <c r="U317" s="264" t="s">
        <v>3294</v>
      </c>
      <c r="V317" s="264" t="s">
        <v>3295</v>
      </c>
      <c r="W317" s="262">
        <f>P317</f>
        <v>0</v>
      </c>
      <c r="X317" s="262">
        <f>Q317</f>
        <v>0</v>
      </c>
      <c r="Y317" s="264"/>
      <c r="Z317" s="264" t="s">
        <v>5810</v>
      </c>
      <c r="AA317" s="262" t="s">
        <v>6402</v>
      </c>
      <c r="AB317" s="264"/>
      <c r="AC317" s="264" t="s">
        <v>4763</v>
      </c>
      <c r="AD317" s="262" t="s">
        <v>6403</v>
      </c>
      <c r="AE317" s="264" t="s">
        <v>4765</v>
      </c>
      <c r="AF317" s="264"/>
      <c r="AG317" s="262"/>
      <c r="AH317" s="262"/>
      <c r="AI317" s="262"/>
      <c r="AJ317" s="262"/>
      <c r="AK317" s="262"/>
      <c r="AL317" s="262" t="s">
        <v>6404</v>
      </c>
      <c r="AM317" s="262" t="s">
        <v>4769</v>
      </c>
      <c r="AN317" s="262" t="s">
        <v>4770</v>
      </c>
      <c r="AO317" s="262"/>
      <c r="AP317" s="262"/>
      <c r="AQ317" s="264"/>
      <c r="AR317" s="264"/>
      <c r="AS317" s="264" t="s">
        <v>6405</v>
      </c>
      <c r="AT317" s="264"/>
      <c r="AU317" s="264"/>
      <c r="AV317" s="264"/>
    </row>
    <row r="318" spans="1:48">
      <c r="A318" s="262">
        <v>316</v>
      </c>
      <c r="B318" s="262" t="s">
        <v>6701</v>
      </c>
      <c r="C318" s="264" t="s">
        <v>2947</v>
      </c>
      <c r="D318" s="264" t="s">
        <v>3294</v>
      </c>
      <c r="E318" s="264" t="s">
        <v>3296</v>
      </c>
      <c r="F318" s="264" t="s">
        <v>3800</v>
      </c>
      <c r="G318" s="262" t="s">
        <v>4670</v>
      </c>
      <c r="H318" s="264" t="s">
        <v>6406</v>
      </c>
      <c r="I318" s="264">
        <v>85340317889</v>
      </c>
      <c r="J318" s="262" t="s">
        <v>3098</v>
      </c>
      <c r="K318" s="264"/>
      <c r="L318" s="295">
        <v>43383</v>
      </c>
      <c r="M318" s="264" t="s">
        <v>6407</v>
      </c>
      <c r="N318" s="264">
        <v>82312214639</v>
      </c>
      <c r="O318" s="262" t="s">
        <v>4670</v>
      </c>
      <c r="P318" s="264" t="s">
        <v>6407</v>
      </c>
      <c r="Q318" s="264">
        <v>82312214639</v>
      </c>
      <c r="R318" s="262"/>
      <c r="S318" s="264"/>
      <c r="T318" s="262" t="s">
        <v>4670</v>
      </c>
      <c r="U318" s="264" t="s">
        <v>3294</v>
      </c>
      <c r="V318" s="264" t="s">
        <v>3296</v>
      </c>
      <c r="W318" s="264" t="s">
        <v>6407</v>
      </c>
      <c r="X318" s="264">
        <v>82312214639</v>
      </c>
      <c r="Y318" s="264" t="s">
        <v>5520</v>
      </c>
      <c r="Z318" s="264" t="s">
        <v>5810</v>
      </c>
      <c r="AA318" s="262" t="s">
        <v>6408</v>
      </c>
      <c r="AB318" s="264"/>
      <c r="AC318" s="264" t="s">
        <v>4763</v>
      </c>
      <c r="AD318" s="262" t="s">
        <v>6162</v>
      </c>
      <c r="AE318" s="264" t="s">
        <v>4765</v>
      </c>
      <c r="AF318" s="264"/>
      <c r="AG318" s="262"/>
      <c r="AH318" s="262" t="s">
        <v>4830</v>
      </c>
      <c r="AI318" s="262" t="s">
        <v>4767</v>
      </c>
      <c r="AJ318" s="262" t="s">
        <v>4767</v>
      </c>
      <c r="AK318" s="262" t="s">
        <v>4767</v>
      </c>
      <c r="AL318" s="264"/>
      <c r="AM318" s="262" t="s">
        <v>4769</v>
      </c>
      <c r="AN318" s="262" t="s">
        <v>4770</v>
      </c>
      <c r="AO318" s="262"/>
      <c r="AP318" s="262"/>
      <c r="AQ318" s="264"/>
      <c r="AR318" s="264"/>
      <c r="AS318" s="264" t="s">
        <v>6405</v>
      </c>
      <c r="AT318" s="264"/>
      <c r="AU318" s="264"/>
      <c r="AV318" s="264"/>
    </row>
    <row r="319" spans="1:48">
      <c r="A319" s="262">
        <v>317</v>
      </c>
      <c r="B319" s="262" t="s">
        <v>6702</v>
      </c>
      <c r="C319" s="264" t="s">
        <v>2947</v>
      </c>
      <c r="D319" s="264" t="s">
        <v>3294</v>
      </c>
      <c r="E319" s="264" t="s">
        <v>3297</v>
      </c>
      <c r="F319" s="264" t="s">
        <v>3801</v>
      </c>
      <c r="G319" s="262" t="s">
        <v>4673</v>
      </c>
      <c r="H319" s="264" t="s">
        <v>3047</v>
      </c>
      <c r="I319" s="264">
        <v>81242025734</v>
      </c>
      <c r="J319" s="262" t="s">
        <v>3098</v>
      </c>
      <c r="K319" s="264"/>
      <c r="L319" s="295">
        <v>43383</v>
      </c>
      <c r="M319" s="264" t="s">
        <v>6409</v>
      </c>
      <c r="N319" s="264">
        <v>85241465693</v>
      </c>
      <c r="O319" s="262" t="s">
        <v>4673</v>
      </c>
      <c r="P319" s="264" t="s">
        <v>6409</v>
      </c>
      <c r="Q319" s="264">
        <v>85241465693</v>
      </c>
      <c r="R319" s="262" t="s">
        <v>4757</v>
      </c>
      <c r="S319" s="264"/>
      <c r="T319" s="262" t="s">
        <v>4673</v>
      </c>
      <c r="U319" s="264" t="s">
        <v>3294</v>
      </c>
      <c r="V319" s="264" t="s">
        <v>3297</v>
      </c>
      <c r="W319" s="264" t="s">
        <v>6409</v>
      </c>
      <c r="X319" s="264">
        <v>85241465693</v>
      </c>
      <c r="Y319" s="264" t="s">
        <v>5520</v>
      </c>
      <c r="Z319" s="264" t="s">
        <v>5810</v>
      </c>
      <c r="AA319" s="262" t="s">
        <v>6410</v>
      </c>
      <c r="AB319" s="264"/>
      <c r="AC319" s="264" t="s">
        <v>4763</v>
      </c>
      <c r="AD319" s="262" t="s">
        <v>5913</v>
      </c>
      <c r="AE319" s="264" t="s">
        <v>4765</v>
      </c>
      <c r="AF319" s="264"/>
      <c r="AG319" s="262"/>
      <c r="AH319" s="262" t="s">
        <v>6411</v>
      </c>
      <c r="AI319" s="262" t="s">
        <v>4767</v>
      </c>
      <c r="AJ319" s="262" t="s">
        <v>4767</v>
      </c>
      <c r="AK319" s="262" t="s">
        <v>4767</v>
      </c>
      <c r="AL319" s="262" t="s">
        <v>6412</v>
      </c>
      <c r="AM319" s="262" t="s">
        <v>4769</v>
      </c>
      <c r="AN319" s="262" t="s">
        <v>4770</v>
      </c>
      <c r="AO319" s="262"/>
      <c r="AP319" s="262"/>
      <c r="AQ319" s="264"/>
      <c r="AR319" s="264"/>
      <c r="AS319" s="264" t="s">
        <v>6405</v>
      </c>
      <c r="AT319" s="264"/>
      <c r="AU319" s="264"/>
      <c r="AV319" s="264"/>
    </row>
    <row r="320" spans="1:48">
      <c r="A320" s="262">
        <v>318</v>
      </c>
      <c r="B320" s="262" t="s">
        <v>6703</v>
      </c>
      <c r="C320" s="264" t="s">
        <v>5518</v>
      </c>
      <c r="D320" s="264" t="s">
        <v>3541</v>
      </c>
      <c r="E320" s="264" t="s">
        <v>3549</v>
      </c>
      <c r="F320" s="264" t="s">
        <v>3802</v>
      </c>
      <c r="G320" s="262" t="s">
        <v>4650</v>
      </c>
      <c r="H320" s="262" t="s">
        <v>3142</v>
      </c>
      <c r="I320" s="264">
        <v>8128516905</v>
      </c>
      <c r="J320" s="262" t="s">
        <v>4903</v>
      </c>
      <c r="K320" s="262"/>
      <c r="L320" s="264" t="s">
        <v>6413</v>
      </c>
      <c r="M320" s="262" t="s">
        <v>6414</v>
      </c>
      <c r="N320" s="262">
        <v>85316695880</v>
      </c>
      <c r="O320" s="262" t="s">
        <v>4650</v>
      </c>
      <c r="P320" s="262" t="s">
        <v>6414</v>
      </c>
      <c r="Q320" s="262">
        <v>85316695880</v>
      </c>
      <c r="R320" s="264"/>
      <c r="S320" s="264"/>
      <c r="T320" s="262" t="s">
        <v>4650</v>
      </c>
      <c r="U320" s="264" t="s">
        <v>3541</v>
      </c>
      <c r="V320" s="264" t="s">
        <v>3549</v>
      </c>
      <c r="W320" s="262" t="s">
        <v>6414</v>
      </c>
      <c r="X320" s="262">
        <v>85316695880</v>
      </c>
      <c r="Y320" s="264" t="s">
        <v>6415</v>
      </c>
      <c r="Z320" s="264" t="s">
        <v>5810</v>
      </c>
      <c r="AA320" s="262" t="s">
        <v>4959</v>
      </c>
      <c r="AB320" s="264"/>
      <c r="AC320" s="264" t="s">
        <v>4763</v>
      </c>
      <c r="AD320" s="262" t="s">
        <v>5913</v>
      </c>
      <c r="AE320" s="264" t="s">
        <v>4765</v>
      </c>
      <c r="AF320" s="264"/>
      <c r="AG320" s="262"/>
      <c r="AH320" s="262" t="s">
        <v>6416</v>
      </c>
      <c r="AI320" s="262" t="s">
        <v>4767</v>
      </c>
      <c r="AJ320" s="262" t="s">
        <v>4767</v>
      </c>
      <c r="AK320" s="262" t="s">
        <v>4767</v>
      </c>
      <c r="AL320" s="262" t="s">
        <v>6417</v>
      </c>
      <c r="AM320" s="262" t="s">
        <v>4769</v>
      </c>
      <c r="AN320" s="262" t="s">
        <v>4770</v>
      </c>
      <c r="AO320" s="262"/>
      <c r="AP320" s="262"/>
      <c r="AQ320" s="264"/>
      <c r="AR320" s="264"/>
      <c r="AS320" s="264"/>
      <c r="AT320" s="264"/>
      <c r="AU320" s="264"/>
      <c r="AV320" s="264"/>
    </row>
    <row r="321" spans="1:48">
      <c r="A321" s="266">
        <v>319</v>
      </c>
      <c r="B321" s="266" t="e">
        <v>#N/A</v>
      </c>
      <c r="C321" s="271" t="s">
        <v>5518</v>
      </c>
      <c r="D321" s="271" t="s">
        <v>3541</v>
      </c>
      <c r="E321" s="271" t="s">
        <v>3549</v>
      </c>
      <c r="F321" s="271" t="s">
        <v>3803</v>
      </c>
      <c r="G321" s="266" t="s">
        <v>6418</v>
      </c>
      <c r="H321" s="271" t="s">
        <v>6377</v>
      </c>
      <c r="I321" s="271"/>
      <c r="J321" s="266" t="s">
        <v>4903</v>
      </c>
      <c r="K321" s="271"/>
      <c r="L321" s="271" t="s">
        <v>6413</v>
      </c>
      <c r="M321" s="271" t="s">
        <v>2951</v>
      </c>
      <c r="N321" s="271" t="s">
        <v>6419</v>
      </c>
      <c r="O321" s="266" t="s">
        <v>6418</v>
      </c>
      <c r="P321" s="271" t="s">
        <v>2951</v>
      </c>
      <c r="Q321" s="271" t="s">
        <v>6419</v>
      </c>
      <c r="R321" s="271"/>
      <c r="S321" s="271"/>
      <c r="T321" s="266" t="s">
        <v>6418</v>
      </c>
      <c r="U321" s="271"/>
      <c r="V321" s="271"/>
      <c r="W321" s="271"/>
      <c r="X321" s="271"/>
      <c r="Y321" s="271"/>
      <c r="Z321" s="271" t="s">
        <v>4760</v>
      </c>
      <c r="AA321" s="266" t="s">
        <v>4959</v>
      </c>
      <c r="AB321" s="271"/>
      <c r="AC321" s="271" t="s">
        <v>4763</v>
      </c>
      <c r="AD321" s="266" t="s">
        <v>6256</v>
      </c>
      <c r="AE321" s="271"/>
      <c r="AF321" s="271"/>
      <c r="AG321" s="266"/>
      <c r="AH321" s="271"/>
      <c r="AI321" s="266"/>
      <c r="AJ321" s="266"/>
      <c r="AK321" s="266"/>
      <c r="AL321" s="266" t="s">
        <v>6420</v>
      </c>
      <c r="AM321" s="266" t="s">
        <v>4860</v>
      </c>
      <c r="AN321" s="266" t="s">
        <v>4861</v>
      </c>
      <c r="AO321" s="266"/>
      <c r="AP321" s="266"/>
      <c r="AQ321" s="271"/>
      <c r="AR321" s="271"/>
      <c r="AS321" s="271"/>
      <c r="AT321" s="271"/>
      <c r="AU321" s="271"/>
      <c r="AV321" s="271"/>
    </row>
    <row r="322" spans="1:48">
      <c r="A322" s="266">
        <v>320</v>
      </c>
      <c r="B322" s="266" t="e">
        <v>#N/A</v>
      </c>
      <c r="C322" s="271" t="s">
        <v>3842</v>
      </c>
      <c r="D322" s="271" t="s">
        <v>3492</v>
      </c>
      <c r="E322" s="271" t="s">
        <v>2688</v>
      </c>
      <c r="F322" s="271" t="s">
        <v>3804</v>
      </c>
      <c r="G322" s="266" t="s">
        <v>6421</v>
      </c>
      <c r="H322" s="271" t="s">
        <v>3111</v>
      </c>
      <c r="I322" s="271"/>
      <c r="J322" s="266"/>
      <c r="K322" s="271"/>
      <c r="L322" s="271" t="s">
        <v>6413</v>
      </c>
      <c r="M322" s="271" t="s">
        <v>6422</v>
      </c>
      <c r="N322" s="271">
        <v>85364115997</v>
      </c>
      <c r="O322" s="271"/>
      <c r="P322" s="271" t="s">
        <v>6422</v>
      </c>
      <c r="Q322" s="271">
        <v>85364115997</v>
      </c>
      <c r="R322" s="271"/>
      <c r="S322" s="271"/>
      <c r="T322" s="271"/>
      <c r="U322" s="271"/>
      <c r="V322" s="271"/>
      <c r="W322" s="271"/>
      <c r="X322" s="271"/>
      <c r="Y322" s="271"/>
      <c r="Z322" s="271" t="s">
        <v>6423</v>
      </c>
      <c r="AA322" s="271"/>
      <c r="AB322" s="271"/>
      <c r="AC322" s="271"/>
      <c r="AD322" s="271"/>
      <c r="AE322" s="271"/>
      <c r="AF322" s="271"/>
      <c r="AG322" s="266"/>
      <c r="AH322" s="271"/>
      <c r="AI322" s="266"/>
      <c r="AJ322" s="266"/>
      <c r="AK322" s="266"/>
      <c r="AL322" s="271"/>
      <c r="AM322" s="266" t="s">
        <v>4928</v>
      </c>
      <c r="AN322" s="266" t="s">
        <v>4929</v>
      </c>
      <c r="AO322" s="266"/>
      <c r="AP322" s="266"/>
      <c r="AQ322" s="271"/>
      <c r="AR322" s="271"/>
      <c r="AS322" s="271"/>
      <c r="AT322" s="271"/>
      <c r="AU322" s="271"/>
      <c r="AV322" s="271"/>
    </row>
    <row r="323" spans="1:48">
      <c r="A323" s="262">
        <v>321</v>
      </c>
      <c r="B323" s="262" t="s">
        <v>6704</v>
      </c>
      <c r="C323" s="264" t="s">
        <v>5518</v>
      </c>
      <c r="D323" s="264" t="s">
        <v>3541</v>
      </c>
      <c r="E323" s="264" t="s">
        <v>3805</v>
      </c>
      <c r="F323" s="264" t="s">
        <v>3806</v>
      </c>
      <c r="G323" s="262" t="s">
        <v>4657</v>
      </c>
      <c r="H323" s="264" t="s">
        <v>6142</v>
      </c>
      <c r="I323" s="264"/>
      <c r="J323" s="262" t="s">
        <v>4903</v>
      </c>
      <c r="K323" s="264"/>
      <c r="L323" s="264" t="s">
        <v>6413</v>
      </c>
      <c r="M323" s="264" t="s">
        <v>6424</v>
      </c>
      <c r="N323" s="264">
        <v>87781000637</v>
      </c>
      <c r="O323" s="262" t="s">
        <v>4657</v>
      </c>
      <c r="P323" s="264" t="s">
        <v>6424</v>
      </c>
      <c r="Q323" s="264">
        <v>87781000637</v>
      </c>
      <c r="R323" s="264"/>
      <c r="S323" s="264"/>
      <c r="T323" s="262" t="s">
        <v>4657</v>
      </c>
      <c r="U323" s="264" t="s">
        <v>3541</v>
      </c>
      <c r="V323" s="264" t="s">
        <v>3805</v>
      </c>
      <c r="W323" s="264" t="s">
        <v>6424</v>
      </c>
      <c r="X323" s="264">
        <v>87781000637</v>
      </c>
      <c r="Y323" s="264" t="s">
        <v>6415</v>
      </c>
      <c r="Z323" s="264" t="s">
        <v>6423</v>
      </c>
      <c r="AA323" s="262" t="s">
        <v>4959</v>
      </c>
      <c r="AB323" s="264"/>
      <c r="AC323" s="264" t="s">
        <v>4763</v>
      </c>
      <c r="AD323" s="262" t="s">
        <v>6150</v>
      </c>
      <c r="AE323" s="264" t="s">
        <v>4765</v>
      </c>
      <c r="AF323" s="264"/>
      <c r="AG323" s="262"/>
      <c r="AH323" s="264"/>
      <c r="AI323" s="262" t="s">
        <v>4767</v>
      </c>
      <c r="AJ323" s="262" t="s">
        <v>4767</v>
      </c>
      <c r="AK323" s="262" t="s">
        <v>4767</v>
      </c>
      <c r="AL323" s="262" t="s">
        <v>6425</v>
      </c>
      <c r="AM323" s="262" t="s">
        <v>4769</v>
      </c>
      <c r="AN323" s="262" t="s">
        <v>4770</v>
      </c>
      <c r="AO323" s="262"/>
      <c r="AP323" s="262"/>
      <c r="AQ323" s="264"/>
      <c r="AR323" s="264"/>
      <c r="AS323" s="264"/>
      <c r="AT323" s="264"/>
      <c r="AU323" s="264"/>
      <c r="AV323" s="264"/>
    </row>
    <row r="324" spans="1:48">
      <c r="A324" s="266">
        <v>322</v>
      </c>
      <c r="B324" s="266" t="e">
        <v>#N/A</v>
      </c>
      <c r="C324" s="271" t="s">
        <v>166</v>
      </c>
      <c r="D324" s="271" t="s">
        <v>3570</v>
      </c>
      <c r="E324" s="271" t="s">
        <v>3563</v>
      </c>
      <c r="F324" s="271" t="s">
        <v>3807</v>
      </c>
      <c r="G324" s="266" t="s">
        <v>6426</v>
      </c>
      <c r="H324" s="266" t="s">
        <v>3142</v>
      </c>
      <c r="I324" s="271">
        <v>8128516905</v>
      </c>
      <c r="J324" s="266" t="s">
        <v>4903</v>
      </c>
      <c r="K324" s="271"/>
      <c r="L324" s="271" t="s">
        <v>6413</v>
      </c>
      <c r="M324" s="271" t="s">
        <v>6427</v>
      </c>
      <c r="N324" s="271"/>
      <c r="O324" s="266" t="s">
        <v>6426</v>
      </c>
      <c r="P324" s="271" t="s">
        <v>6427</v>
      </c>
      <c r="Q324" s="271"/>
      <c r="R324" s="271"/>
      <c r="S324" s="271"/>
      <c r="T324" s="266" t="s">
        <v>6426</v>
      </c>
      <c r="U324" s="271" t="s">
        <v>3570</v>
      </c>
      <c r="V324" s="271" t="s">
        <v>3563</v>
      </c>
      <c r="W324" s="271" t="s">
        <v>6427</v>
      </c>
      <c r="X324" s="271"/>
      <c r="Y324" s="271" t="s">
        <v>6415</v>
      </c>
      <c r="Z324" s="271" t="s">
        <v>6423</v>
      </c>
      <c r="AA324" s="271"/>
      <c r="AB324" s="271"/>
      <c r="AC324" s="271" t="s">
        <v>4763</v>
      </c>
      <c r="AD324" s="271"/>
      <c r="AE324" s="271"/>
      <c r="AF324" s="271"/>
      <c r="AG324" s="266"/>
      <c r="AH324" s="271"/>
      <c r="AI324" s="266"/>
      <c r="AJ324" s="266"/>
      <c r="AK324" s="266"/>
      <c r="AL324" s="266" t="s">
        <v>6428</v>
      </c>
      <c r="AM324" s="266" t="s">
        <v>4928</v>
      </c>
      <c r="AN324" s="266" t="s">
        <v>4929</v>
      </c>
      <c r="AO324" s="266"/>
      <c r="AP324" s="266"/>
      <c r="AQ324" s="271"/>
      <c r="AR324" s="271"/>
      <c r="AS324" s="271"/>
      <c r="AT324" s="271"/>
      <c r="AU324" s="271"/>
      <c r="AV324" s="271"/>
    </row>
    <row r="325" spans="1:48">
      <c r="A325" s="266">
        <v>323</v>
      </c>
      <c r="B325" s="266" t="e">
        <v>#N/A</v>
      </c>
      <c r="C325" s="271" t="s">
        <v>5518</v>
      </c>
      <c r="D325" s="271" t="s">
        <v>3541</v>
      </c>
      <c r="E325" s="271" t="s">
        <v>3805</v>
      </c>
      <c r="F325" s="271" t="s">
        <v>3808</v>
      </c>
      <c r="G325" s="266" t="s">
        <v>6429</v>
      </c>
      <c r="H325" s="271" t="s">
        <v>3073</v>
      </c>
      <c r="I325" s="271"/>
      <c r="J325" s="266" t="s">
        <v>4903</v>
      </c>
      <c r="K325" s="271"/>
      <c r="L325" s="271" t="s">
        <v>6413</v>
      </c>
      <c r="M325" s="271" t="s">
        <v>6430</v>
      </c>
      <c r="N325" s="271">
        <v>81219754844</v>
      </c>
      <c r="O325" s="266" t="s">
        <v>6429</v>
      </c>
      <c r="P325" s="271" t="s">
        <v>6430</v>
      </c>
      <c r="Q325" s="271">
        <v>81219754844</v>
      </c>
      <c r="R325" s="271"/>
      <c r="S325" s="271"/>
      <c r="T325" s="266" t="s">
        <v>6429</v>
      </c>
      <c r="U325" s="271" t="s">
        <v>3541</v>
      </c>
      <c r="V325" s="271" t="s">
        <v>3805</v>
      </c>
      <c r="W325" s="271" t="s">
        <v>6430</v>
      </c>
      <c r="X325" s="271">
        <v>81219754844</v>
      </c>
      <c r="Y325" s="271"/>
      <c r="Z325" s="271" t="s">
        <v>6423</v>
      </c>
      <c r="AA325" s="271"/>
      <c r="AB325" s="271"/>
      <c r="AC325" s="271" t="s">
        <v>4763</v>
      </c>
      <c r="AD325" s="271"/>
      <c r="AE325" s="271"/>
      <c r="AF325" s="271"/>
      <c r="AG325" s="266"/>
      <c r="AH325" s="271"/>
      <c r="AI325" s="266"/>
      <c r="AJ325" s="266"/>
      <c r="AK325" s="266"/>
      <c r="AL325" s="271"/>
      <c r="AM325" s="266" t="s">
        <v>4928</v>
      </c>
      <c r="AN325" s="266" t="s">
        <v>4929</v>
      </c>
      <c r="AO325" s="266"/>
      <c r="AP325" s="266"/>
      <c r="AQ325" s="271"/>
      <c r="AR325" s="271"/>
      <c r="AS325" s="271"/>
      <c r="AT325" s="271"/>
      <c r="AU325" s="271"/>
      <c r="AV325" s="271"/>
    </row>
    <row r="326" spans="1:48">
      <c r="A326" s="262">
        <v>324</v>
      </c>
      <c r="B326" s="262" t="s">
        <v>6705</v>
      </c>
      <c r="C326" s="264" t="s">
        <v>5518</v>
      </c>
      <c r="D326" s="264" t="s">
        <v>3541</v>
      </c>
      <c r="E326" s="264" t="s">
        <v>3542</v>
      </c>
      <c r="F326" s="264" t="s">
        <v>3809</v>
      </c>
      <c r="G326" s="262" t="s">
        <v>4660</v>
      </c>
      <c r="H326" s="264" t="s">
        <v>6142</v>
      </c>
      <c r="I326" s="264"/>
      <c r="J326" s="262" t="s">
        <v>4903</v>
      </c>
      <c r="K326" s="264"/>
      <c r="L326" s="264" t="s">
        <v>6431</v>
      </c>
      <c r="M326" s="264" t="s">
        <v>6432</v>
      </c>
      <c r="N326" s="264">
        <v>81212282258</v>
      </c>
      <c r="O326" s="262" t="s">
        <v>4660</v>
      </c>
      <c r="P326" s="264" t="s">
        <v>6432</v>
      </c>
      <c r="Q326" s="264">
        <v>81212282258</v>
      </c>
      <c r="R326" s="264"/>
      <c r="S326" s="264"/>
      <c r="T326" s="262" t="s">
        <v>4660</v>
      </c>
      <c r="U326" s="264" t="s">
        <v>3541</v>
      </c>
      <c r="V326" s="264" t="s">
        <v>3542</v>
      </c>
      <c r="W326" s="264" t="s">
        <v>6432</v>
      </c>
      <c r="X326" s="264">
        <v>81212282258</v>
      </c>
      <c r="Y326" s="264" t="s">
        <v>6415</v>
      </c>
      <c r="Z326" s="264" t="s">
        <v>6124</v>
      </c>
      <c r="AA326" s="262" t="s">
        <v>4959</v>
      </c>
      <c r="AB326" s="264"/>
      <c r="AC326" s="264" t="s">
        <v>4763</v>
      </c>
      <c r="AD326" s="262" t="s">
        <v>5913</v>
      </c>
      <c r="AE326" s="264" t="s">
        <v>4765</v>
      </c>
      <c r="AF326" s="264"/>
      <c r="AG326" s="262"/>
      <c r="AH326" s="264"/>
      <c r="AI326" s="262" t="s">
        <v>4767</v>
      </c>
      <c r="AJ326" s="262" t="s">
        <v>4767</v>
      </c>
      <c r="AK326" s="262" t="s">
        <v>4767</v>
      </c>
      <c r="AL326" s="262" t="s">
        <v>6433</v>
      </c>
      <c r="AM326" s="262" t="s">
        <v>4769</v>
      </c>
      <c r="AN326" s="262" t="s">
        <v>4770</v>
      </c>
      <c r="AO326" s="262"/>
      <c r="AP326" s="262"/>
      <c r="AQ326" s="264"/>
      <c r="AR326" s="264"/>
      <c r="AS326" s="264"/>
      <c r="AT326" s="264"/>
      <c r="AU326" s="264"/>
      <c r="AV326" s="264"/>
    </row>
    <row r="327" spans="1:48">
      <c r="A327" s="266">
        <v>325</v>
      </c>
      <c r="B327" s="266" t="e">
        <v>#N/A</v>
      </c>
      <c r="C327" s="271" t="s">
        <v>166</v>
      </c>
      <c r="D327" s="271" t="s">
        <v>3541</v>
      </c>
      <c r="E327" s="271" t="s">
        <v>3805</v>
      </c>
      <c r="F327" s="271" t="s">
        <v>3810</v>
      </c>
      <c r="G327" s="266" t="s">
        <v>6434</v>
      </c>
      <c r="H327" s="271" t="s">
        <v>5796</v>
      </c>
      <c r="I327" s="271">
        <v>89676706341</v>
      </c>
      <c r="J327" s="266" t="s">
        <v>4903</v>
      </c>
      <c r="K327" s="271"/>
      <c r="L327" s="271" t="s">
        <v>6431</v>
      </c>
      <c r="M327" s="271" t="s">
        <v>6435</v>
      </c>
      <c r="N327" s="271">
        <v>85814848080</v>
      </c>
      <c r="O327" s="266" t="s">
        <v>6434</v>
      </c>
      <c r="P327" s="271" t="s">
        <v>6435</v>
      </c>
      <c r="Q327" s="271">
        <v>85814848080</v>
      </c>
      <c r="R327" s="271"/>
      <c r="S327" s="271"/>
      <c r="T327" s="266" t="s">
        <v>6434</v>
      </c>
      <c r="U327" s="271" t="s">
        <v>3541</v>
      </c>
      <c r="V327" s="271" t="s">
        <v>3805</v>
      </c>
      <c r="W327" s="271" t="s">
        <v>6435</v>
      </c>
      <c r="X327" s="271">
        <v>85814848080</v>
      </c>
      <c r="Y327" s="271"/>
      <c r="Z327" s="271" t="s">
        <v>6124</v>
      </c>
      <c r="AA327" s="271"/>
      <c r="AB327" s="271"/>
      <c r="AC327" s="271"/>
      <c r="AD327" s="271"/>
      <c r="AE327" s="271"/>
      <c r="AF327" s="271"/>
      <c r="AG327" s="266"/>
      <c r="AH327" s="271"/>
      <c r="AI327" s="266"/>
      <c r="AJ327" s="266"/>
      <c r="AK327" s="266"/>
      <c r="AL327" s="271"/>
      <c r="AM327" s="266" t="s">
        <v>4928</v>
      </c>
      <c r="AN327" s="266" t="s">
        <v>4929</v>
      </c>
      <c r="AO327" s="266"/>
      <c r="AP327" s="266"/>
      <c r="AQ327" s="271"/>
      <c r="AR327" s="271"/>
      <c r="AS327" s="271"/>
      <c r="AT327" s="271"/>
      <c r="AU327" s="271"/>
      <c r="AV327" s="271"/>
    </row>
    <row r="328" spans="1:48">
      <c r="A328" s="266">
        <v>326</v>
      </c>
      <c r="B328" s="266" t="e">
        <v>#N/A</v>
      </c>
      <c r="C328" s="271" t="s">
        <v>5518</v>
      </c>
      <c r="D328" s="271" t="s">
        <v>3541</v>
      </c>
      <c r="E328" s="271" t="s">
        <v>3546</v>
      </c>
      <c r="F328" s="271" t="s">
        <v>3811</v>
      </c>
      <c r="G328" s="266" t="s">
        <v>6436</v>
      </c>
      <c r="H328" s="266" t="s">
        <v>3142</v>
      </c>
      <c r="I328" s="271">
        <v>81293642200</v>
      </c>
      <c r="J328" s="266" t="s">
        <v>4903</v>
      </c>
      <c r="K328" s="271"/>
      <c r="L328" s="305">
        <v>43232</v>
      </c>
      <c r="M328" s="271" t="s">
        <v>6437</v>
      </c>
      <c r="N328" s="271"/>
      <c r="O328" s="266" t="s">
        <v>6436</v>
      </c>
      <c r="P328" s="271" t="s">
        <v>6437</v>
      </c>
      <c r="Q328" s="271"/>
      <c r="R328" s="271"/>
      <c r="S328" s="271"/>
      <c r="T328" s="266" t="s">
        <v>6436</v>
      </c>
      <c r="U328" s="271" t="s">
        <v>3541</v>
      </c>
      <c r="V328" s="271" t="s">
        <v>3546</v>
      </c>
      <c r="W328" s="271" t="s">
        <v>6437</v>
      </c>
      <c r="X328" s="271"/>
      <c r="Y328" s="271"/>
      <c r="Z328" s="271" t="s">
        <v>6423</v>
      </c>
      <c r="AA328" s="271"/>
      <c r="AB328" s="271"/>
      <c r="AC328" s="271"/>
      <c r="AD328" s="271"/>
      <c r="AE328" s="271"/>
      <c r="AF328" s="271"/>
      <c r="AG328" s="266"/>
      <c r="AH328" s="271"/>
      <c r="AI328" s="266"/>
      <c r="AJ328" s="266"/>
      <c r="AK328" s="266"/>
      <c r="AL328" s="266" t="s">
        <v>6438</v>
      </c>
      <c r="AM328" s="266" t="s">
        <v>4928</v>
      </c>
      <c r="AN328" s="266" t="s">
        <v>4929</v>
      </c>
      <c r="AO328" s="266"/>
      <c r="AP328" s="266"/>
      <c r="AQ328" s="271"/>
      <c r="AR328" s="271"/>
      <c r="AS328" s="271"/>
      <c r="AT328" s="271"/>
      <c r="AU328" s="271"/>
      <c r="AV328" s="271"/>
    </row>
    <row r="329" spans="1:48">
      <c r="A329" s="266">
        <v>327</v>
      </c>
      <c r="B329" s="266" t="e">
        <v>#N/A</v>
      </c>
      <c r="C329" s="271" t="s">
        <v>4010</v>
      </c>
      <c r="D329" s="271" t="s">
        <v>3334</v>
      </c>
      <c r="E329" s="271" t="s">
        <v>3339</v>
      </c>
      <c r="F329" s="271" t="s">
        <v>3812</v>
      </c>
      <c r="G329" s="266" t="s">
        <v>6439</v>
      </c>
      <c r="H329" s="266" t="s">
        <v>3226</v>
      </c>
      <c r="I329" s="271"/>
      <c r="J329" s="266" t="s">
        <v>6440</v>
      </c>
      <c r="K329" s="271"/>
      <c r="L329" s="305">
        <v>43263</v>
      </c>
      <c r="M329" s="271" t="s">
        <v>5951</v>
      </c>
      <c r="N329" s="271">
        <v>82225283295</v>
      </c>
      <c r="O329" s="266" t="s">
        <v>6439</v>
      </c>
      <c r="P329" s="271" t="s">
        <v>5951</v>
      </c>
      <c r="Q329" s="271">
        <v>82225283295</v>
      </c>
      <c r="R329" s="271"/>
      <c r="S329" s="271"/>
      <c r="T329" s="266" t="s">
        <v>6439</v>
      </c>
      <c r="U329" s="271" t="s">
        <v>3334</v>
      </c>
      <c r="V329" s="271" t="s">
        <v>3339</v>
      </c>
      <c r="W329" s="271" t="s">
        <v>5951</v>
      </c>
      <c r="X329" s="271">
        <v>82225283295</v>
      </c>
      <c r="Y329" s="271"/>
      <c r="Z329" s="271" t="s">
        <v>6423</v>
      </c>
      <c r="AA329" s="266" t="s">
        <v>4988</v>
      </c>
      <c r="AB329" s="271"/>
      <c r="AC329" s="271" t="s">
        <v>4763</v>
      </c>
      <c r="AD329" s="266" t="s">
        <v>6441</v>
      </c>
      <c r="AE329" s="271" t="s">
        <v>4765</v>
      </c>
      <c r="AF329" s="312">
        <v>110487107</v>
      </c>
      <c r="AG329" s="284">
        <v>-7016692</v>
      </c>
      <c r="AH329" s="266" t="s">
        <v>6442</v>
      </c>
      <c r="AI329" s="266" t="s">
        <v>4767</v>
      </c>
      <c r="AJ329" s="266" t="s">
        <v>4767</v>
      </c>
      <c r="AK329" s="266" t="s">
        <v>4767</v>
      </c>
      <c r="AL329" s="266" t="s">
        <v>6443</v>
      </c>
      <c r="AM329" s="266" t="s">
        <v>4928</v>
      </c>
      <c r="AN329" s="266" t="s">
        <v>4929</v>
      </c>
      <c r="AO329" s="266"/>
      <c r="AP329" s="266"/>
      <c r="AQ329" s="271"/>
      <c r="AR329" s="271"/>
      <c r="AS329" s="271"/>
      <c r="AT329" s="271"/>
      <c r="AU329" s="271"/>
      <c r="AV329" s="271"/>
    </row>
    <row r="330" spans="1:48">
      <c r="A330" s="268">
        <v>328</v>
      </c>
      <c r="B330" s="268" t="e">
        <v>#N/A</v>
      </c>
      <c r="C330" s="269" t="s">
        <v>166</v>
      </c>
      <c r="D330" s="269" t="s">
        <v>3541</v>
      </c>
      <c r="E330" s="269" t="s">
        <v>3546</v>
      </c>
      <c r="F330" s="269" t="s">
        <v>6444</v>
      </c>
      <c r="G330" s="268" t="s">
        <v>6445</v>
      </c>
      <c r="H330" s="269" t="s">
        <v>6446</v>
      </c>
      <c r="I330" s="269">
        <v>81382316956</v>
      </c>
      <c r="J330" s="268" t="s">
        <v>4903</v>
      </c>
      <c r="K330" s="269"/>
      <c r="L330" s="313">
        <v>43293</v>
      </c>
      <c r="M330" s="269" t="s">
        <v>6447</v>
      </c>
      <c r="N330" s="269">
        <v>816894834</v>
      </c>
      <c r="O330" s="268" t="s">
        <v>6445</v>
      </c>
      <c r="P330" s="269" t="s">
        <v>6447</v>
      </c>
      <c r="Q330" s="269">
        <v>816894834</v>
      </c>
      <c r="R330" s="269"/>
      <c r="S330" s="269"/>
      <c r="T330" s="268" t="s">
        <v>6445</v>
      </c>
      <c r="U330" s="269" t="s">
        <v>3541</v>
      </c>
      <c r="V330" s="269" t="s">
        <v>3546</v>
      </c>
      <c r="W330" s="269" t="s">
        <v>6447</v>
      </c>
      <c r="X330" s="269">
        <v>816894834</v>
      </c>
      <c r="Y330" s="269"/>
      <c r="Z330" s="269" t="s">
        <v>6423</v>
      </c>
      <c r="AA330" s="268" t="s">
        <v>4959</v>
      </c>
      <c r="AB330" s="269"/>
      <c r="AC330" s="269" t="s">
        <v>4763</v>
      </c>
      <c r="AD330" s="268" t="s">
        <v>6448</v>
      </c>
      <c r="AE330" s="269" t="s">
        <v>5197</v>
      </c>
      <c r="AF330" s="269" t="s">
        <v>6449</v>
      </c>
      <c r="AG330" s="268" t="s">
        <v>6450</v>
      </c>
      <c r="AH330" s="269"/>
      <c r="AI330" s="268" t="s">
        <v>4767</v>
      </c>
      <c r="AJ330" s="268" t="s">
        <v>4767</v>
      </c>
      <c r="AK330" s="268" t="s">
        <v>4767</v>
      </c>
      <c r="AL330" s="268" t="s">
        <v>6451</v>
      </c>
      <c r="AM330" s="268" t="s">
        <v>5029</v>
      </c>
      <c r="AN330" s="268" t="s">
        <v>5029</v>
      </c>
      <c r="AO330" s="268"/>
      <c r="AP330" s="268"/>
      <c r="AQ330" s="269"/>
      <c r="AR330" s="269"/>
      <c r="AS330" s="269"/>
      <c r="AT330" s="269"/>
      <c r="AU330" s="269"/>
      <c r="AV330" s="269"/>
    </row>
    <row r="331" spans="1:48">
      <c r="A331" s="268">
        <v>329</v>
      </c>
      <c r="B331" s="268" t="e">
        <v>#N/A</v>
      </c>
      <c r="C331" s="269" t="s">
        <v>4123</v>
      </c>
      <c r="D331" s="269" t="s">
        <v>3460</v>
      </c>
      <c r="E331" s="269" t="s">
        <v>3756</v>
      </c>
      <c r="F331" s="269" t="s">
        <v>6452</v>
      </c>
      <c r="G331" s="268" t="s">
        <v>6453</v>
      </c>
      <c r="H331" s="269" t="s">
        <v>2959</v>
      </c>
      <c r="I331" s="269" t="s">
        <v>5257</v>
      </c>
      <c r="J331" s="268" t="s">
        <v>5880</v>
      </c>
      <c r="K331" s="269"/>
      <c r="L331" s="313">
        <v>43556</v>
      </c>
      <c r="M331" s="269" t="s">
        <v>6374</v>
      </c>
      <c r="N331" s="269">
        <v>8126329111</v>
      </c>
      <c r="O331" s="268" t="s">
        <v>6453</v>
      </c>
      <c r="P331" s="269" t="s">
        <v>6374</v>
      </c>
      <c r="Q331" s="269">
        <v>8126329111</v>
      </c>
      <c r="R331" s="269"/>
      <c r="S331" s="269"/>
      <c r="T331" s="268" t="s">
        <v>6453</v>
      </c>
      <c r="U331" s="269" t="s">
        <v>3460</v>
      </c>
      <c r="V331" s="269" t="s">
        <v>3756</v>
      </c>
      <c r="W331" s="269" t="s">
        <v>6374</v>
      </c>
      <c r="X331" s="269">
        <v>8126329111</v>
      </c>
      <c r="Y331" s="269"/>
      <c r="Z331" s="269" t="s">
        <v>6423</v>
      </c>
      <c r="AA331" s="268" t="s">
        <v>6454</v>
      </c>
      <c r="AB331" s="269"/>
      <c r="AC331" s="269" t="s">
        <v>4763</v>
      </c>
      <c r="AD331" s="269"/>
      <c r="AE331" s="269" t="s">
        <v>5197</v>
      </c>
      <c r="AF331" s="269">
        <v>98.67</v>
      </c>
      <c r="AG331" s="268">
        <v>3.59</v>
      </c>
      <c r="AH331" s="269"/>
      <c r="AI331" s="268"/>
      <c r="AJ331" s="268"/>
      <c r="AK331" s="268"/>
      <c r="AL331" s="268" t="s">
        <v>6451</v>
      </c>
      <c r="AM331" s="268" t="s">
        <v>5029</v>
      </c>
      <c r="AN331" s="268" t="s">
        <v>5029</v>
      </c>
      <c r="AO331" s="268"/>
      <c r="AP331" s="268"/>
      <c r="AQ331" s="269"/>
      <c r="AR331" s="269"/>
      <c r="AS331" s="269"/>
      <c r="AT331" s="269"/>
      <c r="AU331" s="269"/>
      <c r="AV331" s="269"/>
    </row>
    <row r="332" spans="1:48">
      <c r="A332" s="266">
        <v>330</v>
      </c>
      <c r="B332" s="266" t="e">
        <v>#N/A</v>
      </c>
      <c r="C332" s="271" t="s">
        <v>4123</v>
      </c>
      <c r="D332" s="271" t="s">
        <v>3460</v>
      </c>
      <c r="E332" s="271" t="s">
        <v>3756</v>
      </c>
      <c r="F332" s="271" t="s">
        <v>6455</v>
      </c>
      <c r="G332" s="266" t="s">
        <v>6453</v>
      </c>
      <c r="H332" s="271" t="s">
        <v>2959</v>
      </c>
      <c r="I332" s="271" t="s">
        <v>5257</v>
      </c>
      <c r="J332" s="266" t="s">
        <v>5880</v>
      </c>
      <c r="K332" s="271"/>
      <c r="L332" s="305">
        <v>43556</v>
      </c>
      <c r="M332" s="271" t="s">
        <v>6374</v>
      </c>
      <c r="N332" s="271">
        <v>8126329111</v>
      </c>
      <c r="O332" s="266" t="s">
        <v>6453</v>
      </c>
      <c r="P332" s="271" t="s">
        <v>6374</v>
      </c>
      <c r="Q332" s="271">
        <v>8126329111</v>
      </c>
      <c r="R332" s="271"/>
      <c r="S332" s="271"/>
      <c r="T332" s="266" t="s">
        <v>6453</v>
      </c>
      <c r="U332" s="271" t="s">
        <v>3460</v>
      </c>
      <c r="V332" s="271" t="s">
        <v>3756</v>
      </c>
      <c r="W332" s="271" t="s">
        <v>6374</v>
      </c>
      <c r="X332" s="271">
        <v>8126329111</v>
      </c>
      <c r="Y332" s="271"/>
      <c r="Z332" s="271" t="s">
        <v>6423</v>
      </c>
      <c r="AA332" s="266" t="s">
        <v>6456</v>
      </c>
      <c r="AB332" s="271"/>
      <c r="AC332" s="271" t="s">
        <v>4763</v>
      </c>
      <c r="AD332" s="271"/>
      <c r="AE332" s="271" t="s">
        <v>4765</v>
      </c>
      <c r="AF332" s="271">
        <v>98.67</v>
      </c>
      <c r="AG332" s="266">
        <v>3.59</v>
      </c>
      <c r="AH332" s="271"/>
      <c r="AI332" s="266"/>
      <c r="AJ332" s="266"/>
      <c r="AK332" s="266" t="s">
        <v>4767</v>
      </c>
      <c r="AL332" s="266" t="s">
        <v>6457</v>
      </c>
      <c r="AM332" s="266" t="s">
        <v>4928</v>
      </c>
      <c r="AN332" s="266" t="s">
        <v>4929</v>
      </c>
      <c r="AO332" s="266"/>
      <c r="AP332" s="266"/>
      <c r="AQ332" s="271"/>
      <c r="AR332" s="271"/>
      <c r="AS332" s="271"/>
      <c r="AT332" s="271"/>
      <c r="AU332" s="271"/>
      <c r="AV332" s="271"/>
    </row>
    <row r="333" spans="1:48">
      <c r="A333" s="266">
        <v>331</v>
      </c>
      <c r="B333" s="266" t="e">
        <v>#N/A</v>
      </c>
      <c r="C333" s="271" t="s">
        <v>3815</v>
      </c>
      <c r="D333" s="271" t="s">
        <v>3427</v>
      </c>
      <c r="E333" s="271" t="s">
        <v>3771</v>
      </c>
      <c r="F333" s="271" t="s">
        <v>6458</v>
      </c>
      <c r="G333" s="266" t="s">
        <v>6459</v>
      </c>
      <c r="H333" s="271" t="s">
        <v>3248</v>
      </c>
      <c r="I333" s="271" t="s">
        <v>6460</v>
      </c>
      <c r="J333" s="266" t="s">
        <v>4903</v>
      </c>
      <c r="K333" s="271"/>
      <c r="L333" s="271" t="s">
        <v>6461</v>
      </c>
      <c r="M333" s="271" t="s">
        <v>4795</v>
      </c>
      <c r="N333" s="271" t="s">
        <v>6462</v>
      </c>
      <c r="O333" s="271" t="s">
        <v>6459</v>
      </c>
      <c r="P333" s="271" t="s">
        <v>4795</v>
      </c>
      <c r="Q333" s="271" t="s">
        <v>6462</v>
      </c>
      <c r="R333" s="271"/>
      <c r="S333" s="271"/>
      <c r="T333" s="271" t="s">
        <v>6459</v>
      </c>
      <c r="U333" s="271" t="s">
        <v>3427</v>
      </c>
      <c r="V333" s="271" t="s">
        <v>3771</v>
      </c>
      <c r="W333" s="271"/>
      <c r="X333" s="271"/>
      <c r="Y333" s="271"/>
      <c r="Z333" s="271" t="s">
        <v>6423</v>
      </c>
      <c r="AA333" s="266" t="s">
        <v>4959</v>
      </c>
      <c r="AB333" s="271"/>
      <c r="AC333" s="271" t="s">
        <v>4763</v>
      </c>
      <c r="AD333" s="271"/>
      <c r="AE333" s="271" t="s">
        <v>4765</v>
      </c>
      <c r="AF333" s="271">
        <v>-7.2095669999999998</v>
      </c>
      <c r="AG333" s="266">
        <v>112.73374099999999</v>
      </c>
      <c r="AH333" s="271"/>
      <c r="AI333" s="266"/>
      <c r="AJ333" s="266"/>
      <c r="AK333" s="266"/>
      <c r="AL333" s="266" t="s">
        <v>6463</v>
      </c>
      <c r="AM333" s="266" t="s">
        <v>4928</v>
      </c>
      <c r="AN333" s="266" t="s">
        <v>4929</v>
      </c>
      <c r="AO333" s="266"/>
      <c r="AP333" s="266"/>
      <c r="AQ333" s="271"/>
      <c r="AR333" s="271"/>
      <c r="AS333" s="271"/>
      <c r="AT333" s="271"/>
      <c r="AU333" s="271"/>
      <c r="AV333" s="271"/>
    </row>
    <row r="334" spans="1:48">
      <c r="A334" s="262">
        <v>332</v>
      </c>
      <c r="B334" s="262" t="e">
        <v>#N/A</v>
      </c>
      <c r="C334" s="262" t="s">
        <v>4123</v>
      </c>
      <c r="D334" s="262" t="s">
        <v>3460</v>
      </c>
      <c r="E334" s="262" t="s">
        <v>3484</v>
      </c>
      <c r="F334" s="262" t="s">
        <v>3642</v>
      </c>
      <c r="G334" s="264" t="s">
        <v>6464</v>
      </c>
      <c r="H334" s="262" t="s">
        <v>2959</v>
      </c>
      <c r="I334" s="262" t="s">
        <v>5257</v>
      </c>
      <c r="J334" s="262" t="s">
        <v>5247</v>
      </c>
      <c r="K334" s="262" t="s">
        <v>4775</v>
      </c>
      <c r="L334" s="262" t="s">
        <v>4774</v>
      </c>
      <c r="M334" s="262" t="s">
        <v>5874</v>
      </c>
      <c r="N334" s="262">
        <v>8126329111</v>
      </c>
      <c r="O334" s="262" t="s">
        <v>6464</v>
      </c>
      <c r="P334" s="262" t="s">
        <v>5874</v>
      </c>
      <c r="Q334" s="262">
        <v>8126329111</v>
      </c>
      <c r="R334" s="262" t="s">
        <v>4757</v>
      </c>
      <c r="S334" s="262"/>
      <c r="T334" s="262" t="s">
        <v>6464</v>
      </c>
      <c r="U334" s="262" t="s">
        <v>3460</v>
      </c>
      <c r="V334" s="262" t="s">
        <v>3484</v>
      </c>
      <c r="W334" s="262" t="s">
        <v>5874</v>
      </c>
      <c r="X334" s="262">
        <v>8126329111</v>
      </c>
      <c r="Y334" s="262" t="s">
        <v>5010</v>
      </c>
      <c r="Z334" s="262" t="s">
        <v>5810</v>
      </c>
      <c r="AA334" s="262" t="s">
        <v>5876</v>
      </c>
      <c r="AB334" s="262" t="s">
        <v>4762</v>
      </c>
      <c r="AC334" s="262" t="s">
        <v>4763</v>
      </c>
      <c r="AD334" s="262" t="s">
        <v>4875</v>
      </c>
      <c r="AE334" s="262" t="s">
        <v>4933</v>
      </c>
      <c r="AF334" s="262">
        <v>98.67</v>
      </c>
      <c r="AG334" s="262">
        <v>3.59</v>
      </c>
      <c r="AH334" s="262" t="s">
        <v>5877</v>
      </c>
      <c r="AI334" s="262" t="s">
        <v>4767</v>
      </c>
      <c r="AJ334" s="262" t="s">
        <v>4767</v>
      </c>
      <c r="AK334" s="262" t="s">
        <v>4767</v>
      </c>
      <c r="AL334" s="262" t="s">
        <v>6465</v>
      </c>
      <c r="AM334" s="262" t="s">
        <v>4769</v>
      </c>
      <c r="AN334" s="273" t="s">
        <v>4770</v>
      </c>
      <c r="AO334" s="262"/>
      <c r="AP334" s="262" t="s">
        <v>6466</v>
      </c>
      <c r="AQ334" s="262" t="s">
        <v>4831</v>
      </c>
      <c r="AR334" s="262"/>
      <c r="AS334" s="262" t="s">
        <v>6467</v>
      </c>
      <c r="AT334" s="262"/>
      <c r="AU334" s="262"/>
      <c r="AV334" s="262"/>
    </row>
  </sheetData>
  <autoFilter ref="A2:AV334" xr:uid="{5FC1FE7D-3BEB-4133-BD12-16DAA20C470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ADBF-C2D8-44DF-8099-F88E7A49D7E5}">
  <dimension ref="A1:L838"/>
  <sheetViews>
    <sheetView workbookViewId="0">
      <selection activeCell="D9" sqref="D9"/>
    </sheetView>
  </sheetViews>
  <sheetFormatPr defaultRowHeight="15"/>
  <cols>
    <col min="2" max="2" width="18.140625" bestFit="1" customWidth="1"/>
    <col min="3" max="3" width="7.85546875" bestFit="1" customWidth="1"/>
    <col min="4" max="4" width="24.85546875" bestFit="1" customWidth="1"/>
    <col min="5" max="5" width="44.140625" customWidth="1"/>
    <col min="9" max="9" width="58" bestFit="1" customWidth="1"/>
    <col min="10" max="10" width="62" bestFit="1" customWidth="1"/>
    <col min="11" max="11" width="85.7109375" bestFit="1" customWidth="1"/>
  </cols>
  <sheetData>
    <row r="1" spans="1:12">
      <c r="A1" s="1" t="s">
        <v>0</v>
      </c>
      <c r="B1" s="2" t="s">
        <v>1</v>
      </c>
      <c r="C1" s="3" t="s">
        <v>2</v>
      </c>
      <c r="D1" s="4" t="s">
        <v>3</v>
      </c>
      <c r="E1" s="4" t="s">
        <v>4</v>
      </c>
      <c r="F1" s="2" t="s">
        <v>5</v>
      </c>
      <c r="G1" s="2"/>
      <c r="H1" s="2" t="s">
        <v>6</v>
      </c>
      <c r="I1" s="4" t="s">
        <v>7</v>
      </c>
      <c r="J1" s="5" t="s">
        <v>8</v>
      </c>
      <c r="K1" s="4" t="s">
        <v>9</v>
      </c>
      <c r="L1" s="4" t="s">
        <v>10</v>
      </c>
    </row>
    <row r="2" spans="1:12">
      <c r="A2" s="6">
        <v>1</v>
      </c>
      <c r="B2" s="7">
        <v>57318</v>
      </c>
      <c r="C2" s="8">
        <v>1</v>
      </c>
      <c r="D2" s="9" t="s">
        <v>11</v>
      </c>
      <c r="E2" s="9" t="s">
        <v>12</v>
      </c>
      <c r="F2" s="10" t="s">
        <v>13</v>
      </c>
      <c r="G2" s="10" t="e">
        <f>VLOOKUP(F2,#REF!,1,0)</f>
        <v>#REF!</v>
      </c>
      <c r="H2" s="11" t="s">
        <v>14</v>
      </c>
      <c r="I2" s="9" t="s">
        <v>15</v>
      </c>
      <c r="J2" s="12" t="s">
        <v>16</v>
      </c>
      <c r="K2" s="12" t="s">
        <v>12</v>
      </c>
      <c r="L2" s="13" t="s">
        <v>17</v>
      </c>
    </row>
    <row r="3" spans="1:12">
      <c r="A3" s="6">
        <v>2</v>
      </c>
      <c r="B3" s="7">
        <v>340349</v>
      </c>
      <c r="C3" s="8">
        <v>1</v>
      </c>
      <c r="D3" s="9" t="s">
        <v>11</v>
      </c>
      <c r="E3" s="9" t="s">
        <v>18</v>
      </c>
      <c r="F3" s="10" t="s">
        <v>19</v>
      </c>
      <c r="G3" s="10" t="e">
        <f>VLOOKUP(F3,#REF!,1,0)</f>
        <v>#REF!</v>
      </c>
      <c r="H3" s="11" t="s">
        <v>14</v>
      </c>
      <c r="I3" s="9" t="s">
        <v>20</v>
      </c>
      <c r="J3" s="12" t="s">
        <v>21</v>
      </c>
      <c r="K3" s="12" t="s">
        <v>22</v>
      </c>
      <c r="L3" s="13" t="s">
        <v>17</v>
      </c>
    </row>
    <row r="4" spans="1:12">
      <c r="A4" s="6">
        <v>3</v>
      </c>
      <c r="B4" s="7">
        <v>440033</v>
      </c>
      <c r="C4" s="8">
        <v>2</v>
      </c>
      <c r="D4" s="9" t="s">
        <v>11</v>
      </c>
      <c r="E4" s="9" t="s">
        <v>23</v>
      </c>
      <c r="F4" s="10" t="s">
        <v>24</v>
      </c>
      <c r="G4" s="10" t="e">
        <f>VLOOKUP(F4,#REF!,1,0)</f>
        <v>#REF!</v>
      </c>
      <c r="H4" s="11" t="s">
        <v>14</v>
      </c>
      <c r="I4" s="9" t="s">
        <v>25</v>
      </c>
      <c r="J4" s="12" t="s">
        <v>26</v>
      </c>
      <c r="K4" s="12" t="s">
        <v>27</v>
      </c>
      <c r="L4" s="13" t="s">
        <v>17</v>
      </c>
    </row>
    <row r="5" spans="1:12">
      <c r="A5" s="11">
        <v>4</v>
      </c>
      <c r="B5" s="7">
        <v>450094</v>
      </c>
      <c r="C5" s="14">
        <v>1</v>
      </c>
      <c r="D5" s="7" t="s">
        <v>11</v>
      </c>
      <c r="E5" s="7" t="s">
        <v>28</v>
      </c>
      <c r="F5" s="10" t="s">
        <v>29</v>
      </c>
      <c r="G5" s="10" t="e">
        <f>VLOOKUP(F5,#REF!,1,0)</f>
        <v>#REF!</v>
      </c>
      <c r="H5" s="11" t="s">
        <v>14</v>
      </c>
      <c r="I5" s="7" t="s">
        <v>30</v>
      </c>
      <c r="J5" s="15" t="s">
        <v>31</v>
      </c>
      <c r="K5" s="15" t="s">
        <v>32</v>
      </c>
      <c r="L5" s="16" t="s">
        <v>17</v>
      </c>
    </row>
    <row r="6" spans="1:12">
      <c r="A6" s="6">
        <v>5</v>
      </c>
      <c r="B6" s="7">
        <v>520107</v>
      </c>
      <c r="C6" s="8">
        <v>2</v>
      </c>
      <c r="D6" s="9" t="s">
        <v>11</v>
      </c>
      <c r="E6" s="9" t="s">
        <v>33</v>
      </c>
      <c r="F6" s="10" t="s">
        <v>34</v>
      </c>
      <c r="G6" s="10" t="e">
        <f>VLOOKUP(F6,#REF!,1,0)</f>
        <v>#REF!</v>
      </c>
      <c r="H6" s="11" t="s">
        <v>14</v>
      </c>
      <c r="I6" s="9" t="s">
        <v>15</v>
      </c>
      <c r="J6" s="12" t="s">
        <v>16</v>
      </c>
      <c r="K6" s="12" t="s">
        <v>35</v>
      </c>
      <c r="L6" s="13" t="s">
        <v>17</v>
      </c>
    </row>
    <row r="7" spans="1:12">
      <c r="A7" s="6">
        <v>6</v>
      </c>
      <c r="B7" s="7">
        <v>520108</v>
      </c>
      <c r="C7" s="8">
        <v>3</v>
      </c>
      <c r="D7" s="9" t="s">
        <v>11</v>
      </c>
      <c r="E7" s="9" t="s">
        <v>36</v>
      </c>
      <c r="F7" s="10" t="s">
        <v>37</v>
      </c>
      <c r="G7" s="10" t="e">
        <f>VLOOKUP(F7,#REF!,1,0)</f>
        <v>#REF!</v>
      </c>
      <c r="H7" s="11" t="s">
        <v>14</v>
      </c>
      <c r="I7" s="9" t="s">
        <v>15</v>
      </c>
      <c r="J7" s="12" t="s">
        <v>16</v>
      </c>
      <c r="K7" s="12" t="s">
        <v>35</v>
      </c>
      <c r="L7" s="13" t="s">
        <v>17</v>
      </c>
    </row>
    <row r="8" spans="1:12">
      <c r="A8" s="13">
        <v>7</v>
      </c>
      <c r="B8" s="15">
        <v>520109</v>
      </c>
      <c r="C8" s="8">
        <v>4</v>
      </c>
      <c r="D8" s="12" t="s">
        <v>11</v>
      </c>
      <c r="E8" s="12" t="s">
        <v>33</v>
      </c>
      <c r="F8" s="17" t="s">
        <v>38</v>
      </c>
      <c r="G8" s="17" t="e">
        <f>VLOOKUP(F8,#REF!,1,0)</f>
        <v>#REF!</v>
      </c>
      <c r="H8" s="18" t="s">
        <v>14</v>
      </c>
      <c r="I8" s="12" t="s">
        <v>15</v>
      </c>
      <c r="J8" s="12" t="s">
        <v>16</v>
      </c>
      <c r="K8" s="12" t="s">
        <v>39</v>
      </c>
      <c r="L8" s="13" t="s">
        <v>17</v>
      </c>
    </row>
    <row r="9" spans="1:12">
      <c r="A9" s="16">
        <v>8</v>
      </c>
      <c r="B9" s="15">
        <v>520119</v>
      </c>
      <c r="C9" s="14">
        <v>1</v>
      </c>
      <c r="D9" s="15" t="s">
        <v>11</v>
      </c>
      <c r="E9" s="15" t="s">
        <v>40</v>
      </c>
      <c r="F9" s="17" t="s">
        <v>41</v>
      </c>
      <c r="G9" s="17" t="e">
        <f>VLOOKUP(F9,#REF!,1,0)</f>
        <v>#REF!</v>
      </c>
      <c r="H9" s="18" t="s">
        <v>14</v>
      </c>
      <c r="I9" s="15" t="s">
        <v>42</v>
      </c>
      <c r="J9" s="15" t="s">
        <v>43</v>
      </c>
      <c r="K9" s="15" t="s">
        <v>44</v>
      </c>
      <c r="L9" s="16" t="s">
        <v>17</v>
      </c>
    </row>
    <row r="10" spans="1:12">
      <c r="A10" s="19">
        <v>9</v>
      </c>
      <c r="B10" s="15">
        <v>520125</v>
      </c>
      <c r="C10" s="20"/>
      <c r="D10" s="21" t="s">
        <v>11</v>
      </c>
      <c r="E10" s="21" t="s">
        <v>45</v>
      </c>
      <c r="F10" s="17" t="s">
        <v>46</v>
      </c>
      <c r="G10" s="17" t="e">
        <f>VLOOKUP(F10,#REF!,1,0)</f>
        <v>#REF!</v>
      </c>
      <c r="H10" s="18" t="s">
        <v>14</v>
      </c>
      <c r="I10" s="21" t="s">
        <v>47</v>
      </c>
      <c r="J10" s="21" t="s">
        <v>31</v>
      </c>
      <c r="K10" s="21" t="s">
        <v>48</v>
      </c>
      <c r="L10" s="19" t="s">
        <v>17</v>
      </c>
    </row>
    <row r="11" spans="1:12">
      <c r="A11" s="13">
        <v>10</v>
      </c>
      <c r="B11" s="15">
        <v>520131</v>
      </c>
      <c r="C11" s="8">
        <v>3</v>
      </c>
      <c r="D11" s="12" t="s">
        <v>11</v>
      </c>
      <c r="E11" s="12" t="s">
        <v>49</v>
      </c>
      <c r="F11" s="17" t="s">
        <v>50</v>
      </c>
      <c r="G11" s="17" t="e">
        <f>VLOOKUP(F11,#REF!,1,0)</f>
        <v>#REF!</v>
      </c>
      <c r="H11" s="18" t="s">
        <v>14</v>
      </c>
      <c r="I11" s="12" t="s">
        <v>51</v>
      </c>
      <c r="J11" s="12" t="s">
        <v>52</v>
      </c>
      <c r="K11" s="12" t="s">
        <v>53</v>
      </c>
      <c r="L11" s="13" t="s">
        <v>17</v>
      </c>
    </row>
    <row r="12" spans="1:12">
      <c r="A12" s="19">
        <v>11</v>
      </c>
      <c r="B12" s="22">
        <v>540064</v>
      </c>
      <c r="C12" s="20"/>
      <c r="D12" s="21" t="s">
        <v>11</v>
      </c>
      <c r="E12" s="21" t="s">
        <v>54</v>
      </c>
      <c r="F12" s="23" t="s">
        <v>55</v>
      </c>
      <c r="G12" s="23" t="e">
        <f>VLOOKUP(F12,#REF!,1,0)</f>
        <v>#REF!</v>
      </c>
      <c r="H12" s="24" t="s">
        <v>14</v>
      </c>
      <c r="I12" s="21" t="s">
        <v>56</v>
      </c>
      <c r="J12" s="21" t="s">
        <v>57</v>
      </c>
      <c r="K12" s="21" t="s">
        <v>58</v>
      </c>
      <c r="L12" s="19" t="s">
        <v>17</v>
      </c>
    </row>
    <row r="13" spans="1:12">
      <c r="A13" s="19">
        <v>12</v>
      </c>
      <c r="B13" s="22">
        <v>540068</v>
      </c>
      <c r="C13" s="20"/>
      <c r="D13" s="21" t="s">
        <v>11</v>
      </c>
      <c r="E13" s="21" t="s">
        <v>59</v>
      </c>
      <c r="F13" s="23" t="s">
        <v>60</v>
      </c>
      <c r="G13" s="23" t="e">
        <f>VLOOKUP(F13,#REF!,1,0)</f>
        <v>#REF!</v>
      </c>
      <c r="H13" s="24" t="s">
        <v>14</v>
      </c>
      <c r="I13" s="21" t="s">
        <v>56</v>
      </c>
      <c r="J13" s="21" t="s">
        <v>57</v>
      </c>
      <c r="K13" s="21" t="s">
        <v>61</v>
      </c>
      <c r="L13" s="19" t="s">
        <v>17</v>
      </c>
    </row>
    <row r="14" spans="1:12">
      <c r="A14" s="19">
        <v>13</v>
      </c>
      <c r="B14" s="22">
        <v>550346</v>
      </c>
      <c r="C14" s="20"/>
      <c r="D14" s="21" t="s">
        <v>11</v>
      </c>
      <c r="E14" s="21" t="s">
        <v>62</v>
      </c>
      <c r="F14" s="23" t="s">
        <v>63</v>
      </c>
      <c r="G14" s="23" t="e">
        <f>VLOOKUP(F14,#REF!,1,0)</f>
        <v>#REF!</v>
      </c>
      <c r="H14" s="24" t="s">
        <v>14</v>
      </c>
      <c r="I14" s="21" t="s">
        <v>64</v>
      </c>
      <c r="J14" s="21" t="s">
        <v>65</v>
      </c>
      <c r="K14" s="21" t="s">
        <v>66</v>
      </c>
      <c r="L14" s="19" t="s">
        <v>17</v>
      </c>
    </row>
    <row r="15" spans="1:12">
      <c r="A15" s="16">
        <v>14</v>
      </c>
      <c r="B15" s="15">
        <v>550352</v>
      </c>
      <c r="C15" s="14"/>
      <c r="D15" s="15" t="s">
        <v>11</v>
      </c>
      <c r="E15" s="15" t="s">
        <v>67</v>
      </c>
      <c r="F15" s="17" t="s">
        <v>68</v>
      </c>
      <c r="G15" s="17" t="e">
        <f>VLOOKUP(F15,#REF!,1,0)</f>
        <v>#REF!</v>
      </c>
      <c r="H15" s="18" t="s">
        <v>14</v>
      </c>
      <c r="I15" s="15" t="s">
        <v>64</v>
      </c>
      <c r="J15" s="15" t="s">
        <v>65</v>
      </c>
      <c r="K15" s="15" t="s">
        <v>69</v>
      </c>
      <c r="L15" s="16" t="s">
        <v>17</v>
      </c>
    </row>
    <row r="16" spans="1:12">
      <c r="A16" s="16">
        <v>15</v>
      </c>
      <c r="B16" s="15">
        <v>550353</v>
      </c>
      <c r="C16" s="14"/>
      <c r="D16" s="15" t="s">
        <v>11</v>
      </c>
      <c r="E16" s="15" t="s">
        <v>70</v>
      </c>
      <c r="F16" s="17" t="s">
        <v>71</v>
      </c>
      <c r="G16" s="17" t="e">
        <f>VLOOKUP(F16,#REF!,1,0)</f>
        <v>#REF!</v>
      </c>
      <c r="H16" s="18" t="s">
        <v>14</v>
      </c>
      <c r="I16" s="15" t="s">
        <v>64</v>
      </c>
      <c r="J16" s="15" t="s">
        <v>65</v>
      </c>
      <c r="K16" s="15" t="s">
        <v>72</v>
      </c>
      <c r="L16" s="16" t="s">
        <v>17</v>
      </c>
    </row>
    <row r="17" spans="1:12">
      <c r="A17" s="16">
        <v>16</v>
      </c>
      <c r="B17" s="15">
        <v>550354</v>
      </c>
      <c r="C17" s="14"/>
      <c r="D17" s="15" t="s">
        <v>11</v>
      </c>
      <c r="E17" s="15" t="s">
        <v>73</v>
      </c>
      <c r="F17" s="17" t="s">
        <v>74</v>
      </c>
      <c r="G17" s="17" t="e">
        <f>VLOOKUP(F17,#REF!,1,0)</f>
        <v>#REF!</v>
      </c>
      <c r="H17" s="18" t="s">
        <v>14</v>
      </c>
      <c r="I17" s="15" t="s">
        <v>64</v>
      </c>
      <c r="J17" s="15" t="s">
        <v>65</v>
      </c>
      <c r="K17" s="15" t="s">
        <v>75</v>
      </c>
      <c r="L17" s="16" t="s">
        <v>17</v>
      </c>
    </row>
    <row r="18" spans="1:12">
      <c r="A18" s="16">
        <v>17</v>
      </c>
      <c r="B18" s="15">
        <v>550356</v>
      </c>
      <c r="C18" s="14"/>
      <c r="D18" s="15" t="s">
        <v>11</v>
      </c>
      <c r="E18" s="15" t="s">
        <v>76</v>
      </c>
      <c r="F18" s="17" t="s">
        <v>77</v>
      </c>
      <c r="G18" s="17" t="e">
        <f>VLOOKUP(F18,#REF!,1,0)</f>
        <v>#REF!</v>
      </c>
      <c r="H18" s="18" t="s">
        <v>14</v>
      </c>
      <c r="I18" s="15" t="s">
        <v>64</v>
      </c>
      <c r="J18" s="15" t="s">
        <v>65</v>
      </c>
      <c r="K18" s="15" t="s">
        <v>78</v>
      </c>
      <c r="L18" s="16" t="s">
        <v>17</v>
      </c>
    </row>
    <row r="19" spans="1:12">
      <c r="A19" s="13">
        <v>18</v>
      </c>
      <c r="B19" s="15">
        <v>550358</v>
      </c>
      <c r="C19" s="8">
        <v>4</v>
      </c>
      <c r="D19" s="12" t="s">
        <v>11</v>
      </c>
      <c r="E19" s="12" t="s">
        <v>79</v>
      </c>
      <c r="F19" s="17" t="s">
        <v>80</v>
      </c>
      <c r="G19" s="17" t="e">
        <f>VLOOKUP(F19,#REF!,1,0)</f>
        <v>#REF!</v>
      </c>
      <c r="H19" s="18" t="s">
        <v>14</v>
      </c>
      <c r="I19" s="12" t="s">
        <v>81</v>
      </c>
      <c r="J19" s="12" t="s">
        <v>82</v>
      </c>
      <c r="K19" s="12" t="s">
        <v>83</v>
      </c>
      <c r="L19" s="13" t="s">
        <v>17</v>
      </c>
    </row>
    <row r="20" spans="1:12">
      <c r="A20" s="13">
        <v>19</v>
      </c>
      <c r="B20" s="15">
        <v>550359</v>
      </c>
      <c r="C20" s="8">
        <v>5</v>
      </c>
      <c r="D20" s="12" t="s">
        <v>11</v>
      </c>
      <c r="E20" s="12" t="s">
        <v>84</v>
      </c>
      <c r="F20" s="17" t="s">
        <v>85</v>
      </c>
      <c r="G20" s="17" t="e">
        <f>VLOOKUP(F20,#REF!,1,0)</f>
        <v>#REF!</v>
      </c>
      <c r="H20" s="18" t="s">
        <v>14</v>
      </c>
      <c r="I20" s="12" t="s">
        <v>81</v>
      </c>
      <c r="J20" s="12" t="s">
        <v>82</v>
      </c>
      <c r="K20" s="12" t="s">
        <v>86</v>
      </c>
      <c r="L20" s="13" t="s">
        <v>17</v>
      </c>
    </row>
    <row r="21" spans="1:12">
      <c r="A21" s="6">
        <v>20</v>
      </c>
      <c r="B21" s="15">
        <v>550362</v>
      </c>
      <c r="C21" s="8">
        <v>6</v>
      </c>
      <c r="D21" s="12" t="s">
        <v>11</v>
      </c>
      <c r="E21" s="12" t="s">
        <v>87</v>
      </c>
      <c r="F21" s="17" t="s">
        <v>88</v>
      </c>
      <c r="G21" s="17" t="e">
        <f>VLOOKUP(F21,#REF!,1,0)</f>
        <v>#REF!</v>
      </c>
      <c r="H21" s="18" t="s">
        <v>14</v>
      </c>
      <c r="I21" s="12" t="s">
        <v>81</v>
      </c>
      <c r="J21" s="12" t="s">
        <v>82</v>
      </c>
      <c r="K21" s="12" t="s">
        <v>89</v>
      </c>
      <c r="L21" s="13" t="s">
        <v>17</v>
      </c>
    </row>
    <row r="22" spans="1:12">
      <c r="A22" s="6">
        <v>21</v>
      </c>
      <c r="B22" s="15">
        <v>550364</v>
      </c>
      <c r="C22" s="8">
        <v>7</v>
      </c>
      <c r="D22" s="12" t="s">
        <v>11</v>
      </c>
      <c r="E22" s="12" t="s">
        <v>90</v>
      </c>
      <c r="F22" s="17" t="s">
        <v>91</v>
      </c>
      <c r="G22" s="17" t="e">
        <f>VLOOKUP(F22,#REF!,1,0)</f>
        <v>#REF!</v>
      </c>
      <c r="H22" s="18" t="s">
        <v>14</v>
      </c>
      <c r="I22" s="12" t="s">
        <v>81</v>
      </c>
      <c r="J22" s="12" t="s">
        <v>82</v>
      </c>
      <c r="K22" s="12" t="s">
        <v>92</v>
      </c>
      <c r="L22" s="13" t="s">
        <v>17</v>
      </c>
    </row>
    <row r="23" spans="1:12">
      <c r="A23" s="6">
        <v>22</v>
      </c>
      <c r="B23" s="15">
        <v>620033</v>
      </c>
      <c r="C23" s="8">
        <v>5</v>
      </c>
      <c r="D23" s="12" t="s">
        <v>11</v>
      </c>
      <c r="E23" s="12" t="s">
        <v>93</v>
      </c>
      <c r="F23" s="17" t="s">
        <v>94</v>
      </c>
      <c r="G23" s="17" t="e">
        <f>VLOOKUP(F23,#REF!,1,0)</f>
        <v>#REF!</v>
      </c>
      <c r="H23" s="18" t="s">
        <v>14</v>
      </c>
      <c r="I23" s="12" t="s">
        <v>15</v>
      </c>
      <c r="J23" s="12" t="s">
        <v>16</v>
      </c>
      <c r="K23" s="12" t="s">
        <v>95</v>
      </c>
      <c r="L23" s="13" t="s">
        <v>17</v>
      </c>
    </row>
    <row r="24" spans="1:12">
      <c r="A24" s="11">
        <v>23</v>
      </c>
      <c r="B24" s="15">
        <v>620493</v>
      </c>
      <c r="C24" s="14"/>
      <c r="D24" s="15" t="s">
        <v>11</v>
      </c>
      <c r="E24" s="15" t="s">
        <v>96</v>
      </c>
      <c r="F24" s="17" t="s">
        <v>97</v>
      </c>
      <c r="G24" s="17" t="e">
        <f>VLOOKUP(F24,#REF!,1,0)</f>
        <v>#REF!</v>
      </c>
      <c r="H24" s="18" t="s">
        <v>14</v>
      </c>
      <c r="I24" s="15" t="s">
        <v>64</v>
      </c>
      <c r="J24" s="15" t="s">
        <v>65</v>
      </c>
      <c r="K24" s="15" t="s">
        <v>98</v>
      </c>
      <c r="L24" s="16" t="s">
        <v>17</v>
      </c>
    </row>
    <row r="25" spans="1:12">
      <c r="A25" s="6">
        <v>24</v>
      </c>
      <c r="B25" s="15">
        <v>620495</v>
      </c>
      <c r="C25" s="8">
        <v>8</v>
      </c>
      <c r="D25" s="12" t="s">
        <v>11</v>
      </c>
      <c r="E25" s="12" t="s">
        <v>99</v>
      </c>
      <c r="F25" s="17" t="s">
        <v>100</v>
      </c>
      <c r="G25" s="17" t="e">
        <f>VLOOKUP(F25,#REF!,1,0)</f>
        <v>#REF!</v>
      </c>
      <c r="H25" s="18" t="s">
        <v>14</v>
      </c>
      <c r="I25" s="12" t="s">
        <v>51</v>
      </c>
      <c r="J25" s="12" t="s">
        <v>52</v>
      </c>
      <c r="K25" s="12" t="s">
        <v>101</v>
      </c>
      <c r="L25" s="13" t="s">
        <v>17</v>
      </c>
    </row>
    <row r="26" spans="1:12">
      <c r="A26" s="6">
        <v>25</v>
      </c>
      <c r="B26" s="15">
        <v>620496</v>
      </c>
      <c r="C26" s="8">
        <v>9</v>
      </c>
      <c r="D26" s="12" t="s">
        <v>11</v>
      </c>
      <c r="E26" s="12" t="s">
        <v>102</v>
      </c>
      <c r="F26" s="17" t="s">
        <v>103</v>
      </c>
      <c r="G26" s="17" t="e">
        <f>VLOOKUP(F26,#REF!,1,0)</f>
        <v>#REF!</v>
      </c>
      <c r="H26" s="18" t="s">
        <v>14</v>
      </c>
      <c r="I26" s="12" t="s">
        <v>51</v>
      </c>
      <c r="J26" s="12" t="s">
        <v>52</v>
      </c>
      <c r="K26" s="12" t="s">
        <v>104</v>
      </c>
      <c r="L26" s="13" t="s">
        <v>17</v>
      </c>
    </row>
    <row r="27" spans="1:12">
      <c r="A27" s="6">
        <v>26</v>
      </c>
      <c r="B27" s="15">
        <v>620498</v>
      </c>
      <c r="C27" s="8">
        <v>10</v>
      </c>
      <c r="D27" s="12" t="s">
        <v>11</v>
      </c>
      <c r="E27" s="12" t="s">
        <v>105</v>
      </c>
      <c r="F27" s="17" t="s">
        <v>106</v>
      </c>
      <c r="G27" s="17" t="e">
        <f>VLOOKUP(F27,#REF!,1,0)</f>
        <v>#REF!</v>
      </c>
      <c r="H27" s="18" t="s">
        <v>14</v>
      </c>
      <c r="I27" s="12" t="s">
        <v>81</v>
      </c>
      <c r="J27" s="12" t="s">
        <v>82</v>
      </c>
      <c r="K27" s="12" t="s">
        <v>107</v>
      </c>
      <c r="L27" s="13" t="s">
        <v>17</v>
      </c>
    </row>
    <row r="28" spans="1:12">
      <c r="A28" s="11">
        <v>27</v>
      </c>
      <c r="B28" s="15">
        <v>620501</v>
      </c>
      <c r="C28" s="14">
        <v>2</v>
      </c>
      <c r="D28" s="15" t="s">
        <v>11</v>
      </c>
      <c r="E28" s="15" t="s">
        <v>108</v>
      </c>
      <c r="F28" s="17" t="s">
        <v>109</v>
      </c>
      <c r="G28" s="17" t="e">
        <f>VLOOKUP(F28,#REF!,1,0)</f>
        <v>#REF!</v>
      </c>
      <c r="H28" s="18" t="s">
        <v>14</v>
      </c>
      <c r="I28" s="15" t="s">
        <v>47</v>
      </c>
      <c r="J28" s="15" t="s">
        <v>31</v>
      </c>
      <c r="K28" s="15" t="s">
        <v>110</v>
      </c>
      <c r="L28" s="16" t="s">
        <v>17</v>
      </c>
    </row>
    <row r="29" spans="1:12">
      <c r="A29" s="11">
        <v>28</v>
      </c>
      <c r="B29" s="15">
        <v>620503</v>
      </c>
      <c r="C29" s="14">
        <v>3</v>
      </c>
      <c r="D29" s="15" t="s">
        <v>11</v>
      </c>
      <c r="E29" s="15" t="s">
        <v>111</v>
      </c>
      <c r="F29" s="17" t="s">
        <v>112</v>
      </c>
      <c r="G29" s="17" t="e">
        <f>VLOOKUP(F29,#REF!,1,0)</f>
        <v>#REF!</v>
      </c>
      <c r="H29" s="18" t="s">
        <v>14</v>
      </c>
      <c r="I29" s="15" t="s">
        <v>47</v>
      </c>
      <c r="J29" s="15" t="s">
        <v>31</v>
      </c>
      <c r="K29" s="15" t="s">
        <v>113</v>
      </c>
      <c r="L29" s="16" t="s">
        <v>17</v>
      </c>
    </row>
    <row r="30" spans="1:12">
      <c r="A30" s="25">
        <v>29</v>
      </c>
      <c r="B30" s="22">
        <v>620508</v>
      </c>
      <c r="C30" s="20"/>
      <c r="D30" s="21" t="s">
        <v>11</v>
      </c>
      <c r="E30" s="21" t="s">
        <v>114</v>
      </c>
      <c r="F30" s="23" t="s">
        <v>115</v>
      </c>
      <c r="G30" s="23" t="e">
        <f>VLOOKUP(F30,#REF!,1,0)</f>
        <v>#REF!</v>
      </c>
      <c r="H30" s="24" t="s">
        <v>14</v>
      </c>
      <c r="I30" s="21" t="s">
        <v>56</v>
      </c>
      <c r="J30" s="21" t="s">
        <v>57</v>
      </c>
      <c r="K30" s="21" t="s">
        <v>116</v>
      </c>
      <c r="L30" s="19" t="s">
        <v>17</v>
      </c>
    </row>
    <row r="31" spans="1:12">
      <c r="A31" s="25">
        <v>30</v>
      </c>
      <c r="B31" s="22">
        <v>620509</v>
      </c>
      <c r="C31" s="20"/>
      <c r="D31" s="21" t="s">
        <v>11</v>
      </c>
      <c r="E31" s="21" t="s">
        <v>117</v>
      </c>
      <c r="F31" s="23" t="s">
        <v>118</v>
      </c>
      <c r="G31" s="23" t="e">
        <f>VLOOKUP(F31,#REF!,1,0)</f>
        <v>#REF!</v>
      </c>
      <c r="H31" s="24" t="s">
        <v>14</v>
      </c>
      <c r="I31" s="21" t="s">
        <v>56</v>
      </c>
      <c r="J31" s="21" t="s">
        <v>57</v>
      </c>
      <c r="K31" s="21" t="s">
        <v>119</v>
      </c>
      <c r="L31" s="19" t="s">
        <v>17</v>
      </c>
    </row>
    <row r="32" spans="1:12">
      <c r="A32" s="25">
        <v>31</v>
      </c>
      <c r="B32" s="22">
        <v>620510</v>
      </c>
      <c r="C32" s="20"/>
      <c r="D32" s="21" t="s">
        <v>11</v>
      </c>
      <c r="E32" s="21" t="s">
        <v>120</v>
      </c>
      <c r="F32" s="23" t="s">
        <v>121</v>
      </c>
      <c r="G32" s="23" t="e">
        <f>VLOOKUP(F32,#REF!,1,0)</f>
        <v>#REF!</v>
      </c>
      <c r="H32" s="24" t="s">
        <v>14</v>
      </c>
      <c r="I32" s="21" t="s">
        <v>56</v>
      </c>
      <c r="J32" s="21" t="s">
        <v>57</v>
      </c>
      <c r="K32" s="21" t="s">
        <v>122</v>
      </c>
      <c r="L32" s="19" t="s">
        <v>17</v>
      </c>
    </row>
    <row r="33" spans="1:12">
      <c r="A33" s="25">
        <v>32</v>
      </c>
      <c r="B33" s="22">
        <v>620514</v>
      </c>
      <c r="C33" s="20"/>
      <c r="D33" s="21" t="s">
        <v>11</v>
      </c>
      <c r="E33" s="21" t="s">
        <v>123</v>
      </c>
      <c r="F33" s="23" t="s">
        <v>124</v>
      </c>
      <c r="G33" s="23" t="e">
        <f>VLOOKUP(F33,#REF!,1,0)</f>
        <v>#REF!</v>
      </c>
      <c r="H33" s="24" t="s">
        <v>14</v>
      </c>
      <c r="I33" s="21" t="s">
        <v>56</v>
      </c>
      <c r="J33" s="21" t="s">
        <v>57</v>
      </c>
      <c r="K33" s="21" t="s">
        <v>125</v>
      </c>
      <c r="L33" s="19" t="s">
        <v>17</v>
      </c>
    </row>
    <row r="34" spans="1:12">
      <c r="A34" s="11">
        <v>33</v>
      </c>
      <c r="B34" s="15">
        <v>620517</v>
      </c>
      <c r="C34" s="14">
        <v>4</v>
      </c>
      <c r="D34" s="15" t="s">
        <v>11</v>
      </c>
      <c r="E34" s="15" t="s">
        <v>126</v>
      </c>
      <c r="F34" s="17" t="s">
        <v>127</v>
      </c>
      <c r="G34" s="17" t="e">
        <f>VLOOKUP(F34,#REF!,1,0)</f>
        <v>#REF!</v>
      </c>
      <c r="H34" s="18" t="s">
        <v>14</v>
      </c>
      <c r="I34" s="15" t="s">
        <v>128</v>
      </c>
      <c r="J34" s="15" t="s">
        <v>129</v>
      </c>
      <c r="K34" s="15" t="s">
        <v>130</v>
      </c>
      <c r="L34" s="16" t="s">
        <v>17</v>
      </c>
    </row>
    <row r="35" spans="1:12">
      <c r="A35" s="11">
        <v>34</v>
      </c>
      <c r="B35" s="15">
        <v>620518</v>
      </c>
      <c r="C35" s="14">
        <v>5</v>
      </c>
      <c r="D35" s="15" t="s">
        <v>11</v>
      </c>
      <c r="E35" s="15" t="s">
        <v>131</v>
      </c>
      <c r="F35" s="17" t="s">
        <v>132</v>
      </c>
      <c r="G35" s="17" t="e">
        <f>VLOOKUP(F35,#REF!,1,0)</f>
        <v>#REF!</v>
      </c>
      <c r="H35" s="18" t="s">
        <v>14</v>
      </c>
      <c r="I35" s="15" t="s">
        <v>128</v>
      </c>
      <c r="J35" s="15" t="s">
        <v>129</v>
      </c>
      <c r="K35" s="15" t="s">
        <v>133</v>
      </c>
      <c r="L35" s="16" t="s">
        <v>17</v>
      </c>
    </row>
    <row r="36" spans="1:12">
      <c r="A36" s="11">
        <v>35</v>
      </c>
      <c r="B36" s="15">
        <v>620523</v>
      </c>
      <c r="C36" s="14">
        <v>6</v>
      </c>
      <c r="D36" s="15" t="s">
        <v>11</v>
      </c>
      <c r="E36" s="15" t="s">
        <v>134</v>
      </c>
      <c r="F36" s="17" t="s">
        <v>135</v>
      </c>
      <c r="G36" s="17" t="e">
        <f>VLOOKUP(F36,#REF!,1,0)</f>
        <v>#REF!</v>
      </c>
      <c r="H36" s="18" t="s">
        <v>14</v>
      </c>
      <c r="I36" s="15" t="s">
        <v>128</v>
      </c>
      <c r="J36" s="15" t="s">
        <v>129</v>
      </c>
      <c r="K36" s="15" t="s">
        <v>136</v>
      </c>
      <c r="L36" s="16" t="s">
        <v>17</v>
      </c>
    </row>
    <row r="37" spans="1:12">
      <c r="A37" s="11">
        <v>36</v>
      </c>
      <c r="B37" s="15">
        <v>620524</v>
      </c>
      <c r="C37" s="14">
        <v>7</v>
      </c>
      <c r="D37" s="15" t="s">
        <v>11</v>
      </c>
      <c r="E37" s="15" t="s">
        <v>137</v>
      </c>
      <c r="F37" s="17" t="s">
        <v>138</v>
      </c>
      <c r="G37" s="17" t="e">
        <f>VLOOKUP(F37,#REF!,1,0)</f>
        <v>#REF!</v>
      </c>
      <c r="H37" s="18" t="s">
        <v>14</v>
      </c>
      <c r="I37" s="15" t="s">
        <v>128</v>
      </c>
      <c r="J37" s="15" t="s">
        <v>129</v>
      </c>
      <c r="K37" s="15" t="s">
        <v>139</v>
      </c>
      <c r="L37" s="16" t="s">
        <v>17</v>
      </c>
    </row>
    <row r="38" spans="1:12">
      <c r="A38" s="6">
        <v>37</v>
      </c>
      <c r="B38" s="15">
        <v>630020</v>
      </c>
      <c r="C38" s="8">
        <v>6</v>
      </c>
      <c r="D38" s="12" t="s">
        <v>11</v>
      </c>
      <c r="E38" s="12" t="s">
        <v>140</v>
      </c>
      <c r="F38" s="17" t="s">
        <v>141</v>
      </c>
      <c r="G38" s="17" t="e">
        <f>VLOOKUP(F38,#REF!,1,0)</f>
        <v>#REF!</v>
      </c>
      <c r="H38" s="18" t="s">
        <v>14</v>
      </c>
      <c r="I38" s="12" t="s">
        <v>15</v>
      </c>
      <c r="J38" s="12" t="s">
        <v>16</v>
      </c>
      <c r="K38" s="12" t="s">
        <v>142</v>
      </c>
      <c r="L38" s="13" t="s">
        <v>17</v>
      </c>
    </row>
    <row r="39" spans="1:12">
      <c r="A39" s="11">
        <v>38</v>
      </c>
      <c r="B39" s="15">
        <v>630028</v>
      </c>
      <c r="C39" s="14">
        <v>2</v>
      </c>
      <c r="D39" s="15" t="s">
        <v>11</v>
      </c>
      <c r="E39" s="15" t="s">
        <v>143</v>
      </c>
      <c r="F39" s="17" t="s">
        <v>144</v>
      </c>
      <c r="G39" s="17" t="e">
        <f>VLOOKUP(F39,#REF!,1,0)</f>
        <v>#REF!</v>
      </c>
      <c r="H39" s="18" t="s">
        <v>14</v>
      </c>
      <c r="I39" s="15" t="s">
        <v>42</v>
      </c>
      <c r="J39" s="15" t="s">
        <v>43</v>
      </c>
      <c r="K39" s="15" t="s">
        <v>145</v>
      </c>
      <c r="L39" s="16" t="s">
        <v>17</v>
      </c>
    </row>
    <row r="40" spans="1:12">
      <c r="A40" s="11">
        <v>39</v>
      </c>
      <c r="B40" s="15">
        <v>630029</v>
      </c>
      <c r="C40" s="14">
        <v>3</v>
      </c>
      <c r="D40" s="15" t="s">
        <v>11</v>
      </c>
      <c r="E40" s="15" t="s">
        <v>146</v>
      </c>
      <c r="F40" s="17" t="s">
        <v>147</v>
      </c>
      <c r="G40" s="17" t="e">
        <f>VLOOKUP(F40,#REF!,1,0)</f>
        <v>#REF!</v>
      </c>
      <c r="H40" s="18" t="s">
        <v>14</v>
      </c>
      <c r="I40" s="15" t="s">
        <v>42</v>
      </c>
      <c r="J40" s="15" t="s">
        <v>43</v>
      </c>
      <c r="K40" s="15" t="s">
        <v>148</v>
      </c>
      <c r="L40" s="16" t="s">
        <v>17</v>
      </c>
    </row>
    <row r="41" spans="1:12">
      <c r="A41" s="11">
        <v>40</v>
      </c>
      <c r="B41" s="15">
        <v>630032</v>
      </c>
      <c r="C41" s="14">
        <v>4</v>
      </c>
      <c r="D41" s="15" t="s">
        <v>11</v>
      </c>
      <c r="E41" s="15" t="s">
        <v>149</v>
      </c>
      <c r="F41" s="17" t="s">
        <v>150</v>
      </c>
      <c r="G41" s="17" t="e">
        <f>VLOOKUP(F41,#REF!,1,0)</f>
        <v>#REF!</v>
      </c>
      <c r="H41" s="18" t="s">
        <v>14</v>
      </c>
      <c r="I41" s="15" t="s">
        <v>42</v>
      </c>
      <c r="J41" s="15" t="s">
        <v>43</v>
      </c>
      <c r="K41" s="15" t="s">
        <v>151</v>
      </c>
      <c r="L41" s="16" t="s">
        <v>17</v>
      </c>
    </row>
    <row r="42" spans="1:12">
      <c r="A42" s="11">
        <v>41</v>
      </c>
      <c r="B42" s="15">
        <v>630033</v>
      </c>
      <c r="C42" s="14">
        <v>5</v>
      </c>
      <c r="D42" s="15" t="s">
        <v>11</v>
      </c>
      <c r="E42" s="15" t="s">
        <v>152</v>
      </c>
      <c r="F42" s="17" t="s">
        <v>153</v>
      </c>
      <c r="G42" s="17" t="e">
        <f>VLOOKUP(F42,#REF!,1,0)</f>
        <v>#REF!</v>
      </c>
      <c r="H42" s="18" t="s">
        <v>14</v>
      </c>
      <c r="I42" s="15" t="s">
        <v>42</v>
      </c>
      <c r="J42" s="15" t="s">
        <v>43</v>
      </c>
      <c r="K42" s="15" t="s">
        <v>154</v>
      </c>
      <c r="L42" s="16" t="s">
        <v>17</v>
      </c>
    </row>
    <row r="43" spans="1:12">
      <c r="A43" s="6">
        <v>42</v>
      </c>
      <c r="B43" s="15">
        <v>630036</v>
      </c>
      <c r="C43" s="8">
        <v>11</v>
      </c>
      <c r="D43" s="12" t="s">
        <v>11</v>
      </c>
      <c r="E43" s="12" t="s">
        <v>155</v>
      </c>
      <c r="F43" s="17" t="s">
        <v>156</v>
      </c>
      <c r="G43" s="17" t="e">
        <f>VLOOKUP(F43,#REF!,1,0)</f>
        <v>#REF!</v>
      </c>
      <c r="H43" s="18" t="s">
        <v>14</v>
      </c>
      <c r="I43" s="12" t="s">
        <v>157</v>
      </c>
      <c r="J43" s="12" t="s">
        <v>158</v>
      </c>
      <c r="K43" s="12" t="s">
        <v>159</v>
      </c>
      <c r="L43" s="13" t="s">
        <v>17</v>
      </c>
    </row>
    <row r="44" spans="1:12">
      <c r="A44" s="25">
        <v>43</v>
      </c>
      <c r="B44" s="22">
        <v>630038</v>
      </c>
      <c r="C44" s="20"/>
      <c r="D44" s="21" t="s">
        <v>11</v>
      </c>
      <c r="E44" s="21" t="s">
        <v>160</v>
      </c>
      <c r="F44" s="23" t="s">
        <v>161</v>
      </c>
      <c r="G44" s="23" t="e">
        <f>VLOOKUP(F44,#REF!,1,0)</f>
        <v>#REF!</v>
      </c>
      <c r="H44" s="24" t="s">
        <v>14</v>
      </c>
      <c r="I44" s="21" t="s">
        <v>56</v>
      </c>
      <c r="J44" s="21" t="s">
        <v>57</v>
      </c>
      <c r="K44" s="21" t="s">
        <v>162</v>
      </c>
      <c r="L44" s="19" t="s">
        <v>17</v>
      </c>
    </row>
    <row r="45" spans="1:12">
      <c r="A45" s="25">
        <v>44</v>
      </c>
      <c r="B45" s="22">
        <v>650156</v>
      </c>
      <c r="C45" s="20"/>
      <c r="D45" s="21" t="s">
        <v>11</v>
      </c>
      <c r="E45" s="21" t="s">
        <v>163</v>
      </c>
      <c r="F45" s="23" t="s">
        <v>164</v>
      </c>
      <c r="G45" s="23" t="e">
        <f>VLOOKUP(F45,#REF!,1,0)</f>
        <v>#REF!</v>
      </c>
      <c r="H45" s="24" t="s">
        <v>14</v>
      </c>
      <c r="I45" s="21" t="s">
        <v>56</v>
      </c>
      <c r="J45" s="21" t="s">
        <v>57</v>
      </c>
      <c r="K45" s="21" t="s">
        <v>165</v>
      </c>
      <c r="L45" s="19" t="s">
        <v>17</v>
      </c>
    </row>
    <row r="46" spans="1:12">
      <c r="A46" s="25">
        <v>45</v>
      </c>
      <c r="B46" s="15">
        <v>936</v>
      </c>
      <c r="C46" s="20"/>
      <c r="D46" s="21" t="s">
        <v>166</v>
      </c>
      <c r="E46" s="21" t="s">
        <v>167</v>
      </c>
      <c r="F46" s="17" t="s">
        <v>168</v>
      </c>
      <c r="G46" s="17" t="e">
        <f>VLOOKUP(F46,#REF!,1,0)</f>
        <v>#REF!</v>
      </c>
      <c r="H46" s="18" t="s">
        <v>14</v>
      </c>
      <c r="I46" s="21" t="s">
        <v>169</v>
      </c>
      <c r="J46" s="21" t="s">
        <v>170</v>
      </c>
      <c r="K46" s="21" t="s">
        <v>171</v>
      </c>
      <c r="L46" s="19" t="s">
        <v>172</v>
      </c>
    </row>
    <row r="47" spans="1:12">
      <c r="A47" s="6">
        <v>46</v>
      </c>
      <c r="B47" s="15">
        <v>50495</v>
      </c>
      <c r="C47" s="8">
        <v>1</v>
      </c>
      <c r="D47" s="12" t="s">
        <v>166</v>
      </c>
      <c r="E47" s="12" t="s">
        <v>173</v>
      </c>
      <c r="F47" s="17" t="s">
        <v>174</v>
      </c>
      <c r="G47" s="17" t="e">
        <f>VLOOKUP(F47,#REF!,1,0)</f>
        <v>#REF!</v>
      </c>
      <c r="H47" s="18" t="s">
        <v>14</v>
      </c>
      <c r="I47" s="12" t="s">
        <v>175</v>
      </c>
      <c r="J47" s="12" t="s">
        <v>176</v>
      </c>
      <c r="K47" s="12" t="s">
        <v>177</v>
      </c>
      <c r="L47" s="13" t="s">
        <v>172</v>
      </c>
    </row>
    <row r="48" spans="1:12">
      <c r="A48" s="11">
        <v>47</v>
      </c>
      <c r="B48" s="15">
        <v>90649</v>
      </c>
      <c r="C48" s="14">
        <v>1</v>
      </c>
      <c r="D48" s="15" t="s">
        <v>166</v>
      </c>
      <c r="E48" s="15" t="s">
        <v>178</v>
      </c>
      <c r="F48" s="17" t="s">
        <v>179</v>
      </c>
      <c r="G48" s="17" t="e">
        <f>VLOOKUP(F48,#REF!,1,0)</f>
        <v>#REF!</v>
      </c>
      <c r="H48" s="18" t="s">
        <v>14</v>
      </c>
      <c r="I48" s="15" t="s">
        <v>180</v>
      </c>
      <c r="J48" s="15" t="s">
        <v>181</v>
      </c>
      <c r="K48" s="15" t="s">
        <v>182</v>
      </c>
      <c r="L48" s="16" t="s">
        <v>172</v>
      </c>
    </row>
    <row r="49" spans="1:12">
      <c r="A49" s="6">
        <v>48</v>
      </c>
      <c r="B49" s="15">
        <v>340367</v>
      </c>
      <c r="C49" s="8">
        <v>2</v>
      </c>
      <c r="D49" s="12" t="s">
        <v>166</v>
      </c>
      <c r="E49" s="12" t="s">
        <v>183</v>
      </c>
      <c r="F49" s="17" t="s">
        <v>184</v>
      </c>
      <c r="G49" s="17" t="e">
        <f>VLOOKUP(F49,#REF!,1,0)</f>
        <v>#REF!</v>
      </c>
      <c r="H49" s="18" t="s">
        <v>14</v>
      </c>
      <c r="I49" s="12" t="s">
        <v>175</v>
      </c>
      <c r="J49" s="12" t="s">
        <v>176</v>
      </c>
      <c r="K49" s="12" t="s">
        <v>185</v>
      </c>
      <c r="L49" s="13" t="s">
        <v>172</v>
      </c>
    </row>
    <row r="50" spans="1:12">
      <c r="A50" s="25">
        <v>49</v>
      </c>
      <c r="B50" s="21">
        <v>550656</v>
      </c>
      <c r="C50" s="20"/>
      <c r="D50" s="21" t="s">
        <v>166</v>
      </c>
      <c r="E50" s="21" t="s">
        <v>186</v>
      </c>
      <c r="F50" s="26" t="s">
        <v>187</v>
      </c>
      <c r="G50" s="26" t="e">
        <f>VLOOKUP(F50,#REF!,1,0)</f>
        <v>#REF!</v>
      </c>
      <c r="H50" s="27" t="s">
        <v>14</v>
      </c>
      <c r="I50" s="21" t="s">
        <v>188</v>
      </c>
      <c r="J50" s="21" t="s">
        <v>189</v>
      </c>
      <c r="K50" s="21" t="s">
        <v>190</v>
      </c>
      <c r="L50" s="19" t="s">
        <v>172</v>
      </c>
    </row>
    <row r="51" spans="1:12">
      <c r="A51" s="11">
        <v>50</v>
      </c>
      <c r="B51" s="15">
        <v>550659</v>
      </c>
      <c r="C51" s="14">
        <v>2</v>
      </c>
      <c r="D51" s="15" t="s">
        <v>166</v>
      </c>
      <c r="E51" s="15" t="s">
        <v>191</v>
      </c>
      <c r="F51" s="17" t="s">
        <v>192</v>
      </c>
      <c r="G51" s="17" t="e">
        <f>VLOOKUP(F51,#REF!,1,0)</f>
        <v>#REF!</v>
      </c>
      <c r="H51" s="18" t="s">
        <v>14</v>
      </c>
      <c r="I51" s="15" t="s">
        <v>188</v>
      </c>
      <c r="J51" s="15" t="s">
        <v>189</v>
      </c>
      <c r="K51" s="15" t="s">
        <v>193</v>
      </c>
      <c r="L51" s="16" t="s">
        <v>172</v>
      </c>
    </row>
    <row r="52" spans="1:12">
      <c r="A52" s="11">
        <v>51</v>
      </c>
      <c r="B52" s="15">
        <v>620089</v>
      </c>
      <c r="C52" s="28"/>
      <c r="D52" s="15" t="s">
        <v>166</v>
      </c>
      <c r="E52" s="15" t="s">
        <v>194</v>
      </c>
      <c r="F52" s="17" t="s">
        <v>195</v>
      </c>
      <c r="G52" s="17" t="e">
        <f>VLOOKUP(F52,#REF!,1,0)</f>
        <v>#REF!</v>
      </c>
      <c r="H52" s="18" t="s">
        <v>14</v>
      </c>
      <c r="I52" s="15" t="s">
        <v>196</v>
      </c>
      <c r="J52" s="15" t="s">
        <v>197</v>
      </c>
      <c r="K52" s="15" t="s">
        <v>198</v>
      </c>
      <c r="L52" s="16" t="s">
        <v>172</v>
      </c>
    </row>
    <row r="53" spans="1:12">
      <c r="A53" s="11">
        <v>52</v>
      </c>
      <c r="B53" s="15">
        <v>620090</v>
      </c>
      <c r="C53" s="14"/>
      <c r="D53" s="15" t="s">
        <v>166</v>
      </c>
      <c r="E53" s="15" t="s">
        <v>199</v>
      </c>
      <c r="F53" s="17" t="s">
        <v>200</v>
      </c>
      <c r="G53" s="17" t="e">
        <f>VLOOKUP(F53,#REF!,1,0)</f>
        <v>#REF!</v>
      </c>
      <c r="H53" s="18" t="s">
        <v>14</v>
      </c>
      <c r="I53" s="15" t="s">
        <v>196</v>
      </c>
      <c r="J53" s="15" t="s">
        <v>197</v>
      </c>
      <c r="K53" s="15" t="s">
        <v>201</v>
      </c>
      <c r="L53" s="16" t="s">
        <v>172</v>
      </c>
    </row>
    <row r="54" spans="1:12">
      <c r="A54" s="11">
        <v>53</v>
      </c>
      <c r="B54" s="15">
        <v>620095</v>
      </c>
      <c r="C54" s="14">
        <v>3</v>
      </c>
      <c r="D54" s="15" t="s">
        <v>166</v>
      </c>
      <c r="E54" s="15" t="s">
        <v>202</v>
      </c>
      <c r="F54" s="17" t="s">
        <v>203</v>
      </c>
      <c r="G54" s="17" t="e">
        <f>VLOOKUP(F54,#REF!,1,0)</f>
        <v>#REF!</v>
      </c>
      <c r="H54" s="18" t="s">
        <v>14</v>
      </c>
      <c r="I54" s="15" t="s">
        <v>204</v>
      </c>
      <c r="J54" s="15" t="s">
        <v>205</v>
      </c>
      <c r="K54" s="15" t="s">
        <v>206</v>
      </c>
      <c r="L54" s="16" t="s">
        <v>172</v>
      </c>
    </row>
    <row r="55" spans="1:12">
      <c r="A55" s="29">
        <v>54</v>
      </c>
      <c r="B55" s="15">
        <v>620097</v>
      </c>
      <c r="C55" s="14">
        <v>1</v>
      </c>
      <c r="D55" s="15" t="s">
        <v>166</v>
      </c>
      <c r="E55" s="15" t="s">
        <v>207</v>
      </c>
      <c r="F55" s="17" t="s">
        <v>208</v>
      </c>
      <c r="G55" s="17" t="e">
        <f>VLOOKUP(F55,#REF!,1,0)</f>
        <v>#REF!</v>
      </c>
      <c r="H55" s="18" t="s">
        <v>14</v>
      </c>
      <c r="I55" s="15" t="s">
        <v>204</v>
      </c>
      <c r="J55" s="15" t="s">
        <v>205</v>
      </c>
      <c r="K55" s="15" t="s">
        <v>209</v>
      </c>
      <c r="L55" s="30" t="s">
        <v>172</v>
      </c>
    </row>
    <row r="56" spans="1:12">
      <c r="A56" s="6">
        <v>55</v>
      </c>
      <c r="B56" s="15">
        <v>620106</v>
      </c>
      <c r="C56" s="8">
        <v>3</v>
      </c>
      <c r="D56" s="12" t="s">
        <v>166</v>
      </c>
      <c r="E56" s="12" t="s">
        <v>210</v>
      </c>
      <c r="F56" s="17" t="s">
        <v>211</v>
      </c>
      <c r="G56" s="17" t="e">
        <f>VLOOKUP(F56,#REF!,1,0)</f>
        <v>#REF!</v>
      </c>
      <c r="H56" s="18" t="s">
        <v>14</v>
      </c>
      <c r="I56" s="12" t="s">
        <v>175</v>
      </c>
      <c r="J56" s="12" t="s">
        <v>176</v>
      </c>
      <c r="K56" s="12" t="s">
        <v>212</v>
      </c>
      <c r="L56" s="13" t="s">
        <v>172</v>
      </c>
    </row>
    <row r="57" spans="1:12">
      <c r="A57" s="25">
        <v>56</v>
      </c>
      <c r="B57" s="15">
        <v>620111</v>
      </c>
      <c r="C57" s="20"/>
      <c r="D57" s="21" t="s">
        <v>166</v>
      </c>
      <c r="E57" s="21" t="s">
        <v>213</v>
      </c>
      <c r="F57" s="17" t="s">
        <v>214</v>
      </c>
      <c r="G57" s="17" t="e">
        <f>VLOOKUP(F57,#REF!,1,0)</f>
        <v>#REF!</v>
      </c>
      <c r="H57" s="18" t="s">
        <v>14</v>
      </c>
      <c r="I57" s="21" t="s">
        <v>188</v>
      </c>
      <c r="J57" s="21" t="s">
        <v>189</v>
      </c>
      <c r="K57" s="21" t="s">
        <v>215</v>
      </c>
      <c r="L57" s="19" t="s">
        <v>172</v>
      </c>
    </row>
    <row r="58" spans="1:12">
      <c r="A58" s="25">
        <v>57</v>
      </c>
      <c r="B58" s="15">
        <v>620849</v>
      </c>
      <c r="C58" s="20"/>
      <c r="D58" s="21" t="s">
        <v>166</v>
      </c>
      <c r="E58" s="21" t="s">
        <v>216</v>
      </c>
      <c r="F58" s="17" t="s">
        <v>217</v>
      </c>
      <c r="G58" s="17" t="e">
        <f>VLOOKUP(F58,#REF!,1,0)</f>
        <v>#REF!</v>
      </c>
      <c r="H58" s="18" t="s">
        <v>14</v>
      </c>
      <c r="I58" s="21" t="s">
        <v>218</v>
      </c>
      <c r="J58" s="21">
        <v>81297851410</v>
      </c>
      <c r="K58" s="21" t="s">
        <v>219</v>
      </c>
      <c r="L58" s="19" t="s">
        <v>172</v>
      </c>
    </row>
    <row r="59" spans="1:12">
      <c r="A59" s="29">
        <v>58</v>
      </c>
      <c r="B59" s="15">
        <v>620850</v>
      </c>
      <c r="C59" s="14">
        <v>2</v>
      </c>
      <c r="D59" s="15" t="s">
        <v>166</v>
      </c>
      <c r="E59" s="15" t="s">
        <v>220</v>
      </c>
      <c r="F59" s="17" t="s">
        <v>221</v>
      </c>
      <c r="G59" s="17" t="e">
        <f>VLOOKUP(F59,#REF!,1,0)</f>
        <v>#REF!</v>
      </c>
      <c r="H59" s="18" t="s">
        <v>14</v>
      </c>
      <c r="I59" s="15" t="s">
        <v>218</v>
      </c>
      <c r="J59" s="15">
        <v>81297851410</v>
      </c>
      <c r="K59" s="15" t="s">
        <v>222</v>
      </c>
      <c r="L59" s="30" t="s">
        <v>172</v>
      </c>
    </row>
    <row r="60" spans="1:12">
      <c r="A60" s="11">
        <v>59</v>
      </c>
      <c r="B60" s="15">
        <v>620853</v>
      </c>
      <c r="C60" s="14">
        <v>4</v>
      </c>
      <c r="D60" s="15" t="s">
        <v>166</v>
      </c>
      <c r="E60" s="15" t="s">
        <v>223</v>
      </c>
      <c r="F60" s="17" t="s">
        <v>224</v>
      </c>
      <c r="G60" s="17" t="e">
        <f>VLOOKUP(F60,#REF!,1,0)</f>
        <v>#REF!</v>
      </c>
      <c r="H60" s="18" t="s">
        <v>14</v>
      </c>
      <c r="I60" s="15" t="s">
        <v>225</v>
      </c>
      <c r="J60" s="15" t="s">
        <v>226</v>
      </c>
      <c r="K60" s="15" t="s">
        <v>227</v>
      </c>
      <c r="L60" s="16" t="s">
        <v>172</v>
      </c>
    </row>
    <row r="61" spans="1:12">
      <c r="A61" s="6">
        <v>60</v>
      </c>
      <c r="B61" s="15">
        <v>630178</v>
      </c>
      <c r="C61" s="8">
        <v>4</v>
      </c>
      <c r="D61" s="12" t="s">
        <v>166</v>
      </c>
      <c r="E61" s="12" t="s">
        <v>228</v>
      </c>
      <c r="F61" s="17" t="s">
        <v>229</v>
      </c>
      <c r="G61" s="17" t="e">
        <f>VLOOKUP(F61,#REF!,1,0)</f>
        <v>#REF!</v>
      </c>
      <c r="H61" s="18" t="s">
        <v>14</v>
      </c>
      <c r="I61" s="12" t="s">
        <v>175</v>
      </c>
      <c r="J61" s="12" t="s">
        <v>176</v>
      </c>
      <c r="K61" s="12" t="s">
        <v>230</v>
      </c>
      <c r="L61" s="13" t="s">
        <v>172</v>
      </c>
    </row>
    <row r="62" spans="1:12">
      <c r="A62" s="11">
        <v>61</v>
      </c>
      <c r="B62" s="15">
        <v>650203</v>
      </c>
      <c r="C62" s="14">
        <v>5</v>
      </c>
      <c r="D62" s="15" t="s">
        <v>166</v>
      </c>
      <c r="E62" s="15" t="s">
        <v>231</v>
      </c>
      <c r="F62" s="17" t="s">
        <v>232</v>
      </c>
      <c r="G62" s="17" t="e">
        <f>VLOOKUP(F62,#REF!,1,0)</f>
        <v>#REF!</v>
      </c>
      <c r="H62" s="18" t="s">
        <v>14</v>
      </c>
      <c r="I62" s="15" t="s">
        <v>233</v>
      </c>
      <c r="J62" s="15" t="s">
        <v>234</v>
      </c>
      <c r="K62" s="15" t="s">
        <v>235</v>
      </c>
      <c r="L62" s="16" t="s">
        <v>172</v>
      </c>
    </row>
    <row r="63" spans="1:12">
      <c r="A63" s="11">
        <v>62</v>
      </c>
      <c r="B63" s="15">
        <v>650970</v>
      </c>
      <c r="C63" s="14">
        <v>6</v>
      </c>
      <c r="D63" s="15" t="s">
        <v>166</v>
      </c>
      <c r="E63" s="15" t="s">
        <v>236</v>
      </c>
      <c r="F63" s="17" t="s">
        <v>237</v>
      </c>
      <c r="G63" s="17" t="e">
        <f>VLOOKUP(F63,#REF!,1,0)</f>
        <v>#REF!</v>
      </c>
      <c r="H63" s="18" t="s">
        <v>14</v>
      </c>
      <c r="I63" s="15" t="s">
        <v>238</v>
      </c>
      <c r="J63" s="15" t="s">
        <v>239</v>
      </c>
      <c r="K63" s="15" t="s">
        <v>240</v>
      </c>
      <c r="L63" s="16" t="s">
        <v>172</v>
      </c>
    </row>
    <row r="64" spans="1:12">
      <c r="A64" s="31">
        <v>63</v>
      </c>
      <c r="B64" s="32">
        <v>80652</v>
      </c>
      <c r="C64" s="33"/>
      <c r="D64" s="32" t="s">
        <v>241</v>
      </c>
      <c r="E64" s="32" t="s">
        <v>242</v>
      </c>
      <c r="F64" s="34" t="s">
        <v>243</v>
      </c>
      <c r="G64" s="34" t="e">
        <f>VLOOKUP(F64,#REF!,1,0)</f>
        <v>#REF!</v>
      </c>
      <c r="H64" s="35" t="s">
        <v>14</v>
      </c>
      <c r="I64" s="32" t="s">
        <v>244</v>
      </c>
      <c r="J64" s="32" t="s">
        <v>245</v>
      </c>
      <c r="K64" s="32" t="s">
        <v>246</v>
      </c>
      <c r="L64" s="36" t="s">
        <v>247</v>
      </c>
    </row>
    <row r="65" spans="1:12">
      <c r="A65" s="37">
        <v>64</v>
      </c>
      <c r="B65" s="15">
        <v>351452</v>
      </c>
      <c r="C65" s="38"/>
      <c r="D65" s="39" t="s">
        <v>241</v>
      </c>
      <c r="E65" s="39" t="s">
        <v>248</v>
      </c>
      <c r="F65" s="17" t="s">
        <v>249</v>
      </c>
      <c r="G65" s="17" t="e">
        <f>VLOOKUP(F65,#REF!,1,0)</f>
        <v>#REF!</v>
      </c>
      <c r="H65" s="18" t="s">
        <v>14</v>
      </c>
      <c r="I65" s="39" t="s">
        <v>250</v>
      </c>
      <c r="J65" s="39" t="s">
        <v>251</v>
      </c>
      <c r="K65" s="39" t="s">
        <v>252</v>
      </c>
      <c r="L65" s="40" t="s">
        <v>247</v>
      </c>
    </row>
    <row r="66" spans="1:12">
      <c r="A66" s="25">
        <v>65</v>
      </c>
      <c r="B66" s="15">
        <v>351546</v>
      </c>
      <c r="C66" s="20"/>
      <c r="D66" s="21" t="s">
        <v>241</v>
      </c>
      <c r="E66" s="21" t="s">
        <v>253</v>
      </c>
      <c r="F66" s="17" t="s">
        <v>254</v>
      </c>
      <c r="G66" s="17" t="e">
        <f>VLOOKUP(F66,#REF!,1,0)</f>
        <v>#REF!</v>
      </c>
      <c r="H66" s="18" t="s">
        <v>14</v>
      </c>
      <c r="I66" s="21" t="s">
        <v>255</v>
      </c>
      <c r="J66" s="21" t="s">
        <v>256</v>
      </c>
      <c r="K66" s="21" t="s">
        <v>257</v>
      </c>
      <c r="L66" s="19" t="s">
        <v>247</v>
      </c>
    </row>
    <row r="67" spans="1:12">
      <c r="A67" s="25">
        <v>66</v>
      </c>
      <c r="B67" s="15">
        <v>520015</v>
      </c>
      <c r="C67" s="20"/>
      <c r="D67" s="21" t="s">
        <v>241</v>
      </c>
      <c r="E67" s="21" t="s">
        <v>258</v>
      </c>
      <c r="F67" s="17" t="s">
        <v>259</v>
      </c>
      <c r="G67" s="17" t="e">
        <f>VLOOKUP(F67,#REF!,1,0)</f>
        <v>#REF!</v>
      </c>
      <c r="H67" s="18" t="s">
        <v>14</v>
      </c>
      <c r="I67" s="21" t="s">
        <v>260</v>
      </c>
      <c r="J67" s="21" t="s">
        <v>261</v>
      </c>
      <c r="K67" s="21" t="s">
        <v>262</v>
      </c>
      <c r="L67" s="19" t="s">
        <v>247</v>
      </c>
    </row>
    <row r="68" spans="1:12">
      <c r="A68" s="11">
        <v>67</v>
      </c>
      <c r="B68" s="15">
        <v>520026</v>
      </c>
      <c r="C68" s="14"/>
      <c r="D68" s="15" t="s">
        <v>241</v>
      </c>
      <c r="E68" s="15" t="s">
        <v>263</v>
      </c>
      <c r="F68" s="17" t="s">
        <v>264</v>
      </c>
      <c r="G68" s="17" t="e">
        <f>VLOOKUP(F68,#REF!,1,0)</f>
        <v>#REF!</v>
      </c>
      <c r="H68" s="18" t="s">
        <v>14</v>
      </c>
      <c r="I68" s="15" t="s">
        <v>265</v>
      </c>
      <c r="J68" s="15" t="s">
        <v>266</v>
      </c>
      <c r="K68" s="15" t="s">
        <v>267</v>
      </c>
      <c r="L68" s="16" t="s">
        <v>247</v>
      </c>
    </row>
    <row r="69" spans="1:12">
      <c r="A69" s="11">
        <v>68</v>
      </c>
      <c r="B69" s="15">
        <v>520027</v>
      </c>
      <c r="C69" s="14"/>
      <c r="D69" s="15" t="s">
        <v>241</v>
      </c>
      <c r="E69" s="15" t="s">
        <v>268</v>
      </c>
      <c r="F69" s="17" t="s">
        <v>269</v>
      </c>
      <c r="G69" s="17" t="e">
        <f>VLOOKUP(F69,#REF!,1,0)</f>
        <v>#REF!</v>
      </c>
      <c r="H69" s="18" t="s">
        <v>14</v>
      </c>
      <c r="I69" s="15" t="s">
        <v>265</v>
      </c>
      <c r="J69" s="15" t="s">
        <v>266</v>
      </c>
      <c r="K69" s="15" t="s">
        <v>270</v>
      </c>
      <c r="L69" s="16" t="s">
        <v>247</v>
      </c>
    </row>
    <row r="70" spans="1:12">
      <c r="A70" s="25">
        <v>69</v>
      </c>
      <c r="B70" s="15">
        <v>520029</v>
      </c>
      <c r="C70" s="20"/>
      <c r="D70" s="21" t="s">
        <v>241</v>
      </c>
      <c r="E70" s="21" t="s">
        <v>271</v>
      </c>
      <c r="F70" s="17" t="s">
        <v>272</v>
      </c>
      <c r="G70" s="17" t="e">
        <f>VLOOKUP(F70,#REF!,1,0)</f>
        <v>#REF!</v>
      </c>
      <c r="H70" s="18" t="s">
        <v>14</v>
      </c>
      <c r="I70" s="21" t="s">
        <v>265</v>
      </c>
      <c r="J70" s="21" t="s">
        <v>266</v>
      </c>
      <c r="K70" s="21" t="s">
        <v>273</v>
      </c>
      <c r="L70" s="19" t="s">
        <v>247</v>
      </c>
    </row>
    <row r="71" spans="1:12">
      <c r="A71" s="41">
        <v>70</v>
      </c>
      <c r="B71" s="42">
        <v>520032</v>
      </c>
      <c r="C71" s="43">
        <v>1</v>
      </c>
      <c r="D71" s="42" t="s">
        <v>241</v>
      </c>
      <c r="E71" s="42" t="s">
        <v>274</v>
      </c>
      <c r="F71" s="44" t="s">
        <v>275</v>
      </c>
      <c r="G71" s="44" t="e">
        <f>VLOOKUP(F71,#REF!,1,0)</f>
        <v>#REF!</v>
      </c>
      <c r="H71" s="45" t="s">
        <v>14</v>
      </c>
      <c r="I71" s="42" t="s">
        <v>265</v>
      </c>
      <c r="J71" s="42" t="s">
        <v>266</v>
      </c>
      <c r="K71" s="42" t="s">
        <v>276</v>
      </c>
      <c r="L71" s="46" t="s">
        <v>247</v>
      </c>
    </row>
    <row r="72" spans="1:12">
      <c r="A72" s="11">
        <v>71</v>
      </c>
      <c r="B72" s="15">
        <v>520033</v>
      </c>
      <c r="C72" s="14">
        <v>2</v>
      </c>
      <c r="D72" s="15" t="s">
        <v>241</v>
      </c>
      <c r="E72" s="15" t="s">
        <v>277</v>
      </c>
      <c r="F72" s="17" t="s">
        <v>278</v>
      </c>
      <c r="G72" s="17" t="e">
        <f>VLOOKUP(F72,#REF!,1,0)</f>
        <v>#REF!</v>
      </c>
      <c r="H72" s="18" t="s">
        <v>14</v>
      </c>
      <c r="I72" s="15" t="s">
        <v>265</v>
      </c>
      <c r="J72" s="15" t="s">
        <v>266</v>
      </c>
      <c r="K72" s="15" t="s">
        <v>279</v>
      </c>
      <c r="L72" s="16" t="s">
        <v>247</v>
      </c>
    </row>
    <row r="73" spans="1:12">
      <c r="A73" s="41">
        <v>72</v>
      </c>
      <c r="B73" s="42">
        <v>520034</v>
      </c>
      <c r="C73" s="43">
        <v>3</v>
      </c>
      <c r="D73" s="42" t="s">
        <v>241</v>
      </c>
      <c r="E73" s="42" t="s">
        <v>280</v>
      </c>
      <c r="F73" s="44" t="s">
        <v>281</v>
      </c>
      <c r="G73" s="44" t="e">
        <f>VLOOKUP(F73,#REF!,1,0)</f>
        <v>#REF!</v>
      </c>
      <c r="H73" s="45" t="s">
        <v>14</v>
      </c>
      <c r="I73" s="42" t="s">
        <v>265</v>
      </c>
      <c r="J73" s="42" t="s">
        <v>266</v>
      </c>
      <c r="K73" s="42" t="s">
        <v>282</v>
      </c>
      <c r="L73" s="46" t="s">
        <v>247</v>
      </c>
    </row>
    <row r="74" spans="1:12">
      <c r="A74" s="41">
        <v>73</v>
      </c>
      <c r="B74" s="42">
        <v>520036</v>
      </c>
      <c r="C74" s="43">
        <v>4</v>
      </c>
      <c r="D74" s="42" t="s">
        <v>241</v>
      </c>
      <c r="E74" s="42" t="s">
        <v>283</v>
      </c>
      <c r="F74" s="44" t="s">
        <v>284</v>
      </c>
      <c r="G74" s="44" t="e">
        <f>VLOOKUP(F74,#REF!,1,0)</f>
        <v>#REF!</v>
      </c>
      <c r="H74" s="45" t="s">
        <v>14</v>
      </c>
      <c r="I74" s="42" t="s">
        <v>265</v>
      </c>
      <c r="J74" s="42" t="s">
        <v>266</v>
      </c>
      <c r="K74" s="42" t="s">
        <v>285</v>
      </c>
      <c r="L74" s="46" t="s">
        <v>247</v>
      </c>
    </row>
    <row r="75" spans="1:12">
      <c r="A75" s="11">
        <v>74</v>
      </c>
      <c r="B75" s="15">
        <v>520037</v>
      </c>
      <c r="C75" s="14">
        <v>5</v>
      </c>
      <c r="D75" s="15" t="s">
        <v>241</v>
      </c>
      <c r="E75" s="15" t="s">
        <v>286</v>
      </c>
      <c r="F75" s="17" t="s">
        <v>287</v>
      </c>
      <c r="G75" s="17" t="e">
        <f>VLOOKUP(F75,#REF!,1,0)</f>
        <v>#REF!</v>
      </c>
      <c r="H75" s="18" t="s">
        <v>14</v>
      </c>
      <c r="I75" s="15" t="s">
        <v>265</v>
      </c>
      <c r="J75" s="15" t="s">
        <v>266</v>
      </c>
      <c r="K75" s="15" t="s">
        <v>288</v>
      </c>
      <c r="L75" s="16" t="s">
        <v>247</v>
      </c>
    </row>
    <row r="76" spans="1:12">
      <c r="A76" s="11">
        <v>75</v>
      </c>
      <c r="B76" s="15">
        <v>520038</v>
      </c>
      <c r="C76" s="14">
        <v>6</v>
      </c>
      <c r="D76" s="15" t="s">
        <v>241</v>
      </c>
      <c r="E76" s="15" t="s">
        <v>289</v>
      </c>
      <c r="F76" s="17" t="s">
        <v>290</v>
      </c>
      <c r="G76" s="17" t="e">
        <f>VLOOKUP(F76,#REF!,1,0)</f>
        <v>#REF!</v>
      </c>
      <c r="H76" s="18" t="s">
        <v>14</v>
      </c>
      <c r="I76" s="15" t="s">
        <v>265</v>
      </c>
      <c r="J76" s="15" t="s">
        <v>266</v>
      </c>
      <c r="K76" s="15" t="s">
        <v>291</v>
      </c>
      <c r="L76" s="16" t="s">
        <v>247</v>
      </c>
    </row>
    <row r="77" spans="1:12">
      <c r="A77" s="11">
        <v>76</v>
      </c>
      <c r="B77" s="15">
        <v>520039</v>
      </c>
      <c r="C77" s="14"/>
      <c r="D77" s="15" t="s">
        <v>241</v>
      </c>
      <c r="E77" s="15" t="s">
        <v>292</v>
      </c>
      <c r="F77" s="17" t="s">
        <v>293</v>
      </c>
      <c r="G77" s="17" t="e">
        <f>VLOOKUP(F77,#REF!,1,0)</f>
        <v>#REF!</v>
      </c>
      <c r="H77" s="18" t="s">
        <v>14</v>
      </c>
      <c r="I77" s="15" t="s">
        <v>265</v>
      </c>
      <c r="J77" s="15" t="s">
        <v>266</v>
      </c>
      <c r="K77" s="15" t="s">
        <v>294</v>
      </c>
      <c r="L77" s="16" t="s">
        <v>247</v>
      </c>
    </row>
    <row r="78" spans="1:12">
      <c r="A78" s="11">
        <v>77</v>
      </c>
      <c r="B78" s="15">
        <v>520040</v>
      </c>
      <c r="C78" s="14">
        <v>7</v>
      </c>
      <c r="D78" s="15" t="s">
        <v>241</v>
      </c>
      <c r="E78" s="15" t="s">
        <v>295</v>
      </c>
      <c r="F78" s="17" t="s">
        <v>296</v>
      </c>
      <c r="G78" s="17" t="e">
        <f>VLOOKUP(F78,#REF!,1,0)</f>
        <v>#REF!</v>
      </c>
      <c r="H78" s="18" t="s">
        <v>14</v>
      </c>
      <c r="I78" s="15" t="s">
        <v>265</v>
      </c>
      <c r="J78" s="15" t="s">
        <v>266</v>
      </c>
      <c r="K78" s="15" t="s">
        <v>297</v>
      </c>
      <c r="L78" s="16" t="s">
        <v>247</v>
      </c>
    </row>
    <row r="79" spans="1:12">
      <c r="A79" s="11">
        <v>78</v>
      </c>
      <c r="B79" s="15">
        <v>520045</v>
      </c>
      <c r="C79" s="14">
        <v>8</v>
      </c>
      <c r="D79" s="15" t="s">
        <v>241</v>
      </c>
      <c r="E79" s="15" t="s">
        <v>298</v>
      </c>
      <c r="F79" s="17" t="s">
        <v>299</v>
      </c>
      <c r="G79" s="17" t="e">
        <f>VLOOKUP(F79,#REF!,1,0)</f>
        <v>#REF!</v>
      </c>
      <c r="H79" s="18" t="s">
        <v>14</v>
      </c>
      <c r="I79" s="15" t="s">
        <v>265</v>
      </c>
      <c r="J79" s="15" t="s">
        <v>266</v>
      </c>
      <c r="K79" s="15" t="s">
        <v>300</v>
      </c>
      <c r="L79" s="16" t="s">
        <v>247</v>
      </c>
    </row>
    <row r="80" spans="1:12">
      <c r="A80" s="25">
        <v>79</v>
      </c>
      <c r="B80" s="15">
        <v>520051</v>
      </c>
      <c r="C80" s="20"/>
      <c r="D80" s="21" t="s">
        <v>241</v>
      </c>
      <c r="E80" s="21" t="s">
        <v>301</v>
      </c>
      <c r="F80" s="17" t="s">
        <v>302</v>
      </c>
      <c r="G80" s="17" t="e">
        <f>VLOOKUP(F80,#REF!,1,0)</f>
        <v>#REF!</v>
      </c>
      <c r="H80" s="18" t="s">
        <v>14</v>
      </c>
      <c r="I80" s="21" t="s">
        <v>250</v>
      </c>
      <c r="J80" s="21" t="s">
        <v>251</v>
      </c>
      <c r="K80" s="21" t="s">
        <v>303</v>
      </c>
      <c r="L80" s="19" t="s">
        <v>247</v>
      </c>
    </row>
    <row r="81" spans="1:12">
      <c r="A81" s="11">
        <v>80</v>
      </c>
      <c r="B81" s="15">
        <v>520052</v>
      </c>
      <c r="C81" s="14"/>
      <c r="D81" s="15" t="s">
        <v>241</v>
      </c>
      <c r="E81" s="15" t="s">
        <v>304</v>
      </c>
      <c r="F81" s="17" t="s">
        <v>305</v>
      </c>
      <c r="G81" s="17" t="e">
        <f>VLOOKUP(F81,#REF!,1,0)</f>
        <v>#REF!</v>
      </c>
      <c r="H81" s="18" t="s">
        <v>14</v>
      </c>
      <c r="I81" s="15" t="s">
        <v>250</v>
      </c>
      <c r="J81" s="15" t="s">
        <v>251</v>
      </c>
      <c r="K81" s="15" t="s">
        <v>306</v>
      </c>
      <c r="L81" s="16" t="s">
        <v>247</v>
      </c>
    </row>
    <row r="82" spans="1:12">
      <c r="A82" s="11">
        <v>81</v>
      </c>
      <c r="B82" s="15">
        <v>520053</v>
      </c>
      <c r="C82" s="14"/>
      <c r="D82" s="15" t="s">
        <v>241</v>
      </c>
      <c r="E82" s="15" t="s">
        <v>307</v>
      </c>
      <c r="F82" s="17" t="s">
        <v>308</v>
      </c>
      <c r="G82" s="17" t="e">
        <f>VLOOKUP(F82,#REF!,1,0)</f>
        <v>#REF!</v>
      </c>
      <c r="H82" s="18" t="s">
        <v>14</v>
      </c>
      <c r="I82" s="15" t="s">
        <v>250</v>
      </c>
      <c r="J82" s="15" t="s">
        <v>251</v>
      </c>
      <c r="K82" s="15" t="s">
        <v>309</v>
      </c>
      <c r="L82" s="16" t="s">
        <v>247</v>
      </c>
    </row>
    <row r="83" spans="1:12">
      <c r="A83" s="11">
        <v>82</v>
      </c>
      <c r="B83" s="15">
        <v>520056</v>
      </c>
      <c r="C83" s="14"/>
      <c r="D83" s="15" t="s">
        <v>241</v>
      </c>
      <c r="E83" s="15" t="s">
        <v>310</v>
      </c>
      <c r="F83" s="17" t="s">
        <v>311</v>
      </c>
      <c r="G83" s="17" t="e">
        <f>VLOOKUP(F83,#REF!,1,0)</f>
        <v>#REF!</v>
      </c>
      <c r="H83" s="18" t="s">
        <v>14</v>
      </c>
      <c r="I83" s="15" t="s">
        <v>250</v>
      </c>
      <c r="J83" s="15" t="s">
        <v>251</v>
      </c>
      <c r="K83" s="15" t="s">
        <v>312</v>
      </c>
      <c r="L83" s="16" t="s">
        <v>247</v>
      </c>
    </row>
    <row r="84" spans="1:12">
      <c r="A84" s="11">
        <v>83</v>
      </c>
      <c r="B84" s="15">
        <v>520057</v>
      </c>
      <c r="C84" s="14"/>
      <c r="D84" s="15" t="s">
        <v>241</v>
      </c>
      <c r="E84" s="15" t="s">
        <v>313</v>
      </c>
      <c r="F84" s="17" t="s">
        <v>314</v>
      </c>
      <c r="G84" s="17" t="e">
        <f>VLOOKUP(F84,#REF!,1,0)</f>
        <v>#REF!</v>
      </c>
      <c r="H84" s="18" t="s">
        <v>14</v>
      </c>
      <c r="I84" s="15" t="s">
        <v>250</v>
      </c>
      <c r="J84" s="15" t="s">
        <v>251</v>
      </c>
      <c r="K84" s="15" t="s">
        <v>315</v>
      </c>
      <c r="L84" s="16" t="s">
        <v>247</v>
      </c>
    </row>
    <row r="85" spans="1:12">
      <c r="A85" s="11">
        <v>84</v>
      </c>
      <c r="B85" s="15">
        <v>520058</v>
      </c>
      <c r="C85" s="14">
        <v>1</v>
      </c>
      <c r="D85" s="15" t="s">
        <v>241</v>
      </c>
      <c r="E85" s="15" t="s">
        <v>316</v>
      </c>
      <c r="F85" s="17" t="s">
        <v>317</v>
      </c>
      <c r="G85" s="17" t="e">
        <f>VLOOKUP(F85,#REF!,1,0)</f>
        <v>#REF!</v>
      </c>
      <c r="H85" s="18" t="s">
        <v>14</v>
      </c>
      <c r="I85" s="15" t="s">
        <v>250</v>
      </c>
      <c r="J85" s="15" t="s">
        <v>251</v>
      </c>
      <c r="K85" s="15" t="s">
        <v>318</v>
      </c>
      <c r="L85" s="16" t="s">
        <v>247</v>
      </c>
    </row>
    <row r="86" spans="1:12">
      <c r="A86" s="11">
        <v>85</v>
      </c>
      <c r="B86" s="15">
        <v>520059</v>
      </c>
      <c r="C86" s="14">
        <v>2</v>
      </c>
      <c r="D86" s="15" t="s">
        <v>241</v>
      </c>
      <c r="E86" s="15" t="s">
        <v>319</v>
      </c>
      <c r="F86" s="17" t="s">
        <v>320</v>
      </c>
      <c r="G86" s="17" t="e">
        <f>VLOOKUP(F86,#REF!,1,0)</f>
        <v>#REF!</v>
      </c>
      <c r="H86" s="18" t="s">
        <v>14</v>
      </c>
      <c r="I86" s="15" t="s">
        <v>250</v>
      </c>
      <c r="J86" s="15" t="s">
        <v>251</v>
      </c>
      <c r="K86" s="15" t="s">
        <v>321</v>
      </c>
      <c r="L86" s="16" t="s">
        <v>247</v>
      </c>
    </row>
    <row r="87" spans="1:12">
      <c r="A87" s="11">
        <v>86</v>
      </c>
      <c r="B87" s="15">
        <v>520060</v>
      </c>
      <c r="C87" s="14">
        <v>3</v>
      </c>
      <c r="D87" s="15" t="s">
        <v>241</v>
      </c>
      <c r="E87" s="15" t="s">
        <v>322</v>
      </c>
      <c r="F87" s="17" t="s">
        <v>323</v>
      </c>
      <c r="G87" s="17" t="e">
        <f>VLOOKUP(F87,#REF!,1,0)</f>
        <v>#REF!</v>
      </c>
      <c r="H87" s="18" t="s">
        <v>14</v>
      </c>
      <c r="I87" s="15" t="s">
        <v>250</v>
      </c>
      <c r="J87" s="15" t="s">
        <v>251</v>
      </c>
      <c r="K87" s="15" t="s">
        <v>324</v>
      </c>
      <c r="L87" s="16" t="s">
        <v>247</v>
      </c>
    </row>
    <row r="88" spans="1:12">
      <c r="A88" s="25">
        <v>87</v>
      </c>
      <c r="B88" s="15">
        <v>520072</v>
      </c>
      <c r="C88" s="20"/>
      <c r="D88" s="21" t="s">
        <v>241</v>
      </c>
      <c r="E88" s="21" t="s">
        <v>325</v>
      </c>
      <c r="F88" s="17" t="s">
        <v>326</v>
      </c>
      <c r="G88" s="17" t="e">
        <f>VLOOKUP(F88,#REF!,1,0)</f>
        <v>#REF!</v>
      </c>
      <c r="H88" s="18" t="s">
        <v>14</v>
      </c>
      <c r="I88" s="21" t="s">
        <v>327</v>
      </c>
      <c r="J88" s="21" t="s">
        <v>328</v>
      </c>
      <c r="K88" s="21" t="s">
        <v>329</v>
      </c>
      <c r="L88" s="19" t="s">
        <v>330</v>
      </c>
    </row>
    <row r="89" spans="1:12">
      <c r="A89" s="25">
        <v>88</v>
      </c>
      <c r="B89" s="15">
        <v>540047</v>
      </c>
      <c r="C89" s="20"/>
      <c r="D89" s="21" t="s">
        <v>241</v>
      </c>
      <c r="E89" s="21" t="s">
        <v>331</v>
      </c>
      <c r="F89" s="17" t="s">
        <v>332</v>
      </c>
      <c r="G89" s="17" t="e">
        <f>VLOOKUP(F89,#REF!,1,0)</f>
        <v>#REF!</v>
      </c>
      <c r="H89" s="18" t="s">
        <v>14</v>
      </c>
      <c r="I89" s="21" t="s">
        <v>333</v>
      </c>
      <c r="J89" s="21" t="s">
        <v>334</v>
      </c>
      <c r="K89" s="21" t="s">
        <v>335</v>
      </c>
      <c r="L89" s="19" t="s">
        <v>247</v>
      </c>
    </row>
    <row r="90" spans="1:12">
      <c r="A90" s="41">
        <v>89</v>
      </c>
      <c r="B90" s="42">
        <v>550286</v>
      </c>
      <c r="C90" s="43"/>
      <c r="D90" s="42" t="s">
        <v>241</v>
      </c>
      <c r="E90" s="42" t="s">
        <v>336</v>
      </c>
      <c r="F90" s="44" t="s">
        <v>337</v>
      </c>
      <c r="G90" s="44" t="e">
        <f>VLOOKUP(F90,#REF!,1,0)</f>
        <v>#REF!</v>
      </c>
      <c r="H90" s="45" t="s">
        <v>14</v>
      </c>
      <c r="I90" s="42" t="s">
        <v>338</v>
      </c>
      <c r="J90" s="42" t="s">
        <v>339</v>
      </c>
      <c r="K90" s="42" t="s">
        <v>340</v>
      </c>
      <c r="L90" s="46" t="s">
        <v>247</v>
      </c>
    </row>
    <row r="91" spans="1:12">
      <c r="A91" s="41">
        <v>90</v>
      </c>
      <c r="B91" s="42">
        <v>550300</v>
      </c>
      <c r="C91" s="43"/>
      <c r="D91" s="42" t="s">
        <v>241</v>
      </c>
      <c r="E91" s="42" t="s">
        <v>341</v>
      </c>
      <c r="F91" s="44" t="s">
        <v>342</v>
      </c>
      <c r="G91" s="44" t="e">
        <f>VLOOKUP(F91,#REF!,1,0)</f>
        <v>#REF!</v>
      </c>
      <c r="H91" s="45" t="s">
        <v>14</v>
      </c>
      <c r="I91" s="42" t="s">
        <v>343</v>
      </c>
      <c r="J91" s="42" t="s">
        <v>344</v>
      </c>
      <c r="K91" s="42" t="s">
        <v>345</v>
      </c>
      <c r="L91" s="46" t="s">
        <v>247</v>
      </c>
    </row>
    <row r="92" spans="1:12">
      <c r="A92" s="41">
        <v>91</v>
      </c>
      <c r="B92" s="42">
        <v>550303</v>
      </c>
      <c r="C92" s="43"/>
      <c r="D92" s="42" t="s">
        <v>241</v>
      </c>
      <c r="E92" s="42" t="s">
        <v>346</v>
      </c>
      <c r="F92" s="44" t="s">
        <v>347</v>
      </c>
      <c r="G92" s="44" t="e">
        <f>VLOOKUP(F92,#REF!,1,0)</f>
        <v>#REF!</v>
      </c>
      <c r="H92" s="45" t="s">
        <v>14</v>
      </c>
      <c r="I92" s="42" t="s">
        <v>343</v>
      </c>
      <c r="J92" s="42" t="s">
        <v>344</v>
      </c>
      <c r="K92" s="42" t="s">
        <v>348</v>
      </c>
      <c r="L92" s="46" t="s">
        <v>247</v>
      </c>
    </row>
    <row r="93" spans="1:12">
      <c r="A93" s="41">
        <v>92</v>
      </c>
      <c r="B93" s="42">
        <v>550304</v>
      </c>
      <c r="C93" s="43"/>
      <c r="D93" s="42" t="s">
        <v>241</v>
      </c>
      <c r="E93" s="42" t="s">
        <v>349</v>
      </c>
      <c r="F93" s="44" t="s">
        <v>350</v>
      </c>
      <c r="G93" s="44" t="e">
        <f>VLOOKUP(F93,#REF!,1,0)</f>
        <v>#REF!</v>
      </c>
      <c r="H93" s="45" t="s">
        <v>14</v>
      </c>
      <c r="I93" s="42" t="s">
        <v>343</v>
      </c>
      <c r="J93" s="42" t="s">
        <v>344</v>
      </c>
      <c r="K93" s="42" t="s">
        <v>351</v>
      </c>
      <c r="L93" s="46" t="s">
        <v>247</v>
      </c>
    </row>
    <row r="94" spans="1:12">
      <c r="A94" s="47">
        <v>93</v>
      </c>
      <c r="B94" s="15">
        <v>550307</v>
      </c>
      <c r="C94" s="14"/>
      <c r="D94" s="15" t="s">
        <v>241</v>
      </c>
      <c r="E94" s="15" t="s">
        <v>352</v>
      </c>
      <c r="F94" s="17" t="s">
        <v>353</v>
      </c>
      <c r="G94" s="17" t="e">
        <f>VLOOKUP(F94,#REF!,1,0)</f>
        <v>#REF!</v>
      </c>
      <c r="H94" s="18" t="s">
        <v>14</v>
      </c>
      <c r="I94" s="15" t="s">
        <v>244</v>
      </c>
      <c r="J94" s="14" t="s">
        <v>245</v>
      </c>
      <c r="K94" s="15" t="s">
        <v>354</v>
      </c>
      <c r="L94" s="16" t="s">
        <v>247</v>
      </c>
    </row>
    <row r="95" spans="1:12">
      <c r="A95" s="47">
        <v>94</v>
      </c>
      <c r="B95" s="15">
        <v>550310</v>
      </c>
      <c r="C95" s="14" t="s">
        <v>355</v>
      </c>
      <c r="D95" s="15" t="s">
        <v>241</v>
      </c>
      <c r="E95" s="15" t="s">
        <v>356</v>
      </c>
      <c r="F95" s="17" t="s">
        <v>357</v>
      </c>
      <c r="G95" s="17" t="e">
        <f>VLOOKUP(F95,#REF!,1,0)</f>
        <v>#REF!</v>
      </c>
      <c r="H95" s="18" t="s">
        <v>14</v>
      </c>
      <c r="I95" s="15" t="s">
        <v>244</v>
      </c>
      <c r="J95" s="15" t="s">
        <v>245</v>
      </c>
      <c r="K95" s="15" t="s">
        <v>358</v>
      </c>
      <c r="L95" s="16" t="s">
        <v>247</v>
      </c>
    </row>
    <row r="96" spans="1:12">
      <c r="A96" s="47">
        <v>95</v>
      </c>
      <c r="B96" s="15">
        <v>550313</v>
      </c>
      <c r="C96" s="14" t="s">
        <v>355</v>
      </c>
      <c r="D96" s="15" t="s">
        <v>241</v>
      </c>
      <c r="E96" s="15" t="s">
        <v>359</v>
      </c>
      <c r="F96" s="17" t="s">
        <v>360</v>
      </c>
      <c r="G96" s="17" t="e">
        <f>VLOOKUP(F96,#REF!,1,0)</f>
        <v>#REF!</v>
      </c>
      <c r="H96" s="18" t="s">
        <v>14</v>
      </c>
      <c r="I96" s="15" t="s">
        <v>244</v>
      </c>
      <c r="J96" s="15" t="s">
        <v>245</v>
      </c>
      <c r="K96" s="15" t="s">
        <v>361</v>
      </c>
      <c r="L96" s="16" t="s">
        <v>247</v>
      </c>
    </row>
    <row r="97" spans="1:12">
      <c r="A97" s="47">
        <v>96</v>
      </c>
      <c r="B97" s="15">
        <v>550314</v>
      </c>
      <c r="C97" s="14" t="s">
        <v>355</v>
      </c>
      <c r="D97" s="15" t="s">
        <v>241</v>
      </c>
      <c r="E97" s="15" t="s">
        <v>362</v>
      </c>
      <c r="F97" s="17" t="s">
        <v>363</v>
      </c>
      <c r="G97" s="17" t="e">
        <f>VLOOKUP(F97,#REF!,1,0)</f>
        <v>#REF!</v>
      </c>
      <c r="H97" s="18" t="s">
        <v>14</v>
      </c>
      <c r="I97" s="15" t="s">
        <v>244</v>
      </c>
      <c r="J97" s="15" t="s">
        <v>245</v>
      </c>
      <c r="K97" s="15" t="s">
        <v>364</v>
      </c>
      <c r="L97" s="16" t="s">
        <v>247</v>
      </c>
    </row>
    <row r="98" spans="1:12">
      <c r="A98" s="11">
        <v>97</v>
      </c>
      <c r="B98" s="15">
        <v>550317</v>
      </c>
      <c r="C98" s="14"/>
      <c r="D98" s="15" t="s">
        <v>241</v>
      </c>
      <c r="E98" s="15" t="s">
        <v>365</v>
      </c>
      <c r="F98" s="17" t="s">
        <v>366</v>
      </c>
      <c r="G98" s="17" t="e">
        <f>VLOOKUP(F98,#REF!,1,0)</f>
        <v>#REF!</v>
      </c>
      <c r="H98" s="18" t="s">
        <v>14</v>
      </c>
      <c r="I98" s="15" t="s">
        <v>367</v>
      </c>
      <c r="J98" s="15" t="s">
        <v>368</v>
      </c>
      <c r="K98" s="15" t="s">
        <v>369</v>
      </c>
      <c r="L98" s="16" t="s">
        <v>247</v>
      </c>
    </row>
    <row r="99" spans="1:12">
      <c r="A99" s="47">
        <v>98</v>
      </c>
      <c r="B99" s="15">
        <v>550320</v>
      </c>
      <c r="C99" s="14" t="s">
        <v>355</v>
      </c>
      <c r="D99" s="15" t="s">
        <v>241</v>
      </c>
      <c r="E99" s="15" t="s">
        <v>370</v>
      </c>
      <c r="F99" s="17" t="s">
        <v>371</v>
      </c>
      <c r="G99" s="17" t="e">
        <f>VLOOKUP(F99,#REF!,1,0)</f>
        <v>#REF!</v>
      </c>
      <c r="H99" s="18" t="s">
        <v>14</v>
      </c>
      <c r="I99" s="15" t="s">
        <v>367</v>
      </c>
      <c r="J99" s="15" t="s">
        <v>368</v>
      </c>
      <c r="K99" s="15" t="s">
        <v>372</v>
      </c>
      <c r="L99" s="16" t="s">
        <v>247</v>
      </c>
    </row>
    <row r="100" spans="1:12">
      <c r="A100" s="6">
        <v>99</v>
      </c>
      <c r="B100" s="15">
        <v>550326</v>
      </c>
      <c r="C100" s="8">
        <v>1</v>
      </c>
      <c r="D100" s="12" t="s">
        <v>241</v>
      </c>
      <c r="E100" s="12" t="s">
        <v>373</v>
      </c>
      <c r="F100" s="17" t="s">
        <v>374</v>
      </c>
      <c r="G100" s="17" t="e">
        <f>VLOOKUP(F100,#REF!,1,0)</f>
        <v>#REF!</v>
      </c>
      <c r="H100" s="18" t="s">
        <v>14</v>
      </c>
      <c r="I100" s="12" t="s">
        <v>375</v>
      </c>
      <c r="J100" s="12" t="s">
        <v>376</v>
      </c>
      <c r="K100" s="12" t="s">
        <v>377</v>
      </c>
      <c r="L100" s="13" t="s">
        <v>247</v>
      </c>
    </row>
    <row r="101" spans="1:12">
      <c r="A101" s="6">
        <v>100</v>
      </c>
      <c r="B101" s="15">
        <v>550327</v>
      </c>
      <c r="C101" s="8">
        <v>2</v>
      </c>
      <c r="D101" s="12" t="s">
        <v>241</v>
      </c>
      <c r="E101" s="12" t="s">
        <v>378</v>
      </c>
      <c r="F101" s="17" t="s">
        <v>379</v>
      </c>
      <c r="G101" s="17" t="e">
        <f>VLOOKUP(F101,#REF!,1,0)</f>
        <v>#REF!</v>
      </c>
      <c r="H101" s="18" t="s">
        <v>14</v>
      </c>
      <c r="I101" s="12" t="s">
        <v>375</v>
      </c>
      <c r="J101" s="12" t="s">
        <v>376</v>
      </c>
      <c r="K101" s="12" t="s">
        <v>380</v>
      </c>
      <c r="L101" s="13" t="s">
        <v>247</v>
      </c>
    </row>
    <row r="102" spans="1:12">
      <c r="A102" s="11">
        <v>101</v>
      </c>
      <c r="B102" s="15">
        <v>620565</v>
      </c>
      <c r="C102" s="14"/>
      <c r="D102" s="15" t="s">
        <v>241</v>
      </c>
      <c r="E102" s="15" t="s">
        <v>381</v>
      </c>
      <c r="F102" s="17" t="s">
        <v>382</v>
      </c>
      <c r="G102" s="17" t="e">
        <f>VLOOKUP(F102,#REF!,1,0)</f>
        <v>#REF!</v>
      </c>
      <c r="H102" s="18" t="s">
        <v>14</v>
      </c>
      <c r="I102" s="15" t="s">
        <v>383</v>
      </c>
      <c r="J102" s="15" t="s">
        <v>384</v>
      </c>
      <c r="K102" s="15" t="s">
        <v>385</v>
      </c>
      <c r="L102" s="16" t="s">
        <v>247</v>
      </c>
    </row>
    <row r="103" spans="1:12">
      <c r="A103" s="11">
        <v>102</v>
      </c>
      <c r="B103" s="15">
        <v>620566</v>
      </c>
      <c r="C103" s="14"/>
      <c r="D103" s="15" t="s">
        <v>241</v>
      </c>
      <c r="E103" s="15" t="s">
        <v>386</v>
      </c>
      <c r="F103" s="17" t="s">
        <v>387</v>
      </c>
      <c r="G103" s="17" t="e">
        <f>VLOOKUP(F103,#REF!,1,0)</f>
        <v>#REF!</v>
      </c>
      <c r="H103" s="18" t="s">
        <v>14</v>
      </c>
      <c r="I103" s="15" t="s">
        <v>383</v>
      </c>
      <c r="J103" s="15" t="s">
        <v>384</v>
      </c>
      <c r="K103" s="15" t="s">
        <v>388</v>
      </c>
      <c r="L103" s="16" t="s">
        <v>247</v>
      </c>
    </row>
    <row r="104" spans="1:12">
      <c r="A104" s="11">
        <v>103</v>
      </c>
      <c r="B104" s="15">
        <v>620572</v>
      </c>
      <c r="C104" s="14">
        <v>4</v>
      </c>
      <c r="D104" s="15" t="s">
        <v>241</v>
      </c>
      <c r="E104" s="15" t="s">
        <v>389</v>
      </c>
      <c r="F104" s="17" t="s">
        <v>390</v>
      </c>
      <c r="G104" s="17" t="e">
        <f>VLOOKUP(F104,#REF!,1,0)</f>
        <v>#REF!</v>
      </c>
      <c r="H104" s="18" t="s">
        <v>14</v>
      </c>
      <c r="I104" s="15" t="s">
        <v>250</v>
      </c>
      <c r="J104" s="15" t="s">
        <v>251</v>
      </c>
      <c r="K104" s="15" t="s">
        <v>391</v>
      </c>
      <c r="L104" s="16" t="s">
        <v>247</v>
      </c>
    </row>
    <row r="105" spans="1:12">
      <c r="A105" s="11">
        <v>104</v>
      </c>
      <c r="B105" s="15">
        <v>620580</v>
      </c>
      <c r="C105" s="14"/>
      <c r="D105" s="15" t="s">
        <v>241</v>
      </c>
      <c r="E105" s="15" t="s">
        <v>392</v>
      </c>
      <c r="F105" s="17" t="s">
        <v>393</v>
      </c>
      <c r="G105" s="17" t="e">
        <f>VLOOKUP(F105,#REF!,1,0)</f>
        <v>#REF!</v>
      </c>
      <c r="H105" s="18" t="s">
        <v>14</v>
      </c>
      <c r="I105" s="15" t="s">
        <v>255</v>
      </c>
      <c r="J105" s="15" t="s">
        <v>256</v>
      </c>
      <c r="K105" s="15" t="s">
        <v>394</v>
      </c>
      <c r="L105" s="16" t="s">
        <v>247</v>
      </c>
    </row>
    <row r="106" spans="1:12">
      <c r="A106" s="47">
        <v>105</v>
      </c>
      <c r="B106" s="15">
        <v>620582</v>
      </c>
      <c r="C106" s="14" t="s">
        <v>355</v>
      </c>
      <c r="D106" s="15" t="s">
        <v>241</v>
      </c>
      <c r="E106" s="15" t="s">
        <v>395</v>
      </c>
      <c r="F106" s="17" t="s">
        <v>396</v>
      </c>
      <c r="G106" s="17" t="e">
        <f>VLOOKUP(F106,#REF!,1,0)</f>
        <v>#REF!</v>
      </c>
      <c r="H106" s="18" t="s">
        <v>14</v>
      </c>
      <c r="I106" s="15" t="s">
        <v>244</v>
      </c>
      <c r="J106" s="15" t="s">
        <v>245</v>
      </c>
      <c r="K106" s="15" t="s">
        <v>397</v>
      </c>
      <c r="L106" s="16" t="s">
        <v>247</v>
      </c>
    </row>
    <row r="107" spans="1:12">
      <c r="A107" s="25">
        <v>106</v>
      </c>
      <c r="B107" s="15">
        <v>620585</v>
      </c>
      <c r="C107" s="20"/>
      <c r="D107" s="21" t="s">
        <v>241</v>
      </c>
      <c r="E107" s="21" t="s">
        <v>398</v>
      </c>
      <c r="F107" s="17" t="s">
        <v>399</v>
      </c>
      <c r="G107" s="17" t="e">
        <f>VLOOKUP(F107,#REF!,1,0)</f>
        <v>#REF!</v>
      </c>
      <c r="H107" s="18" t="s">
        <v>14</v>
      </c>
      <c r="I107" s="21" t="s">
        <v>367</v>
      </c>
      <c r="J107" s="21" t="s">
        <v>368</v>
      </c>
      <c r="K107" s="21" t="s">
        <v>400</v>
      </c>
      <c r="L107" s="19" t="s">
        <v>247</v>
      </c>
    </row>
    <row r="108" spans="1:12">
      <c r="A108" s="6">
        <v>107</v>
      </c>
      <c r="B108" s="15">
        <v>620595</v>
      </c>
      <c r="C108" s="8">
        <v>3</v>
      </c>
      <c r="D108" s="12" t="s">
        <v>241</v>
      </c>
      <c r="E108" s="12" t="s">
        <v>401</v>
      </c>
      <c r="F108" s="17" t="s">
        <v>402</v>
      </c>
      <c r="G108" s="17" t="e">
        <f>VLOOKUP(F108,#REF!,1,0)</f>
        <v>#REF!</v>
      </c>
      <c r="H108" s="18" t="s">
        <v>14</v>
      </c>
      <c r="I108" s="12" t="s">
        <v>375</v>
      </c>
      <c r="J108" s="12" t="s">
        <v>376</v>
      </c>
      <c r="K108" s="12" t="s">
        <v>403</v>
      </c>
      <c r="L108" s="13" t="s">
        <v>247</v>
      </c>
    </row>
    <row r="109" spans="1:12">
      <c r="A109" s="6">
        <v>108</v>
      </c>
      <c r="B109" s="15">
        <v>620596</v>
      </c>
      <c r="C109" s="8">
        <v>4</v>
      </c>
      <c r="D109" s="12" t="s">
        <v>241</v>
      </c>
      <c r="E109" s="12" t="s">
        <v>404</v>
      </c>
      <c r="F109" s="17" t="s">
        <v>405</v>
      </c>
      <c r="G109" s="17" t="e">
        <f>VLOOKUP(F109,#REF!,1,0)</f>
        <v>#REF!</v>
      </c>
      <c r="H109" s="18" t="s">
        <v>14</v>
      </c>
      <c r="I109" s="12" t="s">
        <v>375</v>
      </c>
      <c r="J109" s="12" t="s">
        <v>376</v>
      </c>
      <c r="K109" s="12" t="s">
        <v>406</v>
      </c>
      <c r="L109" s="13" t="s">
        <v>247</v>
      </c>
    </row>
    <row r="110" spans="1:12">
      <c r="A110" s="6">
        <v>109</v>
      </c>
      <c r="B110" s="15">
        <v>620597</v>
      </c>
      <c r="C110" s="8">
        <v>5</v>
      </c>
      <c r="D110" s="12" t="s">
        <v>241</v>
      </c>
      <c r="E110" s="12" t="s">
        <v>407</v>
      </c>
      <c r="F110" s="17" t="s">
        <v>408</v>
      </c>
      <c r="G110" s="17" t="e">
        <f>VLOOKUP(F110,#REF!,1,0)</f>
        <v>#REF!</v>
      </c>
      <c r="H110" s="18" t="s">
        <v>14</v>
      </c>
      <c r="I110" s="12" t="s">
        <v>375</v>
      </c>
      <c r="J110" s="12" t="s">
        <v>376</v>
      </c>
      <c r="K110" s="12" t="s">
        <v>409</v>
      </c>
      <c r="L110" s="13" t="s">
        <v>247</v>
      </c>
    </row>
    <row r="111" spans="1:12">
      <c r="A111" s="6">
        <v>110</v>
      </c>
      <c r="B111" s="15">
        <v>621209</v>
      </c>
      <c r="C111" s="8">
        <v>6</v>
      </c>
      <c r="D111" s="12" t="s">
        <v>241</v>
      </c>
      <c r="E111" s="12" t="s">
        <v>410</v>
      </c>
      <c r="F111" s="17" t="s">
        <v>411</v>
      </c>
      <c r="G111" s="17" t="e">
        <f>VLOOKUP(F111,#REF!,1,0)</f>
        <v>#REF!</v>
      </c>
      <c r="H111" s="18" t="s">
        <v>14</v>
      </c>
      <c r="I111" s="12" t="s">
        <v>375</v>
      </c>
      <c r="J111" s="12" t="s">
        <v>376</v>
      </c>
      <c r="K111" s="12" t="s">
        <v>412</v>
      </c>
      <c r="L111" s="13" t="s">
        <v>247</v>
      </c>
    </row>
    <row r="112" spans="1:12">
      <c r="A112" s="11">
        <v>111</v>
      </c>
      <c r="B112" s="15">
        <v>630068</v>
      </c>
      <c r="C112" s="14">
        <v>5</v>
      </c>
      <c r="D112" s="15" t="s">
        <v>241</v>
      </c>
      <c r="E112" s="15" t="s">
        <v>413</v>
      </c>
      <c r="F112" s="17" t="s">
        <v>414</v>
      </c>
      <c r="G112" s="17" t="e">
        <f>VLOOKUP(F112,#REF!,1,0)</f>
        <v>#REF!</v>
      </c>
      <c r="H112" s="18" t="s">
        <v>14</v>
      </c>
      <c r="I112" s="15" t="s">
        <v>260</v>
      </c>
      <c r="J112" s="15" t="s">
        <v>261</v>
      </c>
      <c r="K112" s="15" t="s">
        <v>415</v>
      </c>
      <c r="L112" s="16" t="s">
        <v>247</v>
      </c>
    </row>
    <row r="113" spans="1:12">
      <c r="A113" s="36">
        <v>112</v>
      </c>
      <c r="B113" s="48">
        <v>630073</v>
      </c>
      <c r="C113" s="49">
        <v>6</v>
      </c>
      <c r="D113" s="32" t="s">
        <v>241</v>
      </c>
      <c r="E113" s="32" t="s">
        <v>416</v>
      </c>
      <c r="F113" s="50" t="s">
        <v>417</v>
      </c>
      <c r="G113" s="50" t="e">
        <f>VLOOKUP(F113,#REF!,1,0)</f>
        <v>#REF!</v>
      </c>
      <c r="H113" s="31" t="s">
        <v>14</v>
      </c>
      <c r="I113" s="32" t="s">
        <v>260</v>
      </c>
      <c r="J113" s="32" t="s">
        <v>261</v>
      </c>
      <c r="K113" s="32" t="s">
        <v>418</v>
      </c>
      <c r="L113" s="36" t="s">
        <v>247</v>
      </c>
    </row>
    <row r="114" spans="1:12">
      <c r="A114" s="11">
        <v>113</v>
      </c>
      <c r="B114" s="15">
        <v>630075</v>
      </c>
      <c r="C114" s="14">
        <v>7</v>
      </c>
      <c r="D114" s="15" t="s">
        <v>241</v>
      </c>
      <c r="E114" s="15" t="s">
        <v>419</v>
      </c>
      <c r="F114" s="17" t="s">
        <v>420</v>
      </c>
      <c r="G114" s="17" t="e">
        <f>VLOOKUP(F114,#REF!,1,0)</f>
        <v>#REF!</v>
      </c>
      <c r="H114" s="18" t="s">
        <v>14</v>
      </c>
      <c r="I114" s="15" t="s">
        <v>260</v>
      </c>
      <c r="J114" s="15" t="s">
        <v>261</v>
      </c>
      <c r="K114" s="15" t="s">
        <v>421</v>
      </c>
      <c r="L114" s="16" t="s">
        <v>247</v>
      </c>
    </row>
    <row r="115" spans="1:12">
      <c r="A115" s="41">
        <v>114</v>
      </c>
      <c r="B115" s="51">
        <v>630076</v>
      </c>
      <c r="C115" s="43"/>
      <c r="D115" s="42" t="s">
        <v>241</v>
      </c>
      <c r="E115" s="42" t="s">
        <v>422</v>
      </c>
      <c r="F115" s="52" t="s">
        <v>423</v>
      </c>
      <c r="G115" s="52" t="e">
        <f>VLOOKUP(F115,#REF!,1,0)</f>
        <v>#REF!</v>
      </c>
      <c r="H115" s="53" t="s">
        <v>14</v>
      </c>
      <c r="I115" s="42" t="s">
        <v>260</v>
      </c>
      <c r="J115" s="42" t="s">
        <v>261</v>
      </c>
      <c r="K115" s="42" t="s">
        <v>424</v>
      </c>
      <c r="L115" s="46" t="s">
        <v>247</v>
      </c>
    </row>
    <row r="116" spans="1:12">
      <c r="A116" s="11">
        <v>115</v>
      </c>
      <c r="B116" s="15">
        <v>630077</v>
      </c>
      <c r="C116" s="14">
        <v>8</v>
      </c>
      <c r="D116" s="15" t="s">
        <v>241</v>
      </c>
      <c r="E116" s="15" t="s">
        <v>425</v>
      </c>
      <c r="F116" s="17" t="s">
        <v>426</v>
      </c>
      <c r="G116" s="17" t="e">
        <f>VLOOKUP(F116,#REF!,1,0)</f>
        <v>#REF!</v>
      </c>
      <c r="H116" s="18" t="s">
        <v>14</v>
      </c>
      <c r="I116" s="15" t="s">
        <v>260</v>
      </c>
      <c r="J116" s="15" t="s">
        <v>261</v>
      </c>
      <c r="K116" s="15" t="s">
        <v>427</v>
      </c>
      <c r="L116" s="16" t="s">
        <v>247</v>
      </c>
    </row>
    <row r="117" spans="1:12">
      <c r="A117" s="6">
        <v>116</v>
      </c>
      <c r="B117" s="15">
        <v>630083</v>
      </c>
      <c r="C117" s="8">
        <v>7</v>
      </c>
      <c r="D117" s="12" t="s">
        <v>241</v>
      </c>
      <c r="E117" s="12" t="s">
        <v>428</v>
      </c>
      <c r="F117" s="17" t="s">
        <v>429</v>
      </c>
      <c r="G117" s="17" t="e">
        <f>VLOOKUP(F117,#REF!,1,0)</f>
        <v>#REF!</v>
      </c>
      <c r="H117" s="18" t="s">
        <v>14</v>
      </c>
      <c r="I117" s="12" t="s">
        <v>430</v>
      </c>
      <c r="J117" s="12" t="s">
        <v>431</v>
      </c>
      <c r="K117" s="12" t="s">
        <v>432</v>
      </c>
      <c r="L117" s="13" t="s">
        <v>247</v>
      </c>
    </row>
    <row r="118" spans="1:12">
      <c r="A118" s="41">
        <v>117</v>
      </c>
      <c r="B118" s="42">
        <v>630085</v>
      </c>
      <c r="C118" s="43">
        <v>9</v>
      </c>
      <c r="D118" s="42" t="s">
        <v>241</v>
      </c>
      <c r="E118" s="42" t="s">
        <v>433</v>
      </c>
      <c r="F118" s="44" t="s">
        <v>434</v>
      </c>
      <c r="G118" s="44" t="e">
        <f>VLOOKUP(F118,#REF!,1,0)</f>
        <v>#REF!</v>
      </c>
      <c r="H118" s="45" t="s">
        <v>14</v>
      </c>
      <c r="I118" s="42" t="s">
        <v>265</v>
      </c>
      <c r="J118" s="42" t="s">
        <v>266</v>
      </c>
      <c r="K118" s="42" t="s">
        <v>435</v>
      </c>
      <c r="L118" s="46" t="s">
        <v>247</v>
      </c>
    </row>
    <row r="119" spans="1:12">
      <c r="A119" s="13">
        <v>118</v>
      </c>
      <c r="B119" s="15">
        <v>650971</v>
      </c>
      <c r="C119" s="8">
        <v>8</v>
      </c>
      <c r="D119" s="12" t="s">
        <v>241</v>
      </c>
      <c r="E119" s="12" t="s">
        <v>436</v>
      </c>
      <c r="F119" s="17" t="s">
        <v>437</v>
      </c>
      <c r="G119" s="17" t="e">
        <f>VLOOKUP(F119,#REF!,1,0)</f>
        <v>#REF!</v>
      </c>
      <c r="H119" s="18" t="s">
        <v>14</v>
      </c>
      <c r="I119" s="12" t="s">
        <v>430</v>
      </c>
      <c r="J119" s="12" t="s">
        <v>431</v>
      </c>
      <c r="K119" s="12" t="s">
        <v>438</v>
      </c>
      <c r="L119" s="13" t="s">
        <v>247</v>
      </c>
    </row>
    <row r="120" spans="1:12">
      <c r="A120" s="13">
        <v>119</v>
      </c>
      <c r="B120" s="15">
        <v>650972</v>
      </c>
      <c r="C120" s="8">
        <v>9</v>
      </c>
      <c r="D120" s="12" t="s">
        <v>241</v>
      </c>
      <c r="E120" s="12" t="s">
        <v>439</v>
      </c>
      <c r="F120" s="17" t="s">
        <v>440</v>
      </c>
      <c r="G120" s="17" t="e">
        <f>VLOOKUP(F120,#REF!,1,0)</f>
        <v>#REF!</v>
      </c>
      <c r="H120" s="18" t="s">
        <v>14</v>
      </c>
      <c r="I120" s="12" t="s">
        <v>430</v>
      </c>
      <c r="J120" s="12" t="s">
        <v>431</v>
      </c>
      <c r="K120" s="12" t="s">
        <v>441</v>
      </c>
      <c r="L120" s="13" t="s">
        <v>247</v>
      </c>
    </row>
    <row r="121" spans="1:12">
      <c r="A121" s="19">
        <v>120</v>
      </c>
      <c r="B121" s="15">
        <v>50803</v>
      </c>
      <c r="C121" s="20"/>
      <c r="D121" s="21" t="s">
        <v>442</v>
      </c>
      <c r="E121" s="21" t="s">
        <v>443</v>
      </c>
      <c r="F121" s="17" t="s">
        <v>444</v>
      </c>
      <c r="G121" s="17" t="e">
        <f>VLOOKUP(F121,#REF!,1,0)</f>
        <v>#REF!</v>
      </c>
      <c r="H121" s="18" t="s">
        <v>14</v>
      </c>
      <c r="I121" s="21" t="s">
        <v>445</v>
      </c>
      <c r="J121" s="21" t="s">
        <v>446</v>
      </c>
      <c r="K121" s="21" t="s">
        <v>447</v>
      </c>
      <c r="L121" s="19" t="s">
        <v>448</v>
      </c>
    </row>
    <row r="122" spans="1:12">
      <c r="A122" s="13">
        <v>121</v>
      </c>
      <c r="B122" s="15">
        <v>51474</v>
      </c>
      <c r="C122" s="8">
        <v>1</v>
      </c>
      <c r="D122" s="12" t="s">
        <v>442</v>
      </c>
      <c r="E122" s="12" t="s">
        <v>449</v>
      </c>
      <c r="F122" s="17" t="s">
        <v>450</v>
      </c>
      <c r="G122" s="17" t="e">
        <f>VLOOKUP(F122,#REF!,1,0)</f>
        <v>#REF!</v>
      </c>
      <c r="H122" s="18" t="s">
        <v>14</v>
      </c>
      <c r="I122" s="12" t="s">
        <v>451</v>
      </c>
      <c r="J122" s="12" t="s">
        <v>452</v>
      </c>
      <c r="K122" s="12" t="s">
        <v>453</v>
      </c>
      <c r="L122" s="13" t="s">
        <v>448</v>
      </c>
    </row>
    <row r="123" spans="1:12">
      <c r="A123" s="19">
        <v>122</v>
      </c>
      <c r="B123" s="15">
        <v>51512</v>
      </c>
      <c r="C123" s="20"/>
      <c r="D123" s="21" t="s">
        <v>442</v>
      </c>
      <c r="E123" s="21" t="s">
        <v>454</v>
      </c>
      <c r="F123" s="17" t="s">
        <v>455</v>
      </c>
      <c r="G123" s="17" t="e">
        <f>VLOOKUP(F123,#REF!,1,0)</f>
        <v>#REF!</v>
      </c>
      <c r="H123" s="18" t="s">
        <v>14</v>
      </c>
      <c r="I123" s="21" t="s">
        <v>456</v>
      </c>
      <c r="J123" s="21" t="s">
        <v>457</v>
      </c>
      <c r="K123" s="21"/>
      <c r="L123" s="19" t="s">
        <v>448</v>
      </c>
    </row>
    <row r="124" spans="1:12">
      <c r="A124" s="16">
        <v>123</v>
      </c>
      <c r="B124" s="15">
        <v>51513</v>
      </c>
      <c r="C124" s="14">
        <v>1</v>
      </c>
      <c r="D124" s="15" t="s">
        <v>442</v>
      </c>
      <c r="E124" s="15" t="s">
        <v>458</v>
      </c>
      <c r="F124" s="17" t="s">
        <v>459</v>
      </c>
      <c r="G124" s="17" t="e">
        <f>VLOOKUP(F124,#REF!,1,0)</f>
        <v>#REF!</v>
      </c>
      <c r="H124" s="18" t="s">
        <v>14</v>
      </c>
      <c r="I124" s="15" t="s">
        <v>456</v>
      </c>
      <c r="J124" s="15" t="s">
        <v>457</v>
      </c>
      <c r="K124" s="15" t="s">
        <v>460</v>
      </c>
      <c r="L124" s="16" t="s">
        <v>448</v>
      </c>
    </row>
    <row r="125" spans="1:12">
      <c r="A125" s="13">
        <v>124</v>
      </c>
      <c r="B125" s="15">
        <v>81195</v>
      </c>
      <c r="C125" s="8">
        <v>2</v>
      </c>
      <c r="D125" s="12" t="s">
        <v>442</v>
      </c>
      <c r="E125" s="12" t="s">
        <v>461</v>
      </c>
      <c r="F125" s="17" t="s">
        <v>462</v>
      </c>
      <c r="G125" s="17" t="e">
        <f>VLOOKUP(F125,#REF!,1,0)</f>
        <v>#REF!</v>
      </c>
      <c r="H125" s="18" t="s">
        <v>14</v>
      </c>
      <c r="I125" s="12" t="s">
        <v>451</v>
      </c>
      <c r="J125" s="12" t="s">
        <v>463</v>
      </c>
      <c r="K125" s="12" t="s">
        <v>464</v>
      </c>
      <c r="L125" s="13" t="s">
        <v>448</v>
      </c>
    </row>
    <row r="126" spans="1:12">
      <c r="A126" s="19">
        <v>125</v>
      </c>
      <c r="B126" s="15">
        <v>91132</v>
      </c>
      <c r="C126" s="20"/>
      <c r="D126" s="21" t="s">
        <v>442</v>
      </c>
      <c r="E126" s="21" t="s">
        <v>465</v>
      </c>
      <c r="F126" s="17" t="s">
        <v>466</v>
      </c>
      <c r="G126" s="17" t="e">
        <f>VLOOKUP(F126,#REF!,1,0)</f>
        <v>#REF!</v>
      </c>
      <c r="H126" s="18" t="s">
        <v>14</v>
      </c>
      <c r="I126" s="21" t="s">
        <v>467</v>
      </c>
      <c r="J126" s="21" t="s">
        <v>468</v>
      </c>
      <c r="K126" s="21"/>
      <c r="L126" s="19" t="s">
        <v>448</v>
      </c>
    </row>
    <row r="127" spans="1:12">
      <c r="A127" s="16">
        <v>126</v>
      </c>
      <c r="B127" s="15">
        <v>620076</v>
      </c>
      <c r="C127" s="14">
        <v>2</v>
      </c>
      <c r="D127" s="15" t="s">
        <v>442</v>
      </c>
      <c r="E127" s="15" t="s">
        <v>469</v>
      </c>
      <c r="F127" s="17" t="s">
        <v>470</v>
      </c>
      <c r="G127" s="17" t="e">
        <f>VLOOKUP(F127,#REF!,1,0)</f>
        <v>#REF!</v>
      </c>
      <c r="H127" s="18" t="s">
        <v>14</v>
      </c>
      <c r="I127" s="15" t="s">
        <v>471</v>
      </c>
      <c r="J127" s="15" t="s">
        <v>472</v>
      </c>
      <c r="K127" s="15" t="s">
        <v>473</v>
      </c>
      <c r="L127" s="16" t="s">
        <v>448</v>
      </c>
    </row>
    <row r="128" spans="1:12">
      <c r="A128" s="16">
        <v>127</v>
      </c>
      <c r="B128" s="15">
        <v>620077</v>
      </c>
      <c r="C128" s="14">
        <v>3</v>
      </c>
      <c r="D128" s="15" t="s">
        <v>442</v>
      </c>
      <c r="E128" s="15" t="s">
        <v>474</v>
      </c>
      <c r="F128" s="17" t="s">
        <v>475</v>
      </c>
      <c r="G128" s="17" t="e">
        <f>VLOOKUP(F128,#REF!,1,0)</f>
        <v>#REF!</v>
      </c>
      <c r="H128" s="18" t="s">
        <v>14</v>
      </c>
      <c r="I128" s="15" t="s">
        <v>471</v>
      </c>
      <c r="J128" s="15" t="s">
        <v>472</v>
      </c>
      <c r="K128" s="15" t="s">
        <v>476</v>
      </c>
      <c r="L128" s="16" t="s">
        <v>448</v>
      </c>
    </row>
    <row r="129" spans="1:12">
      <c r="A129" s="16">
        <v>128</v>
      </c>
      <c r="B129" s="15">
        <v>620082</v>
      </c>
      <c r="C129" s="14">
        <v>4</v>
      </c>
      <c r="D129" s="15" t="s">
        <v>442</v>
      </c>
      <c r="E129" s="15" t="s">
        <v>477</v>
      </c>
      <c r="F129" s="17" t="s">
        <v>478</v>
      </c>
      <c r="G129" s="17" t="e">
        <f>VLOOKUP(F129,#REF!,1,0)</f>
        <v>#REF!</v>
      </c>
      <c r="H129" s="18" t="s">
        <v>14</v>
      </c>
      <c r="I129" s="15" t="s">
        <v>479</v>
      </c>
      <c r="J129" s="15" t="s">
        <v>480</v>
      </c>
      <c r="K129" s="15" t="s">
        <v>481</v>
      </c>
      <c r="L129" s="16" t="s">
        <v>448</v>
      </c>
    </row>
    <row r="130" spans="1:12">
      <c r="A130" s="36">
        <v>129</v>
      </c>
      <c r="B130" s="15">
        <v>620082</v>
      </c>
      <c r="C130" s="49"/>
      <c r="D130" s="32" t="s">
        <v>442</v>
      </c>
      <c r="E130" s="32" t="s">
        <v>482</v>
      </c>
      <c r="F130" s="17" t="s">
        <v>483</v>
      </c>
      <c r="G130" s="17" t="e">
        <f>VLOOKUP(F130,#REF!,1,0)</f>
        <v>#REF!</v>
      </c>
      <c r="H130" s="18" t="s">
        <v>14</v>
      </c>
      <c r="I130" s="32" t="s">
        <v>479</v>
      </c>
      <c r="J130" s="32" t="s">
        <v>480</v>
      </c>
      <c r="K130" s="32" t="s">
        <v>484</v>
      </c>
      <c r="L130" s="36" t="s">
        <v>448</v>
      </c>
    </row>
    <row r="131" spans="1:12">
      <c r="A131" s="13">
        <v>130</v>
      </c>
      <c r="B131" s="15">
        <v>620703</v>
      </c>
      <c r="C131" s="8">
        <v>1</v>
      </c>
      <c r="D131" s="12" t="s">
        <v>442</v>
      </c>
      <c r="E131" s="12" t="s">
        <v>485</v>
      </c>
      <c r="F131" s="17" t="s">
        <v>486</v>
      </c>
      <c r="G131" s="17" t="e">
        <f>VLOOKUP(F131,#REF!,1,0)</f>
        <v>#REF!</v>
      </c>
      <c r="H131" s="18" t="s">
        <v>14</v>
      </c>
      <c r="I131" s="12" t="s">
        <v>467</v>
      </c>
      <c r="J131" s="12" t="s">
        <v>468</v>
      </c>
      <c r="K131" s="12" t="s">
        <v>487</v>
      </c>
      <c r="L131" s="13" t="s">
        <v>448</v>
      </c>
    </row>
    <row r="132" spans="1:12">
      <c r="A132" s="13">
        <v>131</v>
      </c>
      <c r="B132" s="15">
        <v>620704</v>
      </c>
      <c r="C132" s="8">
        <v>2</v>
      </c>
      <c r="D132" s="12" t="s">
        <v>442</v>
      </c>
      <c r="E132" s="12" t="s">
        <v>488</v>
      </c>
      <c r="F132" s="17" t="s">
        <v>489</v>
      </c>
      <c r="G132" s="17" t="e">
        <f>VLOOKUP(F132,#REF!,1,0)</f>
        <v>#REF!</v>
      </c>
      <c r="H132" s="18" t="s">
        <v>14</v>
      </c>
      <c r="I132" s="12" t="s">
        <v>467</v>
      </c>
      <c r="J132" s="12" t="s">
        <v>468</v>
      </c>
      <c r="K132" s="12" t="s">
        <v>490</v>
      </c>
      <c r="L132" s="13" t="s">
        <v>448</v>
      </c>
    </row>
    <row r="133" spans="1:12">
      <c r="A133" s="13">
        <v>132</v>
      </c>
      <c r="B133" s="15">
        <v>620705</v>
      </c>
      <c r="C133" s="8">
        <v>3</v>
      </c>
      <c r="D133" s="12" t="s">
        <v>442</v>
      </c>
      <c r="E133" s="12" t="s">
        <v>491</v>
      </c>
      <c r="F133" s="17" t="s">
        <v>492</v>
      </c>
      <c r="G133" s="17" t="e">
        <f>VLOOKUP(F133,#REF!,1,0)</f>
        <v>#REF!</v>
      </c>
      <c r="H133" s="18" t="s">
        <v>14</v>
      </c>
      <c r="I133" s="12" t="s">
        <v>467</v>
      </c>
      <c r="J133" s="12" t="s">
        <v>468</v>
      </c>
      <c r="K133" s="12" t="s">
        <v>493</v>
      </c>
      <c r="L133" s="13" t="s">
        <v>448</v>
      </c>
    </row>
    <row r="134" spans="1:12">
      <c r="A134" s="13">
        <v>133</v>
      </c>
      <c r="B134" s="15">
        <v>620706</v>
      </c>
      <c r="C134" s="8">
        <v>4</v>
      </c>
      <c r="D134" s="12" t="s">
        <v>442</v>
      </c>
      <c r="E134" s="12" t="s">
        <v>494</v>
      </c>
      <c r="F134" s="17" t="s">
        <v>495</v>
      </c>
      <c r="G134" s="17" t="e">
        <f>VLOOKUP(F134,#REF!,1,0)</f>
        <v>#REF!</v>
      </c>
      <c r="H134" s="18" t="s">
        <v>14</v>
      </c>
      <c r="I134" s="12" t="s">
        <v>467</v>
      </c>
      <c r="J134" s="12" t="s">
        <v>468</v>
      </c>
      <c r="K134" s="12" t="s">
        <v>496</v>
      </c>
      <c r="L134" s="13" t="s">
        <v>448</v>
      </c>
    </row>
    <row r="135" spans="1:12">
      <c r="A135" s="13">
        <v>134</v>
      </c>
      <c r="B135" s="15">
        <v>620707</v>
      </c>
      <c r="C135" s="8">
        <v>5</v>
      </c>
      <c r="D135" s="12" t="s">
        <v>442</v>
      </c>
      <c r="E135" s="12" t="s">
        <v>497</v>
      </c>
      <c r="F135" s="17" t="s">
        <v>498</v>
      </c>
      <c r="G135" s="17" t="e">
        <f>VLOOKUP(F135,#REF!,1,0)</f>
        <v>#REF!</v>
      </c>
      <c r="H135" s="18" t="s">
        <v>14</v>
      </c>
      <c r="I135" s="12" t="s">
        <v>467</v>
      </c>
      <c r="J135" s="12" t="s">
        <v>468</v>
      </c>
      <c r="K135" s="12" t="s">
        <v>499</v>
      </c>
      <c r="L135" s="13" t="s">
        <v>448</v>
      </c>
    </row>
    <row r="136" spans="1:12">
      <c r="A136" s="13">
        <v>135</v>
      </c>
      <c r="B136" s="15">
        <v>620708</v>
      </c>
      <c r="C136" s="8">
        <v>6</v>
      </c>
      <c r="D136" s="12" t="s">
        <v>442</v>
      </c>
      <c r="E136" s="12" t="s">
        <v>500</v>
      </c>
      <c r="F136" s="17" t="s">
        <v>501</v>
      </c>
      <c r="G136" s="17" t="e">
        <f>VLOOKUP(F136,#REF!,1,0)</f>
        <v>#REF!</v>
      </c>
      <c r="H136" s="18" t="s">
        <v>14</v>
      </c>
      <c r="I136" s="12" t="s">
        <v>467</v>
      </c>
      <c r="J136" s="12" t="s">
        <v>468</v>
      </c>
      <c r="K136" s="12" t="s">
        <v>502</v>
      </c>
      <c r="L136" s="13" t="s">
        <v>448</v>
      </c>
    </row>
    <row r="137" spans="1:12">
      <c r="A137" s="13">
        <v>136</v>
      </c>
      <c r="B137" s="15">
        <v>620709</v>
      </c>
      <c r="C137" s="8">
        <v>7</v>
      </c>
      <c r="D137" s="12" t="s">
        <v>442</v>
      </c>
      <c r="E137" s="12" t="s">
        <v>503</v>
      </c>
      <c r="F137" s="17" t="s">
        <v>504</v>
      </c>
      <c r="G137" s="17" t="e">
        <f>VLOOKUP(F137,#REF!,1,0)</f>
        <v>#REF!</v>
      </c>
      <c r="H137" s="18" t="s">
        <v>14</v>
      </c>
      <c r="I137" s="12" t="s">
        <v>467</v>
      </c>
      <c r="J137" s="12" t="s">
        <v>468</v>
      </c>
      <c r="K137" s="12" t="s">
        <v>505</v>
      </c>
      <c r="L137" s="13" t="s">
        <v>448</v>
      </c>
    </row>
    <row r="138" spans="1:12">
      <c r="A138" s="19">
        <v>137</v>
      </c>
      <c r="B138" s="15">
        <v>620710</v>
      </c>
      <c r="C138" s="20"/>
      <c r="D138" s="21" t="s">
        <v>442</v>
      </c>
      <c r="E138" s="21" t="s">
        <v>506</v>
      </c>
      <c r="F138" s="17" t="s">
        <v>507</v>
      </c>
      <c r="G138" s="17" t="e">
        <f>VLOOKUP(F138,#REF!,1,0)</f>
        <v>#REF!</v>
      </c>
      <c r="H138" s="18" t="s">
        <v>14</v>
      </c>
      <c r="I138" s="21" t="s">
        <v>467</v>
      </c>
      <c r="J138" s="21" t="s">
        <v>468</v>
      </c>
      <c r="K138" s="21" t="s">
        <v>508</v>
      </c>
      <c r="L138" s="19" t="s">
        <v>448</v>
      </c>
    </row>
    <row r="139" spans="1:12">
      <c r="A139" s="19">
        <v>138</v>
      </c>
      <c r="B139" s="15">
        <v>620720</v>
      </c>
      <c r="C139" s="20"/>
      <c r="D139" s="21" t="s">
        <v>442</v>
      </c>
      <c r="E139" s="21" t="s">
        <v>509</v>
      </c>
      <c r="F139" s="17" t="s">
        <v>510</v>
      </c>
      <c r="G139" s="17" t="e">
        <f>VLOOKUP(F139,#REF!,1,0)</f>
        <v>#REF!</v>
      </c>
      <c r="H139" s="18" t="s">
        <v>14</v>
      </c>
      <c r="I139" s="21" t="s">
        <v>511</v>
      </c>
      <c r="J139" s="21" t="s">
        <v>512</v>
      </c>
      <c r="K139" s="21"/>
      <c r="L139" s="19" t="s">
        <v>448</v>
      </c>
    </row>
    <row r="140" spans="1:12">
      <c r="A140" s="16">
        <v>139</v>
      </c>
      <c r="B140" s="15">
        <v>620722</v>
      </c>
      <c r="C140" s="14">
        <v>5</v>
      </c>
      <c r="D140" s="15" t="s">
        <v>442</v>
      </c>
      <c r="E140" s="15" t="s">
        <v>513</v>
      </c>
      <c r="F140" s="17" t="s">
        <v>514</v>
      </c>
      <c r="G140" s="17" t="e">
        <f>VLOOKUP(F140,#REF!,1,0)</f>
        <v>#REF!</v>
      </c>
      <c r="H140" s="18" t="s">
        <v>14</v>
      </c>
      <c r="I140" s="15" t="s">
        <v>445</v>
      </c>
      <c r="J140" s="15" t="s">
        <v>446</v>
      </c>
      <c r="K140" s="15"/>
      <c r="L140" s="16" t="s">
        <v>448</v>
      </c>
    </row>
    <row r="141" spans="1:12">
      <c r="A141" s="16">
        <v>140</v>
      </c>
      <c r="B141" s="15">
        <v>620725</v>
      </c>
      <c r="C141" s="14">
        <v>6</v>
      </c>
      <c r="D141" s="15" t="s">
        <v>442</v>
      </c>
      <c r="E141" s="15" t="s">
        <v>515</v>
      </c>
      <c r="F141" s="17" t="s">
        <v>516</v>
      </c>
      <c r="G141" s="17" t="e">
        <f>VLOOKUP(F141,#REF!,1,0)</f>
        <v>#REF!</v>
      </c>
      <c r="H141" s="18" t="s">
        <v>14</v>
      </c>
      <c r="I141" s="15" t="s">
        <v>445</v>
      </c>
      <c r="J141" s="15" t="s">
        <v>446</v>
      </c>
      <c r="K141" s="15"/>
      <c r="L141" s="16" t="s">
        <v>448</v>
      </c>
    </row>
    <row r="142" spans="1:12">
      <c r="A142" s="13">
        <v>141</v>
      </c>
      <c r="B142" s="15">
        <v>620727</v>
      </c>
      <c r="C142" s="8">
        <v>3</v>
      </c>
      <c r="D142" s="12" t="s">
        <v>442</v>
      </c>
      <c r="E142" s="12" t="s">
        <v>517</v>
      </c>
      <c r="F142" s="17" t="s">
        <v>518</v>
      </c>
      <c r="G142" s="17" t="e">
        <f>VLOOKUP(F142,#REF!,1,0)</f>
        <v>#REF!</v>
      </c>
      <c r="H142" s="18" t="s">
        <v>14</v>
      </c>
      <c r="I142" s="12" t="s">
        <v>451</v>
      </c>
      <c r="J142" s="12" t="s">
        <v>452</v>
      </c>
      <c r="K142" s="12" t="s">
        <v>519</v>
      </c>
      <c r="L142" s="13" t="s">
        <v>448</v>
      </c>
    </row>
    <row r="143" spans="1:12">
      <c r="A143" s="13">
        <v>142</v>
      </c>
      <c r="B143" s="15">
        <v>620728</v>
      </c>
      <c r="C143" s="8">
        <v>4</v>
      </c>
      <c r="D143" s="12" t="s">
        <v>442</v>
      </c>
      <c r="E143" s="12" t="s">
        <v>520</v>
      </c>
      <c r="F143" s="17" t="s">
        <v>521</v>
      </c>
      <c r="G143" s="17" t="e">
        <f>VLOOKUP(F143,#REF!,1,0)</f>
        <v>#REF!</v>
      </c>
      <c r="H143" s="18" t="s">
        <v>14</v>
      </c>
      <c r="I143" s="12" t="s">
        <v>451</v>
      </c>
      <c r="J143" s="12" t="s">
        <v>452</v>
      </c>
      <c r="K143" s="12" t="s">
        <v>522</v>
      </c>
      <c r="L143" s="13" t="s">
        <v>448</v>
      </c>
    </row>
    <row r="144" spans="1:12">
      <c r="A144" s="13">
        <v>143</v>
      </c>
      <c r="B144" s="15">
        <v>620729</v>
      </c>
      <c r="C144" s="8">
        <v>5</v>
      </c>
      <c r="D144" s="12" t="s">
        <v>442</v>
      </c>
      <c r="E144" s="12" t="s">
        <v>523</v>
      </c>
      <c r="F144" s="17" t="s">
        <v>524</v>
      </c>
      <c r="G144" s="17" t="e">
        <f>VLOOKUP(F144,#REF!,1,0)</f>
        <v>#REF!</v>
      </c>
      <c r="H144" s="18" t="s">
        <v>14</v>
      </c>
      <c r="I144" s="12" t="s">
        <v>451</v>
      </c>
      <c r="J144" s="12" t="s">
        <v>452</v>
      </c>
      <c r="K144" s="12" t="s">
        <v>525</v>
      </c>
      <c r="L144" s="13" t="s">
        <v>448</v>
      </c>
    </row>
    <row r="145" spans="1:12">
      <c r="A145" s="13">
        <v>144</v>
      </c>
      <c r="B145" s="15">
        <v>620732</v>
      </c>
      <c r="C145" s="8">
        <v>6</v>
      </c>
      <c r="D145" s="12" t="s">
        <v>442</v>
      </c>
      <c r="E145" s="12" t="s">
        <v>526</v>
      </c>
      <c r="F145" s="17" t="s">
        <v>527</v>
      </c>
      <c r="G145" s="17" t="e">
        <f>VLOOKUP(F145,#REF!,1,0)</f>
        <v>#REF!</v>
      </c>
      <c r="H145" s="18" t="s">
        <v>14</v>
      </c>
      <c r="I145" s="12" t="s">
        <v>451</v>
      </c>
      <c r="J145" s="12" t="s">
        <v>452</v>
      </c>
      <c r="K145" s="12" t="s">
        <v>528</v>
      </c>
      <c r="L145" s="13" t="s">
        <v>448</v>
      </c>
    </row>
    <row r="146" spans="1:12">
      <c r="A146" s="16">
        <v>145</v>
      </c>
      <c r="B146" s="15">
        <v>620734</v>
      </c>
      <c r="C146" s="14">
        <v>1</v>
      </c>
      <c r="D146" s="15" t="s">
        <v>442</v>
      </c>
      <c r="E146" s="15" t="s">
        <v>529</v>
      </c>
      <c r="F146" s="17" t="s">
        <v>530</v>
      </c>
      <c r="G146" s="17" t="e">
        <f>VLOOKUP(F146,#REF!,1,0)</f>
        <v>#REF!</v>
      </c>
      <c r="H146" s="18" t="s">
        <v>14</v>
      </c>
      <c r="I146" s="15" t="s">
        <v>531</v>
      </c>
      <c r="J146" s="15" t="s">
        <v>532</v>
      </c>
      <c r="K146" s="15" t="s">
        <v>533</v>
      </c>
      <c r="L146" s="16" t="s">
        <v>448</v>
      </c>
    </row>
    <row r="147" spans="1:12">
      <c r="A147" s="16">
        <v>146</v>
      </c>
      <c r="B147" s="15">
        <v>620739</v>
      </c>
      <c r="C147" s="14">
        <v>7</v>
      </c>
      <c r="D147" s="15" t="s">
        <v>442</v>
      </c>
      <c r="E147" s="15" t="s">
        <v>534</v>
      </c>
      <c r="F147" s="17" t="s">
        <v>535</v>
      </c>
      <c r="G147" s="17" t="e">
        <f>VLOOKUP(F147,#REF!,1,0)</f>
        <v>#REF!</v>
      </c>
      <c r="H147" s="18" t="s">
        <v>14</v>
      </c>
      <c r="I147" s="15" t="s">
        <v>536</v>
      </c>
      <c r="J147" s="15" t="s">
        <v>537</v>
      </c>
      <c r="K147" s="15" t="s">
        <v>538</v>
      </c>
      <c r="L147" s="16" t="s">
        <v>448</v>
      </c>
    </row>
    <row r="148" spans="1:12">
      <c r="A148" s="16">
        <v>147</v>
      </c>
      <c r="B148" s="15">
        <v>620742</v>
      </c>
      <c r="C148" s="14">
        <v>8</v>
      </c>
      <c r="D148" s="15" t="s">
        <v>442</v>
      </c>
      <c r="E148" s="15" t="s">
        <v>539</v>
      </c>
      <c r="F148" s="17" t="s">
        <v>540</v>
      </c>
      <c r="G148" s="17" t="e">
        <f>VLOOKUP(F148,#REF!,1,0)</f>
        <v>#REF!</v>
      </c>
      <c r="H148" s="18" t="s">
        <v>14</v>
      </c>
      <c r="I148" s="15" t="s">
        <v>536</v>
      </c>
      <c r="J148" s="15" t="s">
        <v>537</v>
      </c>
      <c r="K148" s="15" t="s">
        <v>541</v>
      </c>
      <c r="L148" s="16" t="s">
        <v>448</v>
      </c>
    </row>
    <row r="149" spans="1:12">
      <c r="A149" s="13">
        <v>148</v>
      </c>
      <c r="B149" s="15">
        <v>620742</v>
      </c>
      <c r="C149" s="8">
        <v>8</v>
      </c>
      <c r="D149" s="12" t="s">
        <v>442</v>
      </c>
      <c r="E149" s="12" t="s">
        <v>542</v>
      </c>
      <c r="F149" s="17" t="s">
        <v>543</v>
      </c>
      <c r="G149" s="17" t="e">
        <f>VLOOKUP(F149,#REF!,1,0)</f>
        <v>#REF!</v>
      </c>
      <c r="H149" s="18" t="s">
        <v>14</v>
      </c>
      <c r="I149" s="12" t="s">
        <v>467</v>
      </c>
      <c r="J149" s="12" t="s">
        <v>468</v>
      </c>
      <c r="K149" s="12" t="s">
        <v>544</v>
      </c>
      <c r="L149" s="13" t="s">
        <v>448</v>
      </c>
    </row>
    <row r="150" spans="1:12">
      <c r="A150" s="13">
        <v>149</v>
      </c>
      <c r="B150" s="15">
        <v>620743</v>
      </c>
      <c r="C150" s="8">
        <v>7</v>
      </c>
      <c r="D150" s="12" t="s">
        <v>442</v>
      </c>
      <c r="E150" s="12" t="s">
        <v>545</v>
      </c>
      <c r="F150" s="17" t="s">
        <v>546</v>
      </c>
      <c r="G150" s="17" t="e">
        <f>VLOOKUP(F150,#REF!,1,0)</f>
        <v>#REF!</v>
      </c>
      <c r="H150" s="18" t="s">
        <v>14</v>
      </c>
      <c r="I150" s="12" t="s">
        <v>547</v>
      </c>
      <c r="J150" s="12" t="s">
        <v>548</v>
      </c>
      <c r="K150" s="12" t="s">
        <v>549</v>
      </c>
      <c r="L150" s="13" t="s">
        <v>448</v>
      </c>
    </row>
    <row r="151" spans="1:12">
      <c r="A151" s="13">
        <v>150</v>
      </c>
      <c r="B151" s="15">
        <v>620744</v>
      </c>
      <c r="C151" s="8">
        <v>8</v>
      </c>
      <c r="D151" s="12" t="s">
        <v>442</v>
      </c>
      <c r="E151" s="12" t="s">
        <v>550</v>
      </c>
      <c r="F151" s="17" t="s">
        <v>551</v>
      </c>
      <c r="G151" s="17" t="e">
        <f>VLOOKUP(F151,#REF!,1,0)</f>
        <v>#REF!</v>
      </c>
      <c r="H151" s="18" t="s">
        <v>14</v>
      </c>
      <c r="I151" s="12" t="s">
        <v>547</v>
      </c>
      <c r="J151" s="12" t="s">
        <v>548</v>
      </c>
      <c r="K151" s="12" t="s">
        <v>552</v>
      </c>
      <c r="L151" s="13" t="s">
        <v>448</v>
      </c>
    </row>
    <row r="152" spans="1:12">
      <c r="A152" s="13">
        <v>151</v>
      </c>
      <c r="B152" s="15">
        <v>620745</v>
      </c>
      <c r="C152" s="8">
        <v>9</v>
      </c>
      <c r="D152" s="12" t="s">
        <v>442</v>
      </c>
      <c r="E152" s="12" t="s">
        <v>553</v>
      </c>
      <c r="F152" s="17" t="s">
        <v>554</v>
      </c>
      <c r="G152" s="17" t="e">
        <f>VLOOKUP(F152,#REF!,1,0)</f>
        <v>#REF!</v>
      </c>
      <c r="H152" s="18" t="s">
        <v>14</v>
      </c>
      <c r="I152" s="12" t="s">
        <v>547</v>
      </c>
      <c r="J152" s="12" t="s">
        <v>548</v>
      </c>
      <c r="K152" s="12" t="s">
        <v>555</v>
      </c>
      <c r="L152" s="13" t="s">
        <v>448</v>
      </c>
    </row>
    <row r="153" spans="1:12">
      <c r="A153" s="13">
        <v>152</v>
      </c>
      <c r="B153" s="15">
        <v>620746</v>
      </c>
      <c r="C153" s="8">
        <v>10</v>
      </c>
      <c r="D153" s="12" t="s">
        <v>442</v>
      </c>
      <c r="E153" s="12" t="s">
        <v>556</v>
      </c>
      <c r="F153" s="17" t="s">
        <v>557</v>
      </c>
      <c r="G153" s="17" t="e">
        <f>VLOOKUP(F153,#REF!,1,0)</f>
        <v>#REF!</v>
      </c>
      <c r="H153" s="18" t="s">
        <v>14</v>
      </c>
      <c r="I153" s="12" t="s">
        <v>547</v>
      </c>
      <c r="J153" s="12" t="s">
        <v>548</v>
      </c>
      <c r="K153" s="12" t="s">
        <v>558</v>
      </c>
      <c r="L153" s="13" t="s">
        <v>448</v>
      </c>
    </row>
    <row r="154" spans="1:12">
      <c r="A154" s="16">
        <v>153</v>
      </c>
      <c r="B154" s="15">
        <v>620749</v>
      </c>
      <c r="C154" s="14">
        <v>2</v>
      </c>
      <c r="D154" s="15" t="s">
        <v>442</v>
      </c>
      <c r="E154" s="15" t="s">
        <v>559</v>
      </c>
      <c r="F154" s="17" t="s">
        <v>560</v>
      </c>
      <c r="G154" s="17" t="e">
        <f>VLOOKUP(F154,#REF!,1,0)</f>
        <v>#REF!</v>
      </c>
      <c r="H154" s="18" t="s">
        <v>14</v>
      </c>
      <c r="I154" s="15" t="s">
        <v>561</v>
      </c>
      <c r="J154" s="15" t="s">
        <v>562</v>
      </c>
      <c r="K154" s="15" t="s">
        <v>563</v>
      </c>
      <c r="L154" s="16" t="s">
        <v>448</v>
      </c>
    </row>
    <row r="155" spans="1:12">
      <c r="A155" s="16">
        <v>154</v>
      </c>
      <c r="B155" s="15">
        <v>620754</v>
      </c>
      <c r="C155" s="14"/>
      <c r="D155" s="15" t="s">
        <v>442</v>
      </c>
      <c r="E155" s="15" t="s">
        <v>564</v>
      </c>
      <c r="F155" s="17" t="s">
        <v>565</v>
      </c>
      <c r="G155" s="17" t="e">
        <f>VLOOKUP(F155,#REF!,1,0)</f>
        <v>#REF!</v>
      </c>
      <c r="H155" s="18" t="s">
        <v>14</v>
      </c>
      <c r="I155" s="15" t="s">
        <v>566</v>
      </c>
      <c r="J155" s="15" t="s">
        <v>567</v>
      </c>
      <c r="K155" s="15" t="s">
        <v>568</v>
      </c>
      <c r="L155" s="16" t="s">
        <v>448</v>
      </c>
    </row>
    <row r="156" spans="1:12">
      <c r="A156" s="16">
        <v>155</v>
      </c>
      <c r="B156" s="15">
        <v>620755</v>
      </c>
      <c r="C156" s="14"/>
      <c r="D156" s="15" t="s">
        <v>442</v>
      </c>
      <c r="E156" s="15" t="s">
        <v>569</v>
      </c>
      <c r="F156" s="17" t="s">
        <v>570</v>
      </c>
      <c r="G156" s="17" t="e">
        <f>VLOOKUP(F156,#REF!,1,0)</f>
        <v>#REF!</v>
      </c>
      <c r="H156" s="18" t="s">
        <v>14</v>
      </c>
      <c r="I156" s="15" t="s">
        <v>566</v>
      </c>
      <c r="J156" s="15" t="s">
        <v>567</v>
      </c>
      <c r="K156" s="15" t="s">
        <v>571</v>
      </c>
      <c r="L156" s="16" t="s">
        <v>448</v>
      </c>
    </row>
    <row r="157" spans="1:12">
      <c r="A157" s="16">
        <v>156</v>
      </c>
      <c r="B157" s="15">
        <v>620756</v>
      </c>
      <c r="C157" s="14"/>
      <c r="D157" s="15" t="s">
        <v>442</v>
      </c>
      <c r="E157" s="15" t="s">
        <v>572</v>
      </c>
      <c r="F157" s="17" t="s">
        <v>573</v>
      </c>
      <c r="G157" s="17" t="e">
        <f>VLOOKUP(F157,#REF!,1,0)</f>
        <v>#REF!</v>
      </c>
      <c r="H157" s="18" t="s">
        <v>14</v>
      </c>
      <c r="I157" s="15" t="s">
        <v>566</v>
      </c>
      <c r="J157" s="15" t="s">
        <v>567</v>
      </c>
      <c r="K157" s="15" t="s">
        <v>574</v>
      </c>
      <c r="L157" s="16" t="s">
        <v>448</v>
      </c>
    </row>
    <row r="158" spans="1:12">
      <c r="A158" s="19">
        <v>157</v>
      </c>
      <c r="B158" s="15">
        <v>620757</v>
      </c>
      <c r="C158" s="20"/>
      <c r="D158" s="21" t="s">
        <v>442</v>
      </c>
      <c r="E158" s="21" t="s">
        <v>575</v>
      </c>
      <c r="F158" s="17" t="s">
        <v>576</v>
      </c>
      <c r="G158" s="17" t="e">
        <f>VLOOKUP(F158,#REF!,1,0)</f>
        <v>#REF!</v>
      </c>
      <c r="H158" s="18" t="s">
        <v>14</v>
      </c>
      <c r="I158" s="21" t="s">
        <v>566</v>
      </c>
      <c r="J158" s="21" t="s">
        <v>567</v>
      </c>
      <c r="K158" s="21" t="s">
        <v>577</v>
      </c>
      <c r="L158" s="19" t="s">
        <v>448</v>
      </c>
    </row>
    <row r="159" spans="1:12">
      <c r="A159" s="16">
        <v>158</v>
      </c>
      <c r="B159" s="15">
        <v>620758</v>
      </c>
      <c r="C159" s="14"/>
      <c r="D159" s="15" t="s">
        <v>442</v>
      </c>
      <c r="E159" s="15" t="s">
        <v>578</v>
      </c>
      <c r="F159" s="17" t="s">
        <v>579</v>
      </c>
      <c r="G159" s="17" t="e">
        <f>VLOOKUP(F159,#REF!,1,0)</f>
        <v>#REF!</v>
      </c>
      <c r="H159" s="18" t="s">
        <v>14</v>
      </c>
      <c r="I159" s="15" t="s">
        <v>566</v>
      </c>
      <c r="J159" s="15" t="s">
        <v>567</v>
      </c>
      <c r="K159" s="15" t="s">
        <v>580</v>
      </c>
      <c r="L159" s="16" t="s">
        <v>448</v>
      </c>
    </row>
    <row r="160" spans="1:12">
      <c r="A160" s="16">
        <v>159</v>
      </c>
      <c r="B160" s="15">
        <v>620759</v>
      </c>
      <c r="C160" s="14"/>
      <c r="D160" s="15" t="s">
        <v>442</v>
      </c>
      <c r="E160" s="15" t="s">
        <v>581</v>
      </c>
      <c r="F160" s="17" t="s">
        <v>582</v>
      </c>
      <c r="G160" s="17" t="e">
        <f>VLOOKUP(F160,#REF!,1,0)</f>
        <v>#REF!</v>
      </c>
      <c r="H160" s="18" t="s">
        <v>14</v>
      </c>
      <c r="I160" s="15" t="s">
        <v>566</v>
      </c>
      <c r="J160" s="15" t="s">
        <v>567</v>
      </c>
      <c r="K160" s="15" t="s">
        <v>583</v>
      </c>
      <c r="L160" s="16" t="s">
        <v>448</v>
      </c>
    </row>
    <row r="161" spans="1:12">
      <c r="A161" s="16">
        <v>160</v>
      </c>
      <c r="B161" s="15">
        <v>620760</v>
      </c>
      <c r="C161" s="14"/>
      <c r="D161" s="15" t="s">
        <v>442</v>
      </c>
      <c r="E161" s="15" t="s">
        <v>584</v>
      </c>
      <c r="F161" s="17" t="s">
        <v>585</v>
      </c>
      <c r="G161" s="17" t="e">
        <f>VLOOKUP(F161,#REF!,1,0)</f>
        <v>#REF!</v>
      </c>
      <c r="H161" s="18" t="s">
        <v>14</v>
      </c>
      <c r="I161" s="15" t="s">
        <v>566</v>
      </c>
      <c r="J161" s="15" t="s">
        <v>567</v>
      </c>
      <c r="K161" s="15" t="s">
        <v>586</v>
      </c>
      <c r="L161" s="16" t="s">
        <v>448</v>
      </c>
    </row>
    <row r="162" spans="1:12">
      <c r="A162" s="16">
        <v>161</v>
      </c>
      <c r="B162" s="15">
        <v>620761</v>
      </c>
      <c r="C162" s="14"/>
      <c r="D162" s="15" t="s">
        <v>442</v>
      </c>
      <c r="E162" s="15" t="s">
        <v>587</v>
      </c>
      <c r="F162" s="17" t="s">
        <v>588</v>
      </c>
      <c r="G162" s="17" t="e">
        <f>VLOOKUP(F162,#REF!,1,0)</f>
        <v>#REF!</v>
      </c>
      <c r="H162" s="18" t="s">
        <v>14</v>
      </c>
      <c r="I162" s="15" t="s">
        <v>566</v>
      </c>
      <c r="J162" s="15" t="s">
        <v>567</v>
      </c>
      <c r="K162" s="15" t="s">
        <v>589</v>
      </c>
      <c r="L162" s="16" t="s">
        <v>448</v>
      </c>
    </row>
    <row r="163" spans="1:12">
      <c r="A163" s="16">
        <v>162</v>
      </c>
      <c r="B163" s="15">
        <v>620762</v>
      </c>
      <c r="C163" s="14"/>
      <c r="D163" s="15" t="s">
        <v>442</v>
      </c>
      <c r="E163" s="15" t="s">
        <v>590</v>
      </c>
      <c r="F163" s="17" t="s">
        <v>591</v>
      </c>
      <c r="G163" s="17" t="e">
        <f>VLOOKUP(F163,#REF!,1,0)</f>
        <v>#REF!</v>
      </c>
      <c r="H163" s="18" t="s">
        <v>14</v>
      </c>
      <c r="I163" s="15" t="s">
        <v>566</v>
      </c>
      <c r="J163" s="15" t="s">
        <v>567</v>
      </c>
      <c r="K163" s="15" t="s">
        <v>592</v>
      </c>
      <c r="L163" s="16" t="s">
        <v>448</v>
      </c>
    </row>
    <row r="164" spans="1:12">
      <c r="A164" s="16">
        <v>163</v>
      </c>
      <c r="B164" s="15">
        <v>620763</v>
      </c>
      <c r="C164" s="14"/>
      <c r="D164" s="15" t="s">
        <v>442</v>
      </c>
      <c r="E164" s="15" t="s">
        <v>593</v>
      </c>
      <c r="F164" s="17" t="s">
        <v>594</v>
      </c>
      <c r="G164" s="17" t="e">
        <f>VLOOKUP(F164,#REF!,1,0)</f>
        <v>#REF!</v>
      </c>
      <c r="H164" s="18" t="s">
        <v>14</v>
      </c>
      <c r="I164" s="15" t="s">
        <v>566</v>
      </c>
      <c r="J164" s="15" t="s">
        <v>567</v>
      </c>
      <c r="K164" s="15" t="s">
        <v>595</v>
      </c>
      <c r="L164" s="16" t="s">
        <v>448</v>
      </c>
    </row>
    <row r="165" spans="1:12">
      <c r="A165" s="19">
        <v>164</v>
      </c>
      <c r="B165" s="15">
        <v>620773</v>
      </c>
      <c r="C165" s="20"/>
      <c r="D165" s="21" t="s">
        <v>442</v>
      </c>
      <c r="E165" s="21" t="s">
        <v>596</v>
      </c>
      <c r="F165" s="17" t="s">
        <v>597</v>
      </c>
      <c r="G165" s="17" t="e">
        <f>VLOOKUP(F165,#REF!,1,0)</f>
        <v>#REF!</v>
      </c>
      <c r="H165" s="18" t="s">
        <v>14</v>
      </c>
      <c r="I165" s="21" t="s">
        <v>598</v>
      </c>
      <c r="J165" s="21" t="s">
        <v>599</v>
      </c>
      <c r="K165" s="21"/>
      <c r="L165" s="19" t="s">
        <v>448</v>
      </c>
    </row>
    <row r="166" spans="1:12">
      <c r="A166" s="16">
        <v>165</v>
      </c>
      <c r="B166" s="15">
        <v>620781</v>
      </c>
      <c r="C166" s="14">
        <v>9</v>
      </c>
      <c r="D166" s="15" t="s">
        <v>442</v>
      </c>
      <c r="E166" s="15" t="s">
        <v>600</v>
      </c>
      <c r="F166" s="17" t="s">
        <v>601</v>
      </c>
      <c r="G166" s="17" t="e">
        <f>VLOOKUP(F166,#REF!,1,0)</f>
        <v>#REF!</v>
      </c>
      <c r="H166" s="18" t="s">
        <v>14</v>
      </c>
      <c r="I166" s="15" t="s">
        <v>602</v>
      </c>
      <c r="J166" s="15" t="s">
        <v>603</v>
      </c>
      <c r="K166" s="15" t="s">
        <v>604</v>
      </c>
      <c r="L166" s="16" t="s">
        <v>448</v>
      </c>
    </row>
    <row r="167" spans="1:12">
      <c r="A167" s="16">
        <v>166</v>
      </c>
      <c r="B167" s="15">
        <v>630128</v>
      </c>
      <c r="C167" s="14">
        <v>3</v>
      </c>
      <c r="D167" s="15" t="s">
        <v>442</v>
      </c>
      <c r="E167" s="15" t="s">
        <v>605</v>
      </c>
      <c r="F167" s="17" t="s">
        <v>606</v>
      </c>
      <c r="G167" s="17" t="e">
        <f>VLOOKUP(F167,#REF!,1,0)</f>
        <v>#REF!</v>
      </c>
      <c r="H167" s="18" t="s">
        <v>14</v>
      </c>
      <c r="I167" s="15" t="s">
        <v>471</v>
      </c>
      <c r="J167" s="15" t="s">
        <v>607</v>
      </c>
      <c r="K167" s="15" t="s">
        <v>608</v>
      </c>
      <c r="L167" s="16" t="s">
        <v>448</v>
      </c>
    </row>
    <row r="168" spans="1:12">
      <c r="A168" s="16">
        <v>167</v>
      </c>
      <c r="B168" s="15">
        <v>630129</v>
      </c>
      <c r="C168" s="14">
        <v>4</v>
      </c>
      <c r="D168" s="15" t="s">
        <v>442</v>
      </c>
      <c r="E168" s="15" t="s">
        <v>609</v>
      </c>
      <c r="F168" s="17" t="s">
        <v>610</v>
      </c>
      <c r="G168" s="17" t="e">
        <f>VLOOKUP(F168,#REF!,1,0)</f>
        <v>#REF!</v>
      </c>
      <c r="H168" s="18" t="s">
        <v>14</v>
      </c>
      <c r="I168" s="15" t="s">
        <v>471</v>
      </c>
      <c r="J168" s="15" t="s">
        <v>607</v>
      </c>
      <c r="K168" s="15" t="s">
        <v>611</v>
      </c>
      <c r="L168" s="16" t="s">
        <v>448</v>
      </c>
    </row>
    <row r="169" spans="1:12">
      <c r="A169" s="16">
        <v>168</v>
      </c>
      <c r="B169" s="15">
        <v>630130</v>
      </c>
      <c r="C169" s="14">
        <v>5</v>
      </c>
      <c r="D169" s="15" t="s">
        <v>442</v>
      </c>
      <c r="E169" s="15" t="s">
        <v>612</v>
      </c>
      <c r="F169" s="17" t="s">
        <v>613</v>
      </c>
      <c r="G169" s="17" t="e">
        <f>VLOOKUP(F169,#REF!,1,0)</f>
        <v>#REF!</v>
      </c>
      <c r="H169" s="18" t="s">
        <v>14</v>
      </c>
      <c r="I169" s="15" t="s">
        <v>614</v>
      </c>
      <c r="J169" s="15" t="s">
        <v>615</v>
      </c>
      <c r="K169" s="15" t="s">
        <v>616</v>
      </c>
      <c r="L169" s="16" t="s">
        <v>448</v>
      </c>
    </row>
    <row r="170" spans="1:12">
      <c r="A170" s="16">
        <v>169</v>
      </c>
      <c r="B170" s="15">
        <v>630131</v>
      </c>
      <c r="C170" s="14">
        <v>10</v>
      </c>
      <c r="D170" s="15" t="s">
        <v>442</v>
      </c>
      <c r="E170" s="15" t="s">
        <v>617</v>
      </c>
      <c r="F170" s="17" t="s">
        <v>618</v>
      </c>
      <c r="G170" s="17" t="e">
        <f>VLOOKUP(F170,#REF!,1,0)</f>
        <v>#REF!</v>
      </c>
      <c r="H170" s="18" t="s">
        <v>14</v>
      </c>
      <c r="I170" s="15" t="s">
        <v>619</v>
      </c>
      <c r="J170" s="15" t="s">
        <v>620</v>
      </c>
      <c r="K170" s="15" t="s">
        <v>621</v>
      </c>
      <c r="L170" s="16" t="s">
        <v>448</v>
      </c>
    </row>
    <row r="171" spans="1:12">
      <c r="A171" s="16">
        <v>170</v>
      </c>
      <c r="B171" s="15">
        <v>630132</v>
      </c>
      <c r="C171" s="14">
        <v>11</v>
      </c>
      <c r="D171" s="15" t="s">
        <v>442</v>
      </c>
      <c r="E171" s="15" t="s">
        <v>622</v>
      </c>
      <c r="F171" s="17" t="s">
        <v>623</v>
      </c>
      <c r="G171" s="17" t="e">
        <f>VLOOKUP(F171,#REF!,1,0)</f>
        <v>#REF!</v>
      </c>
      <c r="H171" s="18" t="s">
        <v>14</v>
      </c>
      <c r="I171" s="15" t="s">
        <v>619</v>
      </c>
      <c r="J171" s="15" t="s">
        <v>620</v>
      </c>
      <c r="K171" s="15" t="s">
        <v>624</v>
      </c>
      <c r="L171" s="16" t="s">
        <v>448</v>
      </c>
    </row>
    <row r="172" spans="1:12">
      <c r="A172" s="16">
        <v>171</v>
      </c>
      <c r="B172" s="15">
        <v>630133</v>
      </c>
      <c r="C172" s="14">
        <v>12</v>
      </c>
      <c r="D172" s="15" t="s">
        <v>442</v>
      </c>
      <c r="E172" s="15" t="s">
        <v>625</v>
      </c>
      <c r="F172" s="17" t="s">
        <v>626</v>
      </c>
      <c r="G172" s="17" t="e">
        <f>VLOOKUP(F172,#REF!,1,0)</f>
        <v>#REF!</v>
      </c>
      <c r="H172" s="18" t="s">
        <v>14</v>
      </c>
      <c r="I172" s="15" t="s">
        <v>619</v>
      </c>
      <c r="J172" s="15" t="s">
        <v>620</v>
      </c>
      <c r="K172" s="15" t="s">
        <v>627</v>
      </c>
      <c r="L172" s="16" t="s">
        <v>448</v>
      </c>
    </row>
    <row r="173" spans="1:12">
      <c r="A173" s="16">
        <v>172</v>
      </c>
      <c r="B173" s="15">
        <v>630138</v>
      </c>
      <c r="C173" s="14">
        <v>6</v>
      </c>
      <c r="D173" s="15" t="s">
        <v>442</v>
      </c>
      <c r="E173" s="15" t="s">
        <v>628</v>
      </c>
      <c r="F173" s="17" t="s">
        <v>629</v>
      </c>
      <c r="G173" s="17" t="e">
        <f>VLOOKUP(F173,#REF!,1,0)</f>
        <v>#REF!</v>
      </c>
      <c r="H173" s="18" t="s">
        <v>14</v>
      </c>
      <c r="I173" s="15" t="s">
        <v>630</v>
      </c>
      <c r="J173" s="15" t="s">
        <v>631</v>
      </c>
      <c r="K173" s="15" t="s">
        <v>632</v>
      </c>
      <c r="L173" s="16" t="s">
        <v>448</v>
      </c>
    </row>
    <row r="174" spans="1:12">
      <c r="A174" s="19">
        <v>173</v>
      </c>
      <c r="B174" s="15">
        <v>630139</v>
      </c>
      <c r="C174" s="20"/>
      <c r="D174" s="21" t="s">
        <v>442</v>
      </c>
      <c r="E174" s="21" t="s">
        <v>633</v>
      </c>
      <c r="F174" s="17" t="s">
        <v>634</v>
      </c>
      <c r="G174" s="17" t="e">
        <f>VLOOKUP(F174,#REF!,1,0)</f>
        <v>#REF!</v>
      </c>
      <c r="H174" s="18" t="s">
        <v>14</v>
      </c>
      <c r="I174" s="21" t="s">
        <v>630</v>
      </c>
      <c r="J174" s="21" t="s">
        <v>631</v>
      </c>
      <c r="K174" s="21"/>
      <c r="L174" s="19" t="s">
        <v>448</v>
      </c>
    </row>
    <row r="175" spans="1:12">
      <c r="A175" s="16">
        <v>174</v>
      </c>
      <c r="B175" s="15">
        <v>630147</v>
      </c>
      <c r="C175" s="14">
        <v>7</v>
      </c>
      <c r="D175" s="15" t="s">
        <v>442</v>
      </c>
      <c r="E175" s="15" t="s">
        <v>635</v>
      </c>
      <c r="F175" s="17" t="s">
        <v>636</v>
      </c>
      <c r="G175" s="17" t="e">
        <f>VLOOKUP(F175,#REF!,1,0)</f>
        <v>#REF!</v>
      </c>
      <c r="H175" s="18" t="s">
        <v>14</v>
      </c>
      <c r="I175" s="15" t="s">
        <v>471</v>
      </c>
      <c r="J175" s="15" t="s">
        <v>607</v>
      </c>
      <c r="K175" s="15" t="s">
        <v>637</v>
      </c>
      <c r="L175" s="16" t="s">
        <v>448</v>
      </c>
    </row>
    <row r="176" spans="1:12">
      <c r="A176" s="16">
        <v>175</v>
      </c>
      <c r="B176" s="15">
        <v>630148</v>
      </c>
      <c r="C176" s="14">
        <v>8</v>
      </c>
      <c r="D176" s="15" t="s">
        <v>442</v>
      </c>
      <c r="E176" s="15" t="s">
        <v>638</v>
      </c>
      <c r="F176" s="17" t="s">
        <v>639</v>
      </c>
      <c r="G176" s="17" t="e">
        <f>VLOOKUP(F176,#REF!,1,0)</f>
        <v>#REF!</v>
      </c>
      <c r="H176" s="18" t="s">
        <v>14</v>
      </c>
      <c r="I176" s="15" t="s">
        <v>471</v>
      </c>
      <c r="J176" s="15" t="s">
        <v>607</v>
      </c>
      <c r="K176" s="15" t="s">
        <v>640</v>
      </c>
      <c r="L176" s="16" t="s">
        <v>448</v>
      </c>
    </row>
    <row r="177" spans="1:12">
      <c r="A177" s="16">
        <v>176</v>
      </c>
      <c r="B177" s="15">
        <v>630151</v>
      </c>
      <c r="C177" s="14">
        <v>9</v>
      </c>
      <c r="D177" s="15" t="s">
        <v>442</v>
      </c>
      <c r="E177" s="15" t="s">
        <v>641</v>
      </c>
      <c r="F177" s="17" t="s">
        <v>642</v>
      </c>
      <c r="G177" s="17" t="e">
        <f>VLOOKUP(F177,#REF!,1,0)</f>
        <v>#REF!</v>
      </c>
      <c r="H177" s="18" t="s">
        <v>14</v>
      </c>
      <c r="I177" s="15" t="s">
        <v>471</v>
      </c>
      <c r="J177" s="15" t="s">
        <v>607</v>
      </c>
      <c r="K177" s="15" t="s">
        <v>643</v>
      </c>
      <c r="L177" s="16" t="s">
        <v>448</v>
      </c>
    </row>
    <row r="178" spans="1:12">
      <c r="A178" s="16">
        <v>177</v>
      </c>
      <c r="B178" s="15">
        <v>630152</v>
      </c>
      <c r="C178" s="14">
        <v>10</v>
      </c>
      <c r="D178" s="15" t="s">
        <v>442</v>
      </c>
      <c r="E178" s="15" t="s">
        <v>644</v>
      </c>
      <c r="F178" s="17" t="s">
        <v>645</v>
      </c>
      <c r="G178" s="17" t="e">
        <f>VLOOKUP(F178,#REF!,1,0)</f>
        <v>#REF!</v>
      </c>
      <c r="H178" s="18" t="s">
        <v>14</v>
      </c>
      <c r="I178" s="15" t="s">
        <v>471</v>
      </c>
      <c r="J178" s="15" t="s">
        <v>607</v>
      </c>
      <c r="K178" s="15" t="s">
        <v>646</v>
      </c>
      <c r="L178" s="16" t="s">
        <v>448</v>
      </c>
    </row>
    <row r="179" spans="1:12">
      <c r="A179" s="16">
        <v>178</v>
      </c>
      <c r="B179" s="15">
        <v>630155</v>
      </c>
      <c r="C179" s="14"/>
      <c r="D179" s="15" t="s">
        <v>442</v>
      </c>
      <c r="E179" s="15" t="s">
        <v>647</v>
      </c>
      <c r="F179" s="17" t="s">
        <v>648</v>
      </c>
      <c r="G179" s="17" t="e">
        <f>VLOOKUP(F179,#REF!,1,0)</f>
        <v>#REF!</v>
      </c>
      <c r="H179" s="18" t="s">
        <v>14</v>
      </c>
      <c r="I179" s="15" t="s">
        <v>649</v>
      </c>
      <c r="J179" s="15" t="s">
        <v>650</v>
      </c>
      <c r="K179" s="15" t="s">
        <v>651</v>
      </c>
      <c r="L179" s="16" t="s">
        <v>448</v>
      </c>
    </row>
    <row r="180" spans="1:12">
      <c r="A180" s="16">
        <v>179</v>
      </c>
      <c r="B180" s="15">
        <v>630156</v>
      </c>
      <c r="C180" s="14"/>
      <c r="D180" s="15" t="s">
        <v>442</v>
      </c>
      <c r="E180" s="15" t="s">
        <v>652</v>
      </c>
      <c r="F180" s="17" t="s">
        <v>653</v>
      </c>
      <c r="G180" s="17" t="e">
        <f>VLOOKUP(F180,#REF!,1,0)</f>
        <v>#REF!</v>
      </c>
      <c r="H180" s="18" t="s">
        <v>14</v>
      </c>
      <c r="I180" s="15" t="s">
        <v>649</v>
      </c>
      <c r="J180" s="15" t="s">
        <v>650</v>
      </c>
      <c r="K180" s="15" t="s">
        <v>654</v>
      </c>
      <c r="L180" s="16" t="s">
        <v>448</v>
      </c>
    </row>
    <row r="181" spans="1:12">
      <c r="A181" s="16">
        <v>180</v>
      </c>
      <c r="B181" s="15">
        <v>630157</v>
      </c>
      <c r="C181" s="14"/>
      <c r="D181" s="15" t="s">
        <v>442</v>
      </c>
      <c r="E181" s="15" t="s">
        <v>655</v>
      </c>
      <c r="F181" s="17" t="s">
        <v>656</v>
      </c>
      <c r="G181" s="17" t="e">
        <f>VLOOKUP(F181,#REF!,1,0)</f>
        <v>#REF!</v>
      </c>
      <c r="H181" s="18" t="s">
        <v>14</v>
      </c>
      <c r="I181" s="15" t="s">
        <v>649</v>
      </c>
      <c r="J181" s="15" t="s">
        <v>650</v>
      </c>
      <c r="K181" s="15" t="s">
        <v>657</v>
      </c>
      <c r="L181" s="16" t="s">
        <v>448</v>
      </c>
    </row>
    <row r="182" spans="1:12">
      <c r="A182" s="16">
        <v>181</v>
      </c>
      <c r="B182" s="15">
        <v>630158</v>
      </c>
      <c r="C182" s="14"/>
      <c r="D182" s="15" t="s">
        <v>442</v>
      </c>
      <c r="E182" s="15" t="s">
        <v>658</v>
      </c>
      <c r="F182" s="17" t="s">
        <v>659</v>
      </c>
      <c r="G182" s="17" t="e">
        <f>VLOOKUP(F182,#REF!,1,0)</f>
        <v>#REF!</v>
      </c>
      <c r="H182" s="18" t="s">
        <v>14</v>
      </c>
      <c r="I182" s="15" t="s">
        <v>649</v>
      </c>
      <c r="J182" s="15" t="s">
        <v>650</v>
      </c>
      <c r="K182" s="15" t="s">
        <v>660</v>
      </c>
      <c r="L182" s="16" t="s">
        <v>448</v>
      </c>
    </row>
    <row r="183" spans="1:12">
      <c r="A183" s="16">
        <v>182</v>
      </c>
      <c r="B183" s="15">
        <v>630159</v>
      </c>
      <c r="C183" s="14"/>
      <c r="D183" s="15" t="s">
        <v>442</v>
      </c>
      <c r="E183" s="15" t="s">
        <v>661</v>
      </c>
      <c r="F183" s="17" t="s">
        <v>662</v>
      </c>
      <c r="G183" s="17" t="e">
        <f>VLOOKUP(F183,#REF!,1,0)</f>
        <v>#REF!</v>
      </c>
      <c r="H183" s="18" t="s">
        <v>14</v>
      </c>
      <c r="I183" s="15" t="s">
        <v>649</v>
      </c>
      <c r="J183" s="15" t="s">
        <v>650</v>
      </c>
      <c r="K183" s="15" t="s">
        <v>663</v>
      </c>
      <c r="L183" s="16" t="s">
        <v>448</v>
      </c>
    </row>
    <row r="184" spans="1:12">
      <c r="A184" s="13">
        <v>183</v>
      </c>
      <c r="B184" s="17">
        <v>466</v>
      </c>
      <c r="C184" s="54">
        <v>1</v>
      </c>
      <c r="D184" s="55" t="s">
        <v>664</v>
      </c>
      <c r="E184" s="55" t="s">
        <v>665</v>
      </c>
      <c r="F184" s="17" t="s">
        <v>666</v>
      </c>
      <c r="G184" s="17" t="e">
        <f>VLOOKUP(F184,#REF!,1,0)</f>
        <v>#REF!</v>
      </c>
      <c r="H184" s="56" t="s">
        <v>14</v>
      </c>
      <c r="I184" s="57" t="s">
        <v>667</v>
      </c>
      <c r="J184" s="58" t="s">
        <v>668</v>
      </c>
      <c r="K184" s="12" t="s">
        <v>669</v>
      </c>
      <c r="L184" s="13" t="s">
        <v>670</v>
      </c>
    </row>
    <row r="185" spans="1:12">
      <c r="A185" s="13">
        <v>184</v>
      </c>
      <c r="B185" s="17">
        <v>1117</v>
      </c>
      <c r="C185" s="54">
        <v>2</v>
      </c>
      <c r="D185" s="55" t="s">
        <v>664</v>
      </c>
      <c r="E185" s="55" t="s">
        <v>671</v>
      </c>
      <c r="F185" s="17" t="s">
        <v>672</v>
      </c>
      <c r="G185" s="17" t="e">
        <f>VLOOKUP(F185,#REF!,1,0)</f>
        <v>#REF!</v>
      </c>
      <c r="H185" s="56" t="s">
        <v>14</v>
      </c>
      <c r="I185" s="13" t="s">
        <v>673</v>
      </c>
      <c r="J185" s="59" t="s">
        <v>674</v>
      </c>
      <c r="K185" s="13" t="s">
        <v>675</v>
      </c>
      <c r="L185" s="13" t="s">
        <v>676</v>
      </c>
    </row>
    <row r="186" spans="1:12">
      <c r="A186" s="16">
        <v>185</v>
      </c>
      <c r="B186" s="17">
        <v>54386</v>
      </c>
      <c r="C186" s="60"/>
      <c r="D186" s="17" t="s">
        <v>664</v>
      </c>
      <c r="E186" s="17" t="s">
        <v>677</v>
      </c>
      <c r="F186" s="17" t="s">
        <v>678</v>
      </c>
      <c r="G186" s="17" t="e">
        <f>VLOOKUP(F186,#REF!,1,0)</f>
        <v>#REF!</v>
      </c>
      <c r="H186" s="56" t="s">
        <v>14</v>
      </c>
      <c r="I186" s="16" t="s">
        <v>679</v>
      </c>
      <c r="J186" s="61" t="s">
        <v>680</v>
      </c>
      <c r="K186" s="16" t="s">
        <v>681</v>
      </c>
      <c r="L186" s="16" t="s">
        <v>670</v>
      </c>
    </row>
    <row r="187" spans="1:12">
      <c r="A187" s="16">
        <v>186</v>
      </c>
      <c r="B187" s="17">
        <v>57934</v>
      </c>
      <c r="C187" s="60"/>
      <c r="D187" s="17" t="s">
        <v>664</v>
      </c>
      <c r="E187" s="17" t="s">
        <v>682</v>
      </c>
      <c r="F187" s="17" t="s">
        <v>683</v>
      </c>
      <c r="G187" s="17" t="e">
        <f>VLOOKUP(F187,#REF!,1,0)</f>
        <v>#REF!</v>
      </c>
      <c r="H187" s="56" t="s">
        <v>14</v>
      </c>
      <c r="I187" s="16" t="s">
        <v>684</v>
      </c>
      <c r="J187" s="61" t="s">
        <v>685</v>
      </c>
      <c r="K187" s="16" t="s">
        <v>686</v>
      </c>
      <c r="L187" s="16" t="s">
        <v>670</v>
      </c>
    </row>
    <row r="188" spans="1:12">
      <c r="A188" s="36">
        <v>187</v>
      </c>
      <c r="B188" s="17">
        <v>340025</v>
      </c>
      <c r="C188" s="62"/>
      <c r="D188" s="34" t="s">
        <v>664</v>
      </c>
      <c r="E188" s="34" t="s">
        <v>687</v>
      </c>
      <c r="F188" s="17" t="s">
        <v>688</v>
      </c>
      <c r="G188" s="17" t="e">
        <f>VLOOKUP(F188,#REF!,1,0)</f>
        <v>#REF!</v>
      </c>
      <c r="H188" s="56" t="s">
        <v>14</v>
      </c>
      <c r="I188" s="36" t="s">
        <v>684</v>
      </c>
      <c r="J188" s="63" t="s">
        <v>685</v>
      </c>
      <c r="K188" s="36" t="s">
        <v>689</v>
      </c>
      <c r="L188" s="36" t="s">
        <v>670</v>
      </c>
    </row>
    <row r="189" spans="1:12">
      <c r="A189" s="16">
        <v>188</v>
      </c>
      <c r="B189" s="17">
        <v>340490</v>
      </c>
      <c r="C189" s="60"/>
      <c r="D189" s="17" t="s">
        <v>664</v>
      </c>
      <c r="E189" s="17" t="s">
        <v>690</v>
      </c>
      <c r="F189" s="17" t="s">
        <v>691</v>
      </c>
      <c r="G189" s="17" t="e">
        <f>VLOOKUP(F189,#REF!,1,0)</f>
        <v>#REF!</v>
      </c>
      <c r="H189" s="56" t="s">
        <v>14</v>
      </c>
      <c r="I189" s="16" t="s">
        <v>684</v>
      </c>
      <c r="J189" s="61" t="s">
        <v>685</v>
      </c>
      <c r="K189" s="16" t="s">
        <v>689</v>
      </c>
      <c r="L189" s="16" t="s">
        <v>670</v>
      </c>
    </row>
    <row r="190" spans="1:12">
      <c r="A190" s="13">
        <v>189</v>
      </c>
      <c r="B190" s="17">
        <v>440067</v>
      </c>
      <c r="C190" s="54"/>
      <c r="D190" s="55" t="s">
        <v>664</v>
      </c>
      <c r="E190" s="55" t="s">
        <v>692</v>
      </c>
      <c r="F190" s="17" t="s">
        <v>693</v>
      </c>
      <c r="G190" s="17" t="e">
        <f>VLOOKUP(F190,#REF!,1,0)</f>
        <v>#REF!</v>
      </c>
      <c r="H190" s="56" t="s">
        <v>14</v>
      </c>
      <c r="I190" s="13" t="s">
        <v>694</v>
      </c>
      <c r="J190" s="59" t="s">
        <v>695</v>
      </c>
      <c r="K190" s="13" t="s">
        <v>696</v>
      </c>
      <c r="L190" s="13" t="s">
        <v>697</v>
      </c>
    </row>
    <row r="191" spans="1:12">
      <c r="A191" s="16">
        <v>190</v>
      </c>
      <c r="B191" s="64">
        <v>450854</v>
      </c>
      <c r="C191" s="60"/>
      <c r="D191" s="65" t="s">
        <v>664</v>
      </c>
      <c r="E191" s="65" t="s">
        <v>698</v>
      </c>
      <c r="F191" s="17" t="s">
        <v>699</v>
      </c>
      <c r="G191" s="17" t="e">
        <f>VLOOKUP(F191,#REF!,1,0)</f>
        <v>#REF!</v>
      </c>
      <c r="H191" s="56" t="s">
        <v>14</v>
      </c>
      <c r="I191" s="66" t="s">
        <v>700</v>
      </c>
      <c r="J191" s="67" t="s">
        <v>701</v>
      </c>
      <c r="K191" s="66" t="s">
        <v>702</v>
      </c>
      <c r="L191" s="16" t="s">
        <v>676</v>
      </c>
    </row>
    <row r="192" spans="1:12">
      <c r="A192" s="13">
        <v>191</v>
      </c>
      <c r="B192" s="17">
        <v>550185</v>
      </c>
      <c r="C192" s="54">
        <v>3</v>
      </c>
      <c r="D192" s="55" t="s">
        <v>664</v>
      </c>
      <c r="E192" s="55" t="s">
        <v>703</v>
      </c>
      <c r="F192" s="17" t="s">
        <v>704</v>
      </c>
      <c r="G192" s="17" t="e">
        <f>VLOOKUP(F192,#REF!,1,0)</f>
        <v>#REF!</v>
      </c>
      <c r="H192" s="56" t="s">
        <v>14</v>
      </c>
      <c r="I192" s="57" t="s">
        <v>667</v>
      </c>
      <c r="J192" s="58" t="s">
        <v>668</v>
      </c>
      <c r="K192" s="12" t="s">
        <v>705</v>
      </c>
      <c r="L192" s="13" t="s">
        <v>670</v>
      </c>
    </row>
    <row r="193" spans="1:12">
      <c r="A193" s="13">
        <v>192</v>
      </c>
      <c r="B193" s="17">
        <v>550189</v>
      </c>
      <c r="C193" s="54">
        <v>4</v>
      </c>
      <c r="D193" s="55" t="s">
        <v>664</v>
      </c>
      <c r="E193" s="55" t="s">
        <v>706</v>
      </c>
      <c r="F193" s="17" t="s">
        <v>707</v>
      </c>
      <c r="G193" s="17" t="e">
        <f>VLOOKUP(F193,#REF!,1,0)</f>
        <v>#REF!</v>
      </c>
      <c r="H193" s="56" t="s">
        <v>14</v>
      </c>
      <c r="I193" s="13" t="s">
        <v>673</v>
      </c>
      <c r="J193" s="59" t="s">
        <v>674</v>
      </c>
      <c r="K193" s="13" t="s">
        <v>708</v>
      </c>
      <c r="L193" s="13" t="s">
        <v>676</v>
      </c>
    </row>
    <row r="194" spans="1:12">
      <c r="A194" s="16">
        <v>193</v>
      </c>
      <c r="B194" s="17">
        <v>550220</v>
      </c>
      <c r="C194" s="60"/>
      <c r="D194" s="17" t="s">
        <v>664</v>
      </c>
      <c r="E194" s="17" t="s">
        <v>709</v>
      </c>
      <c r="F194" s="17" t="s">
        <v>710</v>
      </c>
      <c r="G194" s="17" t="e">
        <f>VLOOKUP(F194,#REF!,1,0)</f>
        <v>#REF!</v>
      </c>
      <c r="H194" s="56" t="s">
        <v>14</v>
      </c>
      <c r="I194" s="16" t="s">
        <v>711</v>
      </c>
      <c r="J194" s="61" t="s">
        <v>712</v>
      </c>
      <c r="K194" s="16" t="s">
        <v>713</v>
      </c>
      <c r="L194" s="16" t="s">
        <v>714</v>
      </c>
    </row>
    <row r="195" spans="1:12">
      <c r="A195" s="16">
        <v>194</v>
      </c>
      <c r="B195" s="15">
        <v>54454</v>
      </c>
      <c r="C195" s="14"/>
      <c r="D195" s="15" t="s">
        <v>715</v>
      </c>
      <c r="E195" s="15" t="s">
        <v>716</v>
      </c>
      <c r="F195" s="17" t="s">
        <v>717</v>
      </c>
      <c r="G195" s="17" t="e">
        <f>VLOOKUP(F195,#REF!,1,0)</f>
        <v>#REF!</v>
      </c>
      <c r="H195" s="18" t="s">
        <v>14</v>
      </c>
      <c r="I195" s="15" t="s">
        <v>718</v>
      </c>
      <c r="J195" s="15" t="s">
        <v>719</v>
      </c>
      <c r="K195" s="15" t="s">
        <v>720</v>
      </c>
      <c r="L195" s="16" t="s">
        <v>721</v>
      </c>
    </row>
    <row r="196" spans="1:12">
      <c r="A196" s="19">
        <v>195</v>
      </c>
      <c r="B196" s="15">
        <v>54465</v>
      </c>
      <c r="C196" s="20"/>
      <c r="D196" s="21" t="s">
        <v>715</v>
      </c>
      <c r="E196" s="21" t="s">
        <v>722</v>
      </c>
      <c r="F196" s="17" t="s">
        <v>723</v>
      </c>
      <c r="G196" s="17" t="e">
        <f>VLOOKUP(F196,#REF!,1,0)</f>
        <v>#REF!</v>
      </c>
      <c r="H196" s="18" t="s">
        <v>14</v>
      </c>
      <c r="I196" s="21" t="s">
        <v>724</v>
      </c>
      <c r="J196" s="21" t="s">
        <v>725</v>
      </c>
      <c r="K196" s="21" t="s">
        <v>726</v>
      </c>
      <c r="L196" s="19" t="s">
        <v>721</v>
      </c>
    </row>
    <row r="197" spans="1:12">
      <c r="A197" s="16">
        <v>196</v>
      </c>
      <c r="B197" s="15">
        <v>57435</v>
      </c>
      <c r="C197" s="14"/>
      <c r="D197" s="15" t="s">
        <v>715</v>
      </c>
      <c r="E197" s="15" t="s">
        <v>727</v>
      </c>
      <c r="F197" s="17" t="s">
        <v>728</v>
      </c>
      <c r="G197" s="17" t="e">
        <f>VLOOKUP(F197,#REF!,1,0)</f>
        <v>#REF!</v>
      </c>
      <c r="H197" s="18" t="s">
        <v>14</v>
      </c>
      <c r="I197" s="15" t="s">
        <v>729</v>
      </c>
      <c r="J197" s="15" t="s">
        <v>730</v>
      </c>
      <c r="K197" s="15" t="s">
        <v>731</v>
      </c>
      <c r="L197" s="16" t="s">
        <v>732</v>
      </c>
    </row>
    <row r="198" spans="1:12">
      <c r="A198" s="47">
        <v>197</v>
      </c>
      <c r="B198" s="15">
        <v>57454</v>
      </c>
      <c r="C198" s="68">
        <v>52</v>
      </c>
      <c r="D198" s="15" t="s">
        <v>715</v>
      </c>
      <c r="E198" s="15" t="s">
        <v>733</v>
      </c>
      <c r="F198" s="17" t="s">
        <v>734</v>
      </c>
      <c r="G198" s="17" t="e">
        <f>VLOOKUP(F198,#REF!,1,0)</f>
        <v>#REF!</v>
      </c>
      <c r="H198" s="18" t="s">
        <v>14</v>
      </c>
      <c r="I198" s="15" t="s">
        <v>735</v>
      </c>
      <c r="J198" s="15" t="s">
        <v>736</v>
      </c>
      <c r="K198" s="15" t="s">
        <v>737</v>
      </c>
      <c r="L198" s="16" t="s">
        <v>738</v>
      </c>
    </row>
    <row r="199" spans="1:12">
      <c r="A199" s="16">
        <v>198</v>
      </c>
      <c r="B199" s="15">
        <v>74985</v>
      </c>
      <c r="C199" s="14"/>
      <c r="D199" s="15" t="s">
        <v>715</v>
      </c>
      <c r="E199" s="15" t="s">
        <v>739</v>
      </c>
      <c r="F199" s="17" t="s">
        <v>728</v>
      </c>
      <c r="G199" s="17" t="e">
        <f>VLOOKUP(F199,#REF!,1,0)</f>
        <v>#REF!</v>
      </c>
      <c r="H199" s="18" t="s">
        <v>14</v>
      </c>
      <c r="I199" s="15" t="s">
        <v>729</v>
      </c>
      <c r="J199" s="15" t="s">
        <v>730</v>
      </c>
      <c r="K199" s="15" t="s">
        <v>740</v>
      </c>
      <c r="L199" s="16" t="s">
        <v>732</v>
      </c>
    </row>
    <row r="200" spans="1:12">
      <c r="A200" s="16">
        <v>199</v>
      </c>
      <c r="B200" s="15">
        <v>91243</v>
      </c>
      <c r="C200" s="14"/>
      <c r="D200" s="15" t="s">
        <v>715</v>
      </c>
      <c r="E200" s="15" t="s">
        <v>741</v>
      </c>
      <c r="F200" s="17" t="s">
        <v>742</v>
      </c>
      <c r="G200" s="17" t="e">
        <f>VLOOKUP(F200,#REF!,1,0)</f>
        <v>#REF!</v>
      </c>
      <c r="H200" s="18" t="s">
        <v>14</v>
      </c>
      <c r="I200" s="15" t="s">
        <v>743</v>
      </c>
      <c r="J200" s="15" t="s">
        <v>744</v>
      </c>
      <c r="K200" s="15" t="s">
        <v>745</v>
      </c>
      <c r="L200" s="16" t="s">
        <v>732</v>
      </c>
    </row>
    <row r="201" spans="1:12">
      <c r="A201" s="19">
        <v>200</v>
      </c>
      <c r="B201" s="22">
        <v>340645</v>
      </c>
      <c r="C201" s="20"/>
      <c r="D201" s="21" t="s">
        <v>715</v>
      </c>
      <c r="E201" s="21" t="s">
        <v>746</v>
      </c>
      <c r="F201" s="23" t="s">
        <v>747</v>
      </c>
      <c r="G201" s="23" t="e">
        <f>VLOOKUP(F201,#REF!,1,0)</f>
        <v>#REF!</v>
      </c>
      <c r="H201" s="69" t="s">
        <v>14</v>
      </c>
      <c r="I201" s="21" t="s">
        <v>748</v>
      </c>
      <c r="J201" s="20" t="s">
        <v>749</v>
      </c>
      <c r="K201" s="21" t="s">
        <v>750</v>
      </c>
      <c r="L201" s="19" t="s">
        <v>732</v>
      </c>
    </row>
    <row r="202" spans="1:12">
      <c r="A202" s="19">
        <v>201</v>
      </c>
      <c r="B202" s="22">
        <v>520313</v>
      </c>
      <c r="C202" s="20"/>
      <c r="D202" s="21" t="s">
        <v>715</v>
      </c>
      <c r="E202" s="21" t="s">
        <v>751</v>
      </c>
      <c r="F202" s="23" t="s">
        <v>752</v>
      </c>
      <c r="G202" s="23" t="e">
        <f>VLOOKUP(F202,#REF!,1,0)</f>
        <v>#REF!</v>
      </c>
      <c r="H202" s="69" t="s">
        <v>14</v>
      </c>
      <c r="I202" s="21" t="s">
        <v>753</v>
      </c>
      <c r="J202" s="21" t="s">
        <v>754</v>
      </c>
      <c r="K202" s="21" t="s">
        <v>755</v>
      </c>
      <c r="L202" s="19" t="s">
        <v>732</v>
      </c>
    </row>
    <row r="203" spans="1:12">
      <c r="A203" s="16">
        <v>202</v>
      </c>
      <c r="B203" s="15">
        <v>520346</v>
      </c>
      <c r="C203" s="14"/>
      <c r="D203" s="15" t="s">
        <v>715</v>
      </c>
      <c r="E203" s="15" t="s">
        <v>756</v>
      </c>
      <c r="F203" s="17" t="s">
        <v>757</v>
      </c>
      <c r="G203" s="17" t="e">
        <f>VLOOKUP(F203,#REF!,1,0)</f>
        <v>#REF!</v>
      </c>
      <c r="H203" s="18" t="s">
        <v>14</v>
      </c>
      <c r="I203" s="15" t="s">
        <v>758</v>
      </c>
      <c r="J203" s="15" t="s">
        <v>759</v>
      </c>
      <c r="K203" s="15" t="s">
        <v>760</v>
      </c>
      <c r="L203" s="16" t="s">
        <v>721</v>
      </c>
    </row>
    <row r="204" spans="1:12">
      <c r="A204" s="47">
        <v>203</v>
      </c>
      <c r="B204" s="15">
        <v>540154</v>
      </c>
      <c r="C204" s="68">
        <v>52</v>
      </c>
      <c r="D204" s="15" t="s">
        <v>715</v>
      </c>
      <c r="E204" s="15" t="s">
        <v>761</v>
      </c>
      <c r="F204" s="17" t="s">
        <v>762</v>
      </c>
      <c r="G204" s="17" t="e">
        <f>VLOOKUP(F204,#REF!,1,0)</f>
        <v>#REF!</v>
      </c>
      <c r="H204" s="18" t="s">
        <v>14</v>
      </c>
      <c r="I204" s="15" t="s">
        <v>763</v>
      </c>
      <c r="J204" s="15" t="s">
        <v>764</v>
      </c>
      <c r="K204" s="15" t="s">
        <v>765</v>
      </c>
      <c r="L204" s="16" t="s">
        <v>738</v>
      </c>
    </row>
    <row r="205" spans="1:12">
      <c r="A205" s="16">
        <v>204</v>
      </c>
      <c r="B205" s="15">
        <v>540160</v>
      </c>
      <c r="C205" s="14"/>
      <c r="D205" s="15" t="s">
        <v>715</v>
      </c>
      <c r="E205" s="15" t="s">
        <v>766</v>
      </c>
      <c r="F205" s="17" t="s">
        <v>767</v>
      </c>
      <c r="G205" s="17" t="e">
        <f>VLOOKUP(F205,#REF!,1,0)</f>
        <v>#REF!</v>
      </c>
      <c r="H205" s="18" t="s">
        <v>14</v>
      </c>
      <c r="I205" s="15" t="s">
        <v>768</v>
      </c>
      <c r="J205" s="15" t="s">
        <v>769</v>
      </c>
      <c r="K205" s="15" t="s">
        <v>770</v>
      </c>
      <c r="L205" s="16" t="s">
        <v>721</v>
      </c>
    </row>
    <row r="206" spans="1:12">
      <c r="A206" s="47">
        <v>205</v>
      </c>
      <c r="B206" s="15">
        <v>550468</v>
      </c>
      <c r="C206" s="14"/>
      <c r="D206" s="15" t="s">
        <v>715</v>
      </c>
      <c r="E206" s="15" t="s">
        <v>771</v>
      </c>
      <c r="F206" s="17" t="s">
        <v>772</v>
      </c>
      <c r="G206" s="17" t="e">
        <f>VLOOKUP(F206,#REF!,1,0)</f>
        <v>#REF!</v>
      </c>
      <c r="H206" s="18" t="s">
        <v>14</v>
      </c>
      <c r="I206" s="15" t="s">
        <v>773</v>
      </c>
      <c r="J206" s="15" t="s">
        <v>774</v>
      </c>
      <c r="K206" s="15" t="s">
        <v>775</v>
      </c>
      <c r="L206" s="16" t="s">
        <v>732</v>
      </c>
    </row>
    <row r="207" spans="1:12">
      <c r="A207" s="47">
        <v>206</v>
      </c>
      <c r="B207" s="15">
        <v>550471</v>
      </c>
      <c r="C207" s="14"/>
      <c r="D207" s="15" t="s">
        <v>715</v>
      </c>
      <c r="E207" s="15" t="s">
        <v>776</v>
      </c>
      <c r="F207" s="17" t="s">
        <v>777</v>
      </c>
      <c r="G207" s="17" t="e">
        <f>VLOOKUP(F207,#REF!,1,0)</f>
        <v>#REF!</v>
      </c>
      <c r="H207" s="18" t="s">
        <v>14</v>
      </c>
      <c r="I207" s="15" t="s">
        <v>773</v>
      </c>
      <c r="J207" s="15" t="s">
        <v>774</v>
      </c>
      <c r="K207" s="15" t="s">
        <v>778</v>
      </c>
      <c r="L207" s="16" t="s">
        <v>732</v>
      </c>
    </row>
    <row r="208" spans="1:12">
      <c r="A208" s="16">
        <v>207</v>
      </c>
      <c r="B208" s="15">
        <v>550475</v>
      </c>
      <c r="C208" s="14"/>
      <c r="D208" s="15" t="s">
        <v>715</v>
      </c>
      <c r="E208" s="15" t="s">
        <v>779</v>
      </c>
      <c r="F208" s="17" t="s">
        <v>780</v>
      </c>
      <c r="G208" s="17" t="e">
        <f>VLOOKUP(F208,#REF!,1,0)</f>
        <v>#REF!</v>
      </c>
      <c r="H208" s="18" t="s">
        <v>14</v>
      </c>
      <c r="I208" s="15" t="s">
        <v>781</v>
      </c>
      <c r="J208" s="15" t="s">
        <v>782</v>
      </c>
      <c r="K208" s="15" t="s">
        <v>783</v>
      </c>
      <c r="L208" s="16" t="s">
        <v>721</v>
      </c>
    </row>
    <row r="209" spans="1:12">
      <c r="A209" s="16">
        <v>208</v>
      </c>
      <c r="B209" s="15">
        <v>550476</v>
      </c>
      <c r="C209" s="14"/>
      <c r="D209" s="15" t="s">
        <v>715</v>
      </c>
      <c r="E209" s="15" t="s">
        <v>784</v>
      </c>
      <c r="F209" s="17" t="s">
        <v>785</v>
      </c>
      <c r="G209" s="17" t="e">
        <f>VLOOKUP(F209,#REF!,1,0)</f>
        <v>#REF!</v>
      </c>
      <c r="H209" s="18" t="s">
        <v>14</v>
      </c>
      <c r="I209" s="15" t="s">
        <v>781</v>
      </c>
      <c r="J209" s="15" t="s">
        <v>782</v>
      </c>
      <c r="K209" s="15" t="s">
        <v>786</v>
      </c>
      <c r="L209" s="16" t="s">
        <v>721</v>
      </c>
    </row>
    <row r="210" spans="1:12">
      <c r="A210" s="36">
        <v>209</v>
      </c>
      <c r="B210" s="32">
        <v>550490</v>
      </c>
      <c r="C210" s="49"/>
      <c r="D210" s="32" t="s">
        <v>715</v>
      </c>
      <c r="E210" s="32" t="s">
        <v>787</v>
      </c>
      <c r="F210" s="34" t="s">
        <v>788</v>
      </c>
      <c r="G210" s="34" t="e">
        <f>VLOOKUP(F210,#REF!,1,0)</f>
        <v>#REF!</v>
      </c>
      <c r="H210" s="35" t="s">
        <v>14</v>
      </c>
      <c r="I210" s="32" t="s">
        <v>729</v>
      </c>
      <c r="J210" s="32" t="s">
        <v>730</v>
      </c>
      <c r="K210" s="32" t="s">
        <v>789</v>
      </c>
      <c r="L210" s="36" t="s">
        <v>732</v>
      </c>
    </row>
    <row r="211" spans="1:12">
      <c r="A211" s="16">
        <v>210</v>
      </c>
      <c r="B211" s="15">
        <v>550498</v>
      </c>
      <c r="C211" s="14"/>
      <c r="D211" s="15" t="s">
        <v>715</v>
      </c>
      <c r="E211" s="15" t="s">
        <v>790</v>
      </c>
      <c r="F211" s="17" t="s">
        <v>791</v>
      </c>
      <c r="G211" s="17" t="e">
        <f>VLOOKUP(F211,#REF!,1,0)</f>
        <v>#REF!</v>
      </c>
      <c r="H211" s="18" t="s">
        <v>14</v>
      </c>
      <c r="I211" s="15" t="s">
        <v>792</v>
      </c>
      <c r="J211" s="15" t="s">
        <v>793</v>
      </c>
      <c r="K211" s="15" t="s">
        <v>794</v>
      </c>
      <c r="L211" s="16" t="s">
        <v>721</v>
      </c>
    </row>
    <row r="212" spans="1:12">
      <c r="A212" s="16">
        <v>211</v>
      </c>
      <c r="B212" s="15">
        <v>620086</v>
      </c>
      <c r="C212" s="14"/>
      <c r="D212" s="15" t="s">
        <v>715</v>
      </c>
      <c r="E212" s="15" t="s">
        <v>795</v>
      </c>
      <c r="F212" s="17" t="s">
        <v>796</v>
      </c>
      <c r="G212" s="17" t="e">
        <f>VLOOKUP(F212,#REF!,1,0)</f>
        <v>#REF!</v>
      </c>
      <c r="H212" s="18" t="s">
        <v>14</v>
      </c>
      <c r="I212" s="15" t="s">
        <v>797</v>
      </c>
      <c r="J212" s="15" t="s">
        <v>798</v>
      </c>
      <c r="K212" s="15" t="s">
        <v>799</v>
      </c>
      <c r="L212" s="16" t="s">
        <v>721</v>
      </c>
    </row>
    <row r="213" spans="1:12">
      <c r="A213" s="70">
        <v>212</v>
      </c>
      <c r="B213" s="15">
        <v>620784</v>
      </c>
      <c r="C213" s="14"/>
      <c r="D213" s="15" t="s">
        <v>715</v>
      </c>
      <c r="E213" s="15" t="s">
        <v>800</v>
      </c>
      <c r="F213" s="17" t="s">
        <v>801</v>
      </c>
      <c r="G213" s="17" t="e">
        <f>VLOOKUP(F213,#REF!,1,0)</f>
        <v>#REF!</v>
      </c>
      <c r="H213" s="18" t="s">
        <v>14</v>
      </c>
      <c r="I213" s="15" t="s">
        <v>802</v>
      </c>
      <c r="J213" s="15" t="s">
        <v>803</v>
      </c>
      <c r="K213" s="15" t="s">
        <v>804</v>
      </c>
      <c r="L213" s="16" t="s">
        <v>732</v>
      </c>
    </row>
    <row r="214" spans="1:12">
      <c r="A214" s="71">
        <v>213</v>
      </c>
      <c r="B214" s="15">
        <v>620792</v>
      </c>
      <c r="C214" s="20"/>
      <c r="D214" s="21" t="s">
        <v>715</v>
      </c>
      <c r="E214" s="21" t="s">
        <v>805</v>
      </c>
      <c r="F214" s="17" t="s">
        <v>806</v>
      </c>
      <c r="G214" s="17" t="e">
        <f>VLOOKUP(F214,#REF!,1,0)</f>
        <v>#REF!</v>
      </c>
      <c r="H214" s="18" t="s">
        <v>14</v>
      </c>
      <c r="I214" s="21" t="s">
        <v>807</v>
      </c>
      <c r="J214" s="20" t="s">
        <v>808</v>
      </c>
      <c r="K214" s="21" t="s">
        <v>809</v>
      </c>
      <c r="L214" s="19" t="s">
        <v>732</v>
      </c>
    </row>
    <row r="215" spans="1:12">
      <c r="A215" s="19">
        <v>214</v>
      </c>
      <c r="B215" s="15">
        <v>620793</v>
      </c>
      <c r="C215" s="20"/>
      <c r="D215" s="21" t="s">
        <v>715</v>
      </c>
      <c r="E215" s="21" t="s">
        <v>810</v>
      </c>
      <c r="F215" s="17" t="s">
        <v>811</v>
      </c>
      <c r="G215" s="17" t="e">
        <f>VLOOKUP(F215,#REF!,1,0)</f>
        <v>#REF!</v>
      </c>
      <c r="H215" s="18" t="s">
        <v>14</v>
      </c>
      <c r="I215" s="21" t="s">
        <v>812</v>
      </c>
      <c r="J215" s="21" t="s">
        <v>813</v>
      </c>
      <c r="K215" s="21" t="s">
        <v>814</v>
      </c>
      <c r="L215" s="19" t="s">
        <v>732</v>
      </c>
    </row>
    <row r="216" spans="1:12">
      <c r="A216" s="47">
        <v>215</v>
      </c>
      <c r="B216" s="15">
        <v>620796</v>
      </c>
      <c r="C216" s="68">
        <v>52</v>
      </c>
      <c r="D216" s="15" t="s">
        <v>715</v>
      </c>
      <c r="E216" s="15" t="s">
        <v>815</v>
      </c>
      <c r="F216" s="17" t="s">
        <v>816</v>
      </c>
      <c r="G216" s="17" t="e">
        <f>VLOOKUP(F216,#REF!,1,0)</f>
        <v>#REF!</v>
      </c>
      <c r="H216" s="18" t="s">
        <v>14</v>
      </c>
      <c r="I216" s="15" t="s">
        <v>735</v>
      </c>
      <c r="J216" s="15" t="s">
        <v>736</v>
      </c>
      <c r="K216" s="15" t="s">
        <v>817</v>
      </c>
      <c r="L216" s="16" t="s">
        <v>738</v>
      </c>
    </row>
    <row r="217" spans="1:12">
      <c r="A217" s="47">
        <v>216</v>
      </c>
      <c r="B217" s="15">
        <v>620803</v>
      </c>
      <c r="C217" s="68">
        <v>52</v>
      </c>
      <c r="D217" s="15" t="s">
        <v>715</v>
      </c>
      <c r="E217" s="15" t="s">
        <v>818</v>
      </c>
      <c r="F217" s="17" t="s">
        <v>819</v>
      </c>
      <c r="G217" s="17" t="e">
        <f>VLOOKUP(F217,#REF!,1,0)</f>
        <v>#REF!</v>
      </c>
      <c r="H217" s="18" t="s">
        <v>14</v>
      </c>
      <c r="I217" s="15" t="s">
        <v>735</v>
      </c>
      <c r="J217" s="15" t="s">
        <v>736</v>
      </c>
      <c r="K217" s="15" t="s">
        <v>820</v>
      </c>
      <c r="L217" s="16" t="s">
        <v>738</v>
      </c>
    </row>
    <row r="218" spans="1:12">
      <c r="A218" s="47">
        <v>217</v>
      </c>
      <c r="B218" s="15">
        <v>620804</v>
      </c>
      <c r="C218" s="14"/>
      <c r="D218" s="15" t="s">
        <v>715</v>
      </c>
      <c r="E218" s="15" t="s">
        <v>821</v>
      </c>
      <c r="F218" s="17" t="s">
        <v>822</v>
      </c>
      <c r="G218" s="17" t="e">
        <f>VLOOKUP(F218,#REF!,1,0)</f>
        <v>#REF!</v>
      </c>
      <c r="H218" s="18" t="s">
        <v>14</v>
      </c>
      <c r="I218" s="15" t="s">
        <v>735</v>
      </c>
      <c r="J218" s="14" t="s">
        <v>736</v>
      </c>
      <c r="K218" s="15" t="s">
        <v>823</v>
      </c>
      <c r="L218" s="16" t="s">
        <v>738</v>
      </c>
    </row>
    <row r="219" spans="1:12">
      <c r="A219" s="47">
        <v>218</v>
      </c>
      <c r="B219" s="15">
        <v>620805</v>
      </c>
      <c r="C219" s="14"/>
      <c r="D219" s="15" t="s">
        <v>715</v>
      </c>
      <c r="E219" s="15" t="s">
        <v>824</v>
      </c>
      <c r="F219" s="17" t="s">
        <v>825</v>
      </c>
      <c r="G219" s="17" t="e">
        <f>VLOOKUP(F219,#REF!,1,0)</f>
        <v>#REF!</v>
      </c>
      <c r="H219" s="18" t="s">
        <v>14</v>
      </c>
      <c r="I219" s="15" t="s">
        <v>735</v>
      </c>
      <c r="J219" s="14" t="s">
        <v>736</v>
      </c>
      <c r="K219" s="15" t="s">
        <v>826</v>
      </c>
      <c r="L219" s="16" t="s">
        <v>738</v>
      </c>
    </row>
    <row r="220" spans="1:12">
      <c r="A220" s="47">
        <v>219</v>
      </c>
      <c r="B220" s="15">
        <v>620806</v>
      </c>
      <c r="C220" s="14"/>
      <c r="D220" s="15" t="s">
        <v>715</v>
      </c>
      <c r="E220" s="15" t="s">
        <v>827</v>
      </c>
      <c r="F220" s="17" t="s">
        <v>828</v>
      </c>
      <c r="G220" s="17" t="e">
        <f>VLOOKUP(F220,#REF!,1,0)</f>
        <v>#REF!</v>
      </c>
      <c r="H220" s="18" t="s">
        <v>14</v>
      </c>
      <c r="I220" s="15" t="s">
        <v>735</v>
      </c>
      <c r="J220" s="14" t="s">
        <v>736</v>
      </c>
      <c r="K220" s="15" t="s">
        <v>829</v>
      </c>
      <c r="L220" s="16" t="s">
        <v>738</v>
      </c>
    </row>
    <row r="221" spans="1:12">
      <c r="A221" s="47">
        <v>220</v>
      </c>
      <c r="B221" s="15">
        <v>620807</v>
      </c>
      <c r="C221" s="14"/>
      <c r="D221" s="15" t="s">
        <v>715</v>
      </c>
      <c r="E221" s="15" t="s">
        <v>830</v>
      </c>
      <c r="F221" s="17" t="s">
        <v>831</v>
      </c>
      <c r="G221" s="17" t="e">
        <f>VLOOKUP(F221,#REF!,1,0)</f>
        <v>#REF!</v>
      </c>
      <c r="H221" s="18" t="s">
        <v>14</v>
      </c>
      <c r="I221" s="15" t="s">
        <v>735</v>
      </c>
      <c r="J221" s="14" t="s">
        <v>736</v>
      </c>
      <c r="K221" s="15" t="s">
        <v>832</v>
      </c>
      <c r="L221" s="16" t="s">
        <v>738</v>
      </c>
    </row>
    <row r="222" spans="1:12">
      <c r="A222" s="47">
        <v>221</v>
      </c>
      <c r="B222" s="15">
        <v>620813</v>
      </c>
      <c r="C222" s="68">
        <v>52</v>
      </c>
      <c r="D222" s="15" t="s">
        <v>715</v>
      </c>
      <c r="E222" s="15" t="s">
        <v>833</v>
      </c>
      <c r="F222" s="17" t="s">
        <v>834</v>
      </c>
      <c r="G222" s="17" t="e">
        <f>VLOOKUP(F222,#REF!,1,0)</f>
        <v>#REF!</v>
      </c>
      <c r="H222" s="18" t="s">
        <v>14</v>
      </c>
      <c r="I222" s="15" t="s">
        <v>763</v>
      </c>
      <c r="J222" s="15" t="s">
        <v>764</v>
      </c>
      <c r="K222" s="15" t="s">
        <v>835</v>
      </c>
      <c r="L222" s="16" t="s">
        <v>738</v>
      </c>
    </row>
    <row r="223" spans="1:12">
      <c r="A223" s="70">
        <v>222</v>
      </c>
      <c r="B223" s="15">
        <v>620815</v>
      </c>
      <c r="C223" s="72"/>
      <c r="D223" s="15" t="s">
        <v>715</v>
      </c>
      <c r="E223" s="15" t="s">
        <v>836</v>
      </c>
      <c r="F223" s="17" t="s">
        <v>837</v>
      </c>
      <c r="G223" s="17" t="e">
        <f>VLOOKUP(F223,#REF!,1,0)</f>
        <v>#REF!</v>
      </c>
      <c r="H223" s="18" t="s">
        <v>14</v>
      </c>
      <c r="I223" s="15" t="s">
        <v>763</v>
      </c>
      <c r="J223" s="14" t="s">
        <v>764</v>
      </c>
      <c r="K223" s="15" t="s">
        <v>838</v>
      </c>
      <c r="L223" s="16" t="s">
        <v>738</v>
      </c>
    </row>
    <row r="224" spans="1:12">
      <c r="A224" s="16">
        <v>223</v>
      </c>
      <c r="B224" s="15">
        <v>620816</v>
      </c>
      <c r="C224" s="14">
        <v>1</v>
      </c>
      <c r="D224" s="15" t="s">
        <v>715</v>
      </c>
      <c r="E224" s="15" t="s">
        <v>839</v>
      </c>
      <c r="F224" s="17" t="s">
        <v>840</v>
      </c>
      <c r="G224" s="17" t="e">
        <f>VLOOKUP(F224,#REF!,1,0)</f>
        <v>#REF!</v>
      </c>
      <c r="H224" s="18" t="s">
        <v>14</v>
      </c>
      <c r="I224" s="15" t="s">
        <v>841</v>
      </c>
      <c r="J224" s="15" t="s">
        <v>842</v>
      </c>
      <c r="K224" s="15" t="s">
        <v>843</v>
      </c>
      <c r="L224" s="16" t="s">
        <v>738</v>
      </c>
    </row>
    <row r="225" spans="1:12">
      <c r="A225" s="16">
        <v>224</v>
      </c>
      <c r="B225" s="15">
        <v>620819</v>
      </c>
      <c r="C225" s="14">
        <v>2</v>
      </c>
      <c r="D225" s="15" t="s">
        <v>715</v>
      </c>
      <c r="E225" s="15" t="s">
        <v>844</v>
      </c>
      <c r="F225" s="17" t="s">
        <v>845</v>
      </c>
      <c r="G225" s="17" t="e">
        <f>VLOOKUP(F225,#REF!,1,0)</f>
        <v>#REF!</v>
      </c>
      <c r="H225" s="18" t="s">
        <v>14</v>
      </c>
      <c r="I225" s="15" t="s">
        <v>743</v>
      </c>
      <c r="J225" s="15" t="s">
        <v>744</v>
      </c>
      <c r="K225" s="15" t="s">
        <v>846</v>
      </c>
      <c r="L225" s="16" t="s">
        <v>738</v>
      </c>
    </row>
    <row r="226" spans="1:12">
      <c r="A226" s="16">
        <v>225</v>
      </c>
      <c r="B226" s="15">
        <v>620820</v>
      </c>
      <c r="C226" s="14">
        <v>3</v>
      </c>
      <c r="D226" s="15" t="s">
        <v>715</v>
      </c>
      <c r="E226" s="15" t="s">
        <v>847</v>
      </c>
      <c r="F226" s="17" t="s">
        <v>848</v>
      </c>
      <c r="G226" s="17" t="e">
        <f>VLOOKUP(F226,#REF!,1,0)</f>
        <v>#REF!</v>
      </c>
      <c r="H226" s="18" t="s">
        <v>14</v>
      </c>
      <c r="I226" s="15" t="s">
        <v>743</v>
      </c>
      <c r="J226" s="15" t="s">
        <v>744</v>
      </c>
      <c r="K226" s="15" t="s">
        <v>849</v>
      </c>
      <c r="L226" s="16" t="s">
        <v>738</v>
      </c>
    </row>
    <row r="227" spans="1:12">
      <c r="A227" s="16">
        <v>226</v>
      </c>
      <c r="B227" s="15">
        <v>620821</v>
      </c>
      <c r="C227" s="14">
        <v>4</v>
      </c>
      <c r="D227" s="15" t="s">
        <v>715</v>
      </c>
      <c r="E227" s="15" t="s">
        <v>850</v>
      </c>
      <c r="F227" s="17" t="s">
        <v>851</v>
      </c>
      <c r="G227" s="17" t="e">
        <f>VLOOKUP(F227,#REF!,1,0)</f>
        <v>#REF!</v>
      </c>
      <c r="H227" s="18" t="s">
        <v>14</v>
      </c>
      <c r="I227" s="15" t="s">
        <v>743</v>
      </c>
      <c r="J227" s="15" t="s">
        <v>744</v>
      </c>
      <c r="K227" s="15" t="s">
        <v>852</v>
      </c>
      <c r="L227" s="16" t="s">
        <v>738</v>
      </c>
    </row>
    <row r="228" spans="1:12">
      <c r="A228" s="16">
        <v>227</v>
      </c>
      <c r="B228" s="15">
        <v>620822</v>
      </c>
      <c r="C228" s="14">
        <v>5</v>
      </c>
      <c r="D228" s="15" t="s">
        <v>715</v>
      </c>
      <c r="E228" s="15" t="s">
        <v>853</v>
      </c>
      <c r="F228" s="17" t="s">
        <v>854</v>
      </c>
      <c r="G228" s="17" t="e">
        <f>VLOOKUP(F228,#REF!,1,0)</f>
        <v>#REF!</v>
      </c>
      <c r="H228" s="18" t="s">
        <v>14</v>
      </c>
      <c r="I228" s="15" t="s">
        <v>743</v>
      </c>
      <c r="J228" s="15" t="s">
        <v>744</v>
      </c>
      <c r="K228" s="15" t="s">
        <v>855</v>
      </c>
      <c r="L228" s="16" t="s">
        <v>738</v>
      </c>
    </row>
    <row r="229" spans="1:12">
      <c r="A229" s="16">
        <v>228</v>
      </c>
      <c r="B229" s="15">
        <v>620824</v>
      </c>
      <c r="C229" s="14">
        <v>6</v>
      </c>
      <c r="D229" s="15" t="s">
        <v>715</v>
      </c>
      <c r="E229" s="15" t="s">
        <v>856</v>
      </c>
      <c r="F229" s="17" t="s">
        <v>857</v>
      </c>
      <c r="G229" s="17" t="e">
        <f>VLOOKUP(F229,#REF!,1,0)</f>
        <v>#REF!</v>
      </c>
      <c r="H229" s="18" t="s">
        <v>14</v>
      </c>
      <c r="I229" s="15" t="s">
        <v>743</v>
      </c>
      <c r="J229" s="15" t="s">
        <v>744</v>
      </c>
      <c r="K229" s="15" t="s">
        <v>846</v>
      </c>
      <c r="L229" s="16" t="s">
        <v>738</v>
      </c>
    </row>
    <row r="230" spans="1:12">
      <c r="A230" s="16">
        <v>229</v>
      </c>
      <c r="B230" s="15">
        <v>620825</v>
      </c>
      <c r="C230" s="14">
        <v>7</v>
      </c>
      <c r="D230" s="15" t="s">
        <v>715</v>
      </c>
      <c r="E230" s="15" t="s">
        <v>858</v>
      </c>
      <c r="F230" s="17" t="s">
        <v>859</v>
      </c>
      <c r="G230" s="17" t="e">
        <f>VLOOKUP(F230,#REF!,1,0)</f>
        <v>#REF!</v>
      </c>
      <c r="H230" s="18" t="s">
        <v>14</v>
      </c>
      <c r="I230" s="15" t="s">
        <v>860</v>
      </c>
      <c r="J230" s="15" t="s">
        <v>861</v>
      </c>
      <c r="K230" s="15" t="s">
        <v>862</v>
      </c>
      <c r="L230" s="16" t="s">
        <v>738</v>
      </c>
    </row>
    <row r="231" spans="1:12">
      <c r="A231" s="16">
        <v>230</v>
      </c>
      <c r="B231" s="15">
        <v>620826</v>
      </c>
      <c r="C231" s="14">
        <v>8</v>
      </c>
      <c r="D231" s="15" t="s">
        <v>715</v>
      </c>
      <c r="E231" s="15" t="s">
        <v>863</v>
      </c>
      <c r="F231" s="17" t="s">
        <v>864</v>
      </c>
      <c r="G231" s="17" t="e">
        <f>VLOOKUP(F231,#REF!,1,0)</f>
        <v>#REF!</v>
      </c>
      <c r="H231" s="18" t="s">
        <v>14</v>
      </c>
      <c r="I231" s="15" t="s">
        <v>860</v>
      </c>
      <c r="J231" s="15" t="s">
        <v>861</v>
      </c>
      <c r="K231" s="15" t="s">
        <v>865</v>
      </c>
      <c r="L231" s="16" t="s">
        <v>738</v>
      </c>
    </row>
    <row r="232" spans="1:12">
      <c r="A232" s="16">
        <v>231</v>
      </c>
      <c r="B232" s="15">
        <v>620827</v>
      </c>
      <c r="C232" s="14"/>
      <c r="D232" s="15" t="s">
        <v>715</v>
      </c>
      <c r="E232" s="15" t="s">
        <v>866</v>
      </c>
      <c r="F232" s="17" t="s">
        <v>867</v>
      </c>
      <c r="G232" s="17" t="e">
        <f>VLOOKUP(F232,#REF!,1,0)</f>
        <v>#REF!</v>
      </c>
      <c r="H232" s="18" t="s">
        <v>14</v>
      </c>
      <c r="I232" s="15" t="s">
        <v>718</v>
      </c>
      <c r="J232" s="15" t="s">
        <v>719</v>
      </c>
      <c r="K232" s="15" t="s">
        <v>720</v>
      </c>
      <c r="L232" s="16" t="s">
        <v>721</v>
      </c>
    </row>
    <row r="233" spans="1:12">
      <c r="A233" s="16">
        <v>232</v>
      </c>
      <c r="B233" s="15">
        <v>620828</v>
      </c>
      <c r="C233" s="14"/>
      <c r="D233" s="15" t="s">
        <v>715</v>
      </c>
      <c r="E233" s="15" t="s">
        <v>868</v>
      </c>
      <c r="F233" s="17" t="s">
        <v>869</v>
      </c>
      <c r="G233" s="17" t="e">
        <f>VLOOKUP(F233,#REF!,1,0)</f>
        <v>#REF!</v>
      </c>
      <c r="H233" s="18" t="s">
        <v>14</v>
      </c>
      <c r="I233" s="15" t="s">
        <v>718</v>
      </c>
      <c r="J233" s="15" t="s">
        <v>719</v>
      </c>
      <c r="K233" s="15" t="s">
        <v>720</v>
      </c>
      <c r="L233" s="16" t="s">
        <v>721</v>
      </c>
    </row>
    <row r="234" spans="1:12">
      <c r="A234" s="16">
        <v>233</v>
      </c>
      <c r="B234" s="15">
        <v>620832</v>
      </c>
      <c r="C234" s="14"/>
      <c r="D234" s="15" t="s">
        <v>715</v>
      </c>
      <c r="E234" s="15" t="s">
        <v>870</v>
      </c>
      <c r="F234" s="17" t="s">
        <v>871</v>
      </c>
      <c r="G234" s="17" t="e">
        <f>VLOOKUP(F234,#REF!,1,0)</f>
        <v>#REF!</v>
      </c>
      <c r="H234" s="18" t="s">
        <v>14</v>
      </c>
      <c r="I234" s="15" t="s">
        <v>724</v>
      </c>
      <c r="J234" s="15" t="s">
        <v>725</v>
      </c>
      <c r="K234" s="15" t="s">
        <v>872</v>
      </c>
      <c r="L234" s="16" t="s">
        <v>721</v>
      </c>
    </row>
    <row r="235" spans="1:12">
      <c r="A235" s="16">
        <v>234</v>
      </c>
      <c r="B235" s="15">
        <v>620833</v>
      </c>
      <c r="C235" s="14"/>
      <c r="D235" s="15" t="s">
        <v>715</v>
      </c>
      <c r="E235" s="15" t="s">
        <v>873</v>
      </c>
      <c r="F235" s="17" t="s">
        <v>874</v>
      </c>
      <c r="G235" s="17" t="e">
        <f>VLOOKUP(F235,#REF!,1,0)</f>
        <v>#REF!</v>
      </c>
      <c r="H235" s="18" t="s">
        <v>14</v>
      </c>
      <c r="I235" s="15" t="s">
        <v>724</v>
      </c>
      <c r="J235" s="15" t="s">
        <v>725</v>
      </c>
      <c r="K235" s="15" t="s">
        <v>875</v>
      </c>
      <c r="L235" s="16" t="s">
        <v>721</v>
      </c>
    </row>
    <row r="236" spans="1:12">
      <c r="A236" s="16">
        <v>235</v>
      </c>
      <c r="B236" s="15">
        <v>620837</v>
      </c>
      <c r="C236" s="14"/>
      <c r="D236" s="15" t="s">
        <v>715</v>
      </c>
      <c r="E236" s="15" t="s">
        <v>876</v>
      </c>
      <c r="F236" s="17" t="s">
        <v>877</v>
      </c>
      <c r="G236" s="17" t="e">
        <f>VLOOKUP(F236,#REF!,1,0)</f>
        <v>#REF!</v>
      </c>
      <c r="H236" s="18" t="s">
        <v>14</v>
      </c>
      <c r="I236" s="15" t="s">
        <v>724</v>
      </c>
      <c r="J236" s="15" t="s">
        <v>725</v>
      </c>
      <c r="K236" s="15" t="s">
        <v>878</v>
      </c>
      <c r="L236" s="16" t="s">
        <v>721</v>
      </c>
    </row>
    <row r="237" spans="1:12">
      <c r="A237" s="16">
        <v>236</v>
      </c>
      <c r="B237" s="15">
        <v>620840</v>
      </c>
      <c r="C237" s="14"/>
      <c r="D237" s="15" t="s">
        <v>715</v>
      </c>
      <c r="E237" s="15" t="s">
        <v>879</v>
      </c>
      <c r="F237" s="17" t="s">
        <v>880</v>
      </c>
      <c r="G237" s="17" t="e">
        <f>VLOOKUP(F237,#REF!,1,0)</f>
        <v>#REF!</v>
      </c>
      <c r="H237" s="18" t="s">
        <v>14</v>
      </c>
      <c r="I237" s="15" t="s">
        <v>792</v>
      </c>
      <c r="J237" s="15" t="s">
        <v>793</v>
      </c>
      <c r="K237" s="15" t="s">
        <v>881</v>
      </c>
      <c r="L237" s="16" t="s">
        <v>721</v>
      </c>
    </row>
    <row r="238" spans="1:12">
      <c r="A238" s="16">
        <v>237</v>
      </c>
      <c r="B238" s="15">
        <v>620841</v>
      </c>
      <c r="C238" s="14"/>
      <c r="D238" s="15" t="s">
        <v>715</v>
      </c>
      <c r="E238" s="15" t="s">
        <v>882</v>
      </c>
      <c r="F238" s="17" t="s">
        <v>883</v>
      </c>
      <c r="G238" s="17" t="e">
        <f>VLOOKUP(F238,#REF!,1,0)</f>
        <v>#REF!</v>
      </c>
      <c r="H238" s="18" t="s">
        <v>14</v>
      </c>
      <c r="I238" s="15" t="s">
        <v>884</v>
      </c>
      <c r="J238" s="15" t="s">
        <v>885</v>
      </c>
      <c r="K238" s="15" t="s">
        <v>886</v>
      </c>
      <c r="L238" s="16" t="s">
        <v>721</v>
      </c>
    </row>
    <row r="239" spans="1:12">
      <c r="A239" s="16">
        <v>238</v>
      </c>
      <c r="B239" s="15">
        <v>620842</v>
      </c>
      <c r="C239" s="14"/>
      <c r="D239" s="15" t="s">
        <v>715</v>
      </c>
      <c r="E239" s="15" t="s">
        <v>887</v>
      </c>
      <c r="F239" s="17" t="s">
        <v>888</v>
      </c>
      <c r="G239" s="17" t="e">
        <f>VLOOKUP(F239,#REF!,1,0)</f>
        <v>#REF!</v>
      </c>
      <c r="H239" s="18" t="s">
        <v>14</v>
      </c>
      <c r="I239" s="15" t="s">
        <v>884</v>
      </c>
      <c r="J239" s="15" t="s">
        <v>885</v>
      </c>
      <c r="K239" s="15" t="s">
        <v>889</v>
      </c>
      <c r="L239" s="16" t="s">
        <v>721</v>
      </c>
    </row>
    <row r="240" spans="1:12">
      <c r="A240" s="19">
        <v>239</v>
      </c>
      <c r="B240" s="15">
        <v>621234</v>
      </c>
      <c r="C240" s="20"/>
      <c r="D240" s="21" t="s">
        <v>715</v>
      </c>
      <c r="E240" s="21" t="s">
        <v>890</v>
      </c>
      <c r="F240" s="17" t="s">
        <v>891</v>
      </c>
      <c r="G240" s="17" t="e">
        <f>VLOOKUP(F240,#REF!,1,0)</f>
        <v>#REF!</v>
      </c>
      <c r="H240" s="18" t="s">
        <v>14</v>
      </c>
      <c r="I240" s="21" t="s">
        <v>735</v>
      </c>
      <c r="J240" s="21" t="s">
        <v>736</v>
      </c>
      <c r="K240" s="21" t="s">
        <v>737</v>
      </c>
      <c r="L240" s="19" t="s">
        <v>738</v>
      </c>
    </row>
    <row r="241" spans="1:12">
      <c r="A241" s="16">
        <v>240</v>
      </c>
      <c r="B241" s="15">
        <v>630160</v>
      </c>
      <c r="C241" s="14"/>
      <c r="D241" s="15" t="s">
        <v>715</v>
      </c>
      <c r="E241" s="15" t="s">
        <v>892</v>
      </c>
      <c r="F241" s="17" t="s">
        <v>893</v>
      </c>
      <c r="G241" s="17" t="e">
        <f>VLOOKUP(F241,#REF!,1,0)</f>
        <v>#REF!</v>
      </c>
      <c r="H241" s="18" t="s">
        <v>14</v>
      </c>
      <c r="I241" s="15" t="s">
        <v>781</v>
      </c>
      <c r="J241" s="15" t="s">
        <v>782</v>
      </c>
      <c r="K241" s="15" t="s">
        <v>783</v>
      </c>
      <c r="L241" s="16" t="s">
        <v>721</v>
      </c>
    </row>
    <row r="242" spans="1:12">
      <c r="A242" s="16">
        <v>241</v>
      </c>
      <c r="B242" s="15">
        <v>630161</v>
      </c>
      <c r="C242" s="14"/>
      <c r="D242" s="15" t="s">
        <v>715</v>
      </c>
      <c r="E242" s="15" t="s">
        <v>894</v>
      </c>
      <c r="F242" s="17" t="s">
        <v>895</v>
      </c>
      <c r="G242" s="17" t="e">
        <f>VLOOKUP(F242,#REF!,1,0)</f>
        <v>#REF!</v>
      </c>
      <c r="H242" s="18" t="s">
        <v>14</v>
      </c>
      <c r="I242" s="15" t="s">
        <v>781</v>
      </c>
      <c r="J242" s="15" t="s">
        <v>782</v>
      </c>
      <c r="K242" s="15" t="s">
        <v>896</v>
      </c>
      <c r="L242" s="16" t="s">
        <v>721</v>
      </c>
    </row>
    <row r="243" spans="1:12">
      <c r="A243" s="16">
        <v>242</v>
      </c>
      <c r="B243" s="15">
        <v>630163</v>
      </c>
      <c r="C243" s="14"/>
      <c r="D243" s="15" t="s">
        <v>715</v>
      </c>
      <c r="E243" s="15" t="s">
        <v>897</v>
      </c>
      <c r="F243" s="17" t="s">
        <v>898</v>
      </c>
      <c r="G243" s="17" t="e">
        <f>VLOOKUP(F243,#REF!,1,0)</f>
        <v>#REF!</v>
      </c>
      <c r="H243" s="18" t="s">
        <v>14</v>
      </c>
      <c r="I243" s="15" t="s">
        <v>899</v>
      </c>
      <c r="J243" s="15" t="s">
        <v>900</v>
      </c>
      <c r="K243" s="15" t="s">
        <v>901</v>
      </c>
      <c r="L243" s="16" t="s">
        <v>721</v>
      </c>
    </row>
    <row r="244" spans="1:12">
      <c r="A244" s="16">
        <v>243</v>
      </c>
      <c r="B244" s="15">
        <v>630164</v>
      </c>
      <c r="C244" s="14"/>
      <c r="D244" s="15" t="s">
        <v>715</v>
      </c>
      <c r="E244" s="15" t="s">
        <v>902</v>
      </c>
      <c r="F244" s="17" t="s">
        <v>903</v>
      </c>
      <c r="G244" s="17" t="e">
        <f>VLOOKUP(F244,#REF!,1,0)</f>
        <v>#REF!</v>
      </c>
      <c r="H244" s="18" t="s">
        <v>14</v>
      </c>
      <c r="I244" s="15" t="s">
        <v>899</v>
      </c>
      <c r="J244" s="15" t="s">
        <v>900</v>
      </c>
      <c r="K244" s="15" t="s">
        <v>904</v>
      </c>
      <c r="L244" s="16" t="s">
        <v>721</v>
      </c>
    </row>
    <row r="245" spans="1:12">
      <c r="A245" s="16">
        <v>244</v>
      </c>
      <c r="B245" s="15">
        <v>630165</v>
      </c>
      <c r="C245" s="14"/>
      <c r="D245" s="15" t="s">
        <v>715</v>
      </c>
      <c r="E245" s="15" t="s">
        <v>905</v>
      </c>
      <c r="F245" s="17" t="s">
        <v>906</v>
      </c>
      <c r="G245" s="17" t="e">
        <f>VLOOKUP(F245,#REF!,1,0)</f>
        <v>#REF!</v>
      </c>
      <c r="H245" s="18" t="s">
        <v>14</v>
      </c>
      <c r="I245" s="15" t="s">
        <v>899</v>
      </c>
      <c r="J245" s="15" t="s">
        <v>900</v>
      </c>
      <c r="K245" s="15" t="s">
        <v>907</v>
      </c>
      <c r="L245" s="16" t="s">
        <v>721</v>
      </c>
    </row>
    <row r="246" spans="1:12">
      <c r="A246" s="16">
        <v>245</v>
      </c>
      <c r="B246" s="15">
        <v>630166</v>
      </c>
      <c r="C246" s="14"/>
      <c r="D246" s="15" t="s">
        <v>715</v>
      </c>
      <c r="E246" s="15" t="s">
        <v>908</v>
      </c>
      <c r="F246" s="17" t="s">
        <v>909</v>
      </c>
      <c r="G246" s="17" t="e">
        <f>VLOOKUP(F246,#REF!,1,0)</f>
        <v>#REF!</v>
      </c>
      <c r="H246" s="18" t="s">
        <v>14</v>
      </c>
      <c r="I246" s="15" t="s">
        <v>910</v>
      </c>
      <c r="J246" s="15" t="s">
        <v>911</v>
      </c>
      <c r="K246" s="15" t="s">
        <v>912</v>
      </c>
      <c r="L246" s="16" t="s">
        <v>721</v>
      </c>
    </row>
    <row r="247" spans="1:12">
      <c r="A247" s="16">
        <v>246</v>
      </c>
      <c r="B247" s="15">
        <v>630167</v>
      </c>
      <c r="C247" s="14"/>
      <c r="D247" s="15" t="s">
        <v>715</v>
      </c>
      <c r="E247" s="15" t="s">
        <v>913</v>
      </c>
      <c r="F247" s="17" t="s">
        <v>914</v>
      </c>
      <c r="G247" s="17" t="e">
        <f>VLOOKUP(F247,#REF!,1,0)</f>
        <v>#REF!</v>
      </c>
      <c r="H247" s="18" t="s">
        <v>14</v>
      </c>
      <c r="I247" s="15" t="s">
        <v>910</v>
      </c>
      <c r="J247" s="15" t="s">
        <v>911</v>
      </c>
      <c r="K247" s="15" t="s">
        <v>912</v>
      </c>
      <c r="L247" s="16" t="s">
        <v>721</v>
      </c>
    </row>
    <row r="248" spans="1:12">
      <c r="A248" s="16">
        <v>247</v>
      </c>
      <c r="B248" s="15">
        <v>630168</v>
      </c>
      <c r="C248" s="14"/>
      <c r="D248" s="15" t="s">
        <v>715</v>
      </c>
      <c r="E248" s="15" t="s">
        <v>915</v>
      </c>
      <c r="F248" s="17" t="s">
        <v>916</v>
      </c>
      <c r="G248" s="17" t="e">
        <f>VLOOKUP(F248,#REF!,1,0)</f>
        <v>#REF!</v>
      </c>
      <c r="H248" s="18" t="s">
        <v>14</v>
      </c>
      <c r="I248" s="15" t="s">
        <v>910</v>
      </c>
      <c r="J248" s="15" t="s">
        <v>911</v>
      </c>
      <c r="K248" s="15" t="s">
        <v>912</v>
      </c>
      <c r="L248" s="16" t="s">
        <v>721</v>
      </c>
    </row>
    <row r="249" spans="1:12">
      <c r="A249" s="16">
        <v>248</v>
      </c>
      <c r="B249" s="15">
        <v>630169</v>
      </c>
      <c r="C249" s="14"/>
      <c r="D249" s="15" t="s">
        <v>715</v>
      </c>
      <c r="E249" s="15" t="s">
        <v>917</v>
      </c>
      <c r="F249" s="17" t="s">
        <v>918</v>
      </c>
      <c r="G249" s="17" t="e">
        <f>VLOOKUP(F249,#REF!,1,0)</f>
        <v>#REF!</v>
      </c>
      <c r="H249" s="18" t="s">
        <v>14</v>
      </c>
      <c r="I249" s="15" t="s">
        <v>910</v>
      </c>
      <c r="J249" s="15" t="s">
        <v>911</v>
      </c>
      <c r="K249" s="15" t="s">
        <v>912</v>
      </c>
      <c r="L249" s="16" t="s">
        <v>721</v>
      </c>
    </row>
    <row r="250" spans="1:12">
      <c r="A250" s="16">
        <v>249</v>
      </c>
      <c r="B250" s="15">
        <v>630170</v>
      </c>
      <c r="C250" s="14"/>
      <c r="D250" s="15" t="s">
        <v>715</v>
      </c>
      <c r="E250" s="15" t="s">
        <v>919</v>
      </c>
      <c r="F250" s="17" t="s">
        <v>920</v>
      </c>
      <c r="G250" s="17" t="e">
        <f>VLOOKUP(F250,#REF!,1,0)</f>
        <v>#REF!</v>
      </c>
      <c r="H250" s="18" t="s">
        <v>14</v>
      </c>
      <c r="I250" s="15" t="s">
        <v>910</v>
      </c>
      <c r="J250" s="15" t="s">
        <v>911</v>
      </c>
      <c r="K250" s="15" t="s">
        <v>912</v>
      </c>
      <c r="L250" s="16" t="s">
        <v>721</v>
      </c>
    </row>
    <row r="251" spans="1:12">
      <c r="A251" s="16">
        <v>250</v>
      </c>
      <c r="B251" s="15">
        <v>630171</v>
      </c>
      <c r="C251" s="14"/>
      <c r="D251" s="15" t="s">
        <v>715</v>
      </c>
      <c r="E251" s="15" t="s">
        <v>921</v>
      </c>
      <c r="F251" s="17" t="s">
        <v>922</v>
      </c>
      <c r="G251" s="17" t="e">
        <f>VLOOKUP(F251,#REF!,1,0)</f>
        <v>#REF!</v>
      </c>
      <c r="H251" s="18" t="s">
        <v>14</v>
      </c>
      <c r="I251" s="15" t="s">
        <v>910</v>
      </c>
      <c r="J251" s="15" t="s">
        <v>911</v>
      </c>
      <c r="K251" s="15" t="s">
        <v>912</v>
      </c>
      <c r="L251" s="16" t="s">
        <v>721</v>
      </c>
    </row>
    <row r="252" spans="1:12">
      <c r="A252" s="16">
        <v>251</v>
      </c>
      <c r="B252" s="15">
        <v>630172</v>
      </c>
      <c r="C252" s="14"/>
      <c r="D252" s="15" t="s">
        <v>715</v>
      </c>
      <c r="E252" s="15" t="s">
        <v>923</v>
      </c>
      <c r="F252" s="17" t="s">
        <v>924</v>
      </c>
      <c r="G252" s="17" t="e">
        <f>VLOOKUP(F252,#REF!,1,0)</f>
        <v>#REF!</v>
      </c>
      <c r="H252" s="18" t="s">
        <v>14</v>
      </c>
      <c r="I252" s="15" t="s">
        <v>910</v>
      </c>
      <c r="J252" s="15" t="s">
        <v>911</v>
      </c>
      <c r="K252" s="15" t="s">
        <v>912</v>
      </c>
      <c r="L252" s="16" t="s">
        <v>721</v>
      </c>
    </row>
    <row r="253" spans="1:12">
      <c r="A253" s="16">
        <v>252</v>
      </c>
      <c r="B253" s="15">
        <v>630173</v>
      </c>
      <c r="C253" s="14"/>
      <c r="D253" s="15" t="s">
        <v>715</v>
      </c>
      <c r="E253" s="15" t="s">
        <v>925</v>
      </c>
      <c r="F253" s="17" t="s">
        <v>926</v>
      </c>
      <c r="G253" s="17" t="e">
        <f>VLOOKUP(F253,#REF!,1,0)</f>
        <v>#REF!</v>
      </c>
      <c r="H253" s="18" t="s">
        <v>14</v>
      </c>
      <c r="I253" s="15" t="s">
        <v>910</v>
      </c>
      <c r="J253" s="15" t="s">
        <v>911</v>
      </c>
      <c r="K253" s="15" t="s">
        <v>912</v>
      </c>
      <c r="L253" s="16" t="s">
        <v>721</v>
      </c>
    </row>
    <row r="254" spans="1:12">
      <c r="A254" s="16">
        <v>253</v>
      </c>
      <c r="B254" s="15">
        <v>630174</v>
      </c>
      <c r="C254" s="14"/>
      <c r="D254" s="15" t="s">
        <v>715</v>
      </c>
      <c r="E254" s="15" t="s">
        <v>927</v>
      </c>
      <c r="F254" s="17" t="s">
        <v>928</v>
      </c>
      <c r="G254" s="17" t="e">
        <f>VLOOKUP(F254,#REF!,1,0)</f>
        <v>#REF!</v>
      </c>
      <c r="H254" s="18" t="s">
        <v>14</v>
      </c>
      <c r="I254" s="15" t="s">
        <v>910</v>
      </c>
      <c r="J254" s="15" t="s">
        <v>911</v>
      </c>
      <c r="K254" s="15" t="s">
        <v>912</v>
      </c>
      <c r="L254" s="16" t="s">
        <v>721</v>
      </c>
    </row>
    <row r="255" spans="1:12">
      <c r="A255" s="19">
        <v>254</v>
      </c>
      <c r="B255" s="15">
        <v>630175</v>
      </c>
      <c r="C255" s="20"/>
      <c r="D255" s="21" t="s">
        <v>715</v>
      </c>
      <c r="E255" s="21" t="s">
        <v>929</v>
      </c>
      <c r="F255" s="17" t="s">
        <v>930</v>
      </c>
      <c r="G255" s="17" t="e">
        <f>VLOOKUP(F255,#REF!,1,0)</f>
        <v>#REF!</v>
      </c>
      <c r="H255" s="18" t="s">
        <v>14</v>
      </c>
      <c r="I255" s="21" t="s">
        <v>910</v>
      </c>
      <c r="J255" s="21" t="s">
        <v>911</v>
      </c>
      <c r="K255" s="21" t="s">
        <v>931</v>
      </c>
      <c r="L255" s="19" t="s">
        <v>721</v>
      </c>
    </row>
    <row r="256" spans="1:12">
      <c r="A256" s="16">
        <v>255</v>
      </c>
      <c r="B256" s="15">
        <v>630176</v>
      </c>
      <c r="C256" s="14"/>
      <c r="D256" s="15" t="s">
        <v>715</v>
      </c>
      <c r="E256" s="15" t="s">
        <v>932</v>
      </c>
      <c r="F256" s="17" t="s">
        <v>933</v>
      </c>
      <c r="G256" s="17" t="e">
        <f>VLOOKUP(F256,#REF!,1,0)</f>
        <v>#REF!</v>
      </c>
      <c r="H256" s="18" t="s">
        <v>14</v>
      </c>
      <c r="I256" s="15" t="s">
        <v>797</v>
      </c>
      <c r="J256" s="15" t="s">
        <v>798</v>
      </c>
      <c r="K256" s="15" t="s">
        <v>934</v>
      </c>
      <c r="L256" s="16" t="s">
        <v>721</v>
      </c>
    </row>
    <row r="257" spans="1:12">
      <c r="A257" s="16">
        <v>256</v>
      </c>
      <c r="B257" s="15">
        <v>630177</v>
      </c>
      <c r="C257" s="14"/>
      <c r="D257" s="15" t="s">
        <v>715</v>
      </c>
      <c r="E257" s="15" t="s">
        <v>935</v>
      </c>
      <c r="F257" s="17" t="s">
        <v>936</v>
      </c>
      <c r="G257" s="17" t="e">
        <f>VLOOKUP(F257,#REF!,1,0)</f>
        <v>#REF!</v>
      </c>
      <c r="H257" s="18" t="s">
        <v>14</v>
      </c>
      <c r="I257" s="15" t="s">
        <v>797</v>
      </c>
      <c r="J257" s="15" t="s">
        <v>798</v>
      </c>
      <c r="K257" s="15" t="s">
        <v>937</v>
      </c>
      <c r="L257" s="16" t="s">
        <v>721</v>
      </c>
    </row>
    <row r="258" spans="1:12">
      <c r="A258" s="16">
        <v>257</v>
      </c>
      <c r="B258" s="15">
        <v>650232</v>
      </c>
      <c r="C258" s="14"/>
      <c r="D258" s="15" t="s">
        <v>715</v>
      </c>
      <c r="E258" s="15" t="s">
        <v>938</v>
      </c>
      <c r="F258" s="17" t="s">
        <v>939</v>
      </c>
      <c r="G258" s="17" t="e">
        <f>VLOOKUP(F258,#REF!,1,0)</f>
        <v>#REF!</v>
      </c>
      <c r="H258" s="18" t="s">
        <v>14</v>
      </c>
      <c r="I258" s="15" t="s">
        <v>758</v>
      </c>
      <c r="J258" s="15" t="s">
        <v>759</v>
      </c>
      <c r="K258" s="15" t="s">
        <v>940</v>
      </c>
      <c r="L258" s="16" t="s">
        <v>721</v>
      </c>
    </row>
    <row r="259" spans="1:12">
      <c r="A259" s="16">
        <v>258</v>
      </c>
      <c r="B259" s="15">
        <v>650233</v>
      </c>
      <c r="C259" s="14"/>
      <c r="D259" s="15" t="s">
        <v>715</v>
      </c>
      <c r="E259" s="15" t="s">
        <v>941</v>
      </c>
      <c r="F259" s="17" t="s">
        <v>942</v>
      </c>
      <c r="G259" s="17" t="e">
        <f>VLOOKUP(F259,#REF!,1,0)</f>
        <v>#REF!</v>
      </c>
      <c r="H259" s="18" t="s">
        <v>14</v>
      </c>
      <c r="I259" s="15" t="s">
        <v>758</v>
      </c>
      <c r="J259" s="15" t="s">
        <v>759</v>
      </c>
      <c r="K259" s="15" t="s">
        <v>943</v>
      </c>
      <c r="L259" s="16" t="s">
        <v>721</v>
      </c>
    </row>
    <row r="260" spans="1:12">
      <c r="A260" s="16">
        <v>259</v>
      </c>
      <c r="B260" s="15">
        <v>650235</v>
      </c>
      <c r="C260" s="14"/>
      <c r="D260" s="15" t="s">
        <v>715</v>
      </c>
      <c r="E260" s="15" t="s">
        <v>944</v>
      </c>
      <c r="F260" s="17" t="s">
        <v>945</v>
      </c>
      <c r="G260" s="17" t="e">
        <f>VLOOKUP(F260,#REF!,1,0)</f>
        <v>#REF!</v>
      </c>
      <c r="H260" s="18" t="s">
        <v>14</v>
      </c>
      <c r="I260" s="15" t="s">
        <v>910</v>
      </c>
      <c r="J260" s="15" t="s">
        <v>911</v>
      </c>
      <c r="K260" s="15" t="s">
        <v>912</v>
      </c>
      <c r="L260" s="16" t="s">
        <v>721</v>
      </c>
    </row>
    <row r="261" spans="1:12">
      <c r="A261" s="16">
        <v>260</v>
      </c>
      <c r="B261" s="15" t="s">
        <v>946</v>
      </c>
      <c r="C261" s="14"/>
      <c r="D261" s="15" t="s">
        <v>715</v>
      </c>
      <c r="E261" s="15" t="s">
        <v>947</v>
      </c>
      <c r="F261" s="17" t="s">
        <v>948</v>
      </c>
      <c r="G261" s="17" t="e">
        <f>VLOOKUP(F261,#REF!,1,0)</f>
        <v>#REF!</v>
      </c>
      <c r="H261" s="18" t="s">
        <v>14</v>
      </c>
      <c r="I261" s="15" t="s">
        <v>949</v>
      </c>
      <c r="J261" s="15" t="s">
        <v>950</v>
      </c>
      <c r="K261" s="15" t="s">
        <v>951</v>
      </c>
      <c r="L261" s="16" t="s">
        <v>721</v>
      </c>
    </row>
    <row r="262" spans="1:12">
      <c r="A262" s="16">
        <v>261</v>
      </c>
      <c r="B262" s="15" t="s">
        <v>946</v>
      </c>
      <c r="C262" s="14"/>
      <c r="D262" s="15" t="s">
        <v>715</v>
      </c>
      <c r="E262" s="15" t="s">
        <v>952</v>
      </c>
      <c r="F262" s="17" t="s">
        <v>948</v>
      </c>
      <c r="G262" s="17" t="e">
        <f>VLOOKUP(F262,#REF!,1,0)</f>
        <v>#REF!</v>
      </c>
      <c r="H262" s="18" t="s">
        <v>14</v>
      </c>
      <c r="I262" s="15" t="s">
        <v>949</v>
      </c>
      <c r="J262" s="15" t="s">
        <v>950</v>
      </c>
      <c r="K262" s="15" t="s">
        <v>951</v>
      </c>
      <c r="L262" s="16" t="s">
        <v>721</v>
      </c>
    </row>
    <row r="263" spans="1:12">
      <c r="A263" s="16">
        <v>262</v>
      </c>
      <c r="B263" s="15" t="s">
        <v>946</v>
      </c>
      <c r="C263" s="14"/>
      <c r="D263" s="15" t="s">
        <v>715</v>
      </c>
      <c r="E263" s="15" t="s">
        <v>953</v>
      </c>
      <c r="F263" s="17" t="s">
        <v>948</v>
      </c>
      <c r="G263" s="17" t="e">
        <f>VLOOKUP(F263,#REF!,1,0)</f>
        <v>#REF!</v>
      </c>
      <c r="H263" s="18" t="s">
        <v>14</v>
      </c>
      <c r="I263" s="15" t="s">
        <v>949</v>
      </c>
      <c r="J263" s="15" t="s">
        <v>950</v>
      </c>
      <c r="K263" s="15" t="s">
        <v>951</v>
      </c>
      <c r="L263" s="16" t="s">
        <v>721</v>
      </c>
    </row>
    <row r="264" spans="1:12">
      <c r="A264" s="16">
        <v>263</v>
      </c>
      <c r="B264" s="15" t="s">
        <v>946</v>
      </c>
      <c r="C264" s="14"/>
      <c r="D264" s="15" t="s">
        <v>715</v>
      </c>
      <c r="E264" s="15" t="s">
        <v>954</v>
      </c>
      <c r="F264" s="17" t="s">
        <v>948</v>
      </c>
      <c r="G264" s="17" t="e">
        <f>VLOOKUP(F264,#REF!,1,0)</f>
        <v>#REF!</v>
      </c>
      <c r="H264" s="18" t="s">
        <v>14</v>
      </c>
      <c r="I264" s="15" t="s">
        <v>949</v>
      </c>
      <c r="J264" s="15" t="s">
        <v>950</v>
      </c>
      <c r="K264" s="15" t="s">
        <v>951</v>
      </c>
      <c r="L264" s="16" t="s">
        <v>721</v>
      </c>
    </row>
    <row r="265" spans="1:12">
      <c r="A265" s="16">
        <v>264</v>
      </c>
      <c r="B265" s="15" t="s">
        <v>946</v>
      </c>
      <c r="C265" s="14"/>
      <c r="D265" s="15" t="s">
        <v>715</v>
      </c>
      <c r="E265" s="15" t="s">
        <v>955</v>
      </c>
      <c r="F265" s="17" t="s">
        <v>948</v>
      </c>
      <c r="G265" s="17" t="e">
        <f>VLOOKUP(F265,#REF!,1,0)</f>
        <v>#REF!</v>
      </c>
      <c r="H265" s="18" t="s">
        <v>14</v>
      </c>
      <c r="I265" s="15" t="s">
        <v>949</v>
      </c>
      <c r="J265" s="15" t="s">
        <v>950</v>
      </c>
      <c r="K265" s="15" t="s">
        <v>956</v>
      </c>
      <c r="L265" s="16" t="s">
        <v>721</v>
      </c>
    </row>
    <row r="266" spans="1:12">
      <c r="A266" s="16">
        <v>265</v>
      </c>
      <c r="B266" s="15" t="s">
        <v>946</v>
      </c>
      <c r="C266" s="14"/>
      <c r="D266" s="15" t="s">
        <v>715</v>
      </c>
      <c r="E266" s="15" t="s">
        <v>957</v>
      </c>
      <c r="F266" s="17" t="s">
        <v>948</v>
      </c>
      <c r="G266" s="17" t="e">
        <f>VLOOKUP(F266,#REF!,1,0)</f>
        <v>#REF!</v>
      </c>
      <c r="H266" s="18" t="s">
        <v>14</v>
      </c>
      <c r="I266" s="15" t="s">
        <v>949</v>
      </c>
      <c r="J266" s="15" t="s">
        <v>950</v>
      </c>
      <c r="K266" s="15" t="s">
        <v>956</v>
      </c>
      <c r="L266" s="16" t="s">
        <v>721</v>
      </c>
    </row>
    <row r="267" spans="1:12">
      <c r="A267" s="16">
        <v>266</v>
      </c>
      <c r="B267" s="15">
        <v>50097</v>
      </c>
      <c r="C267" s="14">
        <v>1</v>
      </c>
      <c r="D267" s="15" t="s">
        <v>958</v>
      </c>
      <c r="E267" s="15" t="s">
        <v>959</v>
      </c>
      <c r="F267" s="17" t="s">
        <v>960</v>
      </c>
      <c r="G267" s="17" t="e">
        <f>VLOOKUP(F267,#REF!,1,0)</f>
        <v>#REF!</v>
      </c>
      <c r="H267" s="18" t="s">
        <v>14</v>
      </c>
      <c r="I267" s="15" t="s">
        <v>961</v>
      </c>
      <c r="J267" s="15" t="s">
        <v>962</v>
      </c>
      <c r="K267" s="15" t="s">
        <v>963</v>
      </c>
      <c r="L267" s="16" t="s">
        <v>964</v>
      </c>
    </row>
    <row r="268" spans="1:12">
      <c r="A268" s="19">
        <v>267</v>
      </c>
      <c r="B268" s="22">
        <v>58726</v>
      </c>
      <c r="C268" s="20"/>
      <c r="D268" s="21" t="s">
        <v>958</v>
      </c>
      <c r="E268" s="21" t="s">
        <v>965</v>
      </c>
      <c r="F268" s="23" t="s">
        <v>966</v>
      </c>
      <c r="G268" s="23" t="e">
        <f>VLOOKUP(F268,#REF!,1,0)</f>
        <v>#REF!</v>
      </c>
      <c r="H268" s="69" t="s">
        <v>14</v>
      </c>
      <c r="I268" s="21" t="s">
        <v>967</v>
      </c>
      <c r="J268" s="21" t="s">
        <v>968</v>
      </c>
      <c r="K268" s="21" t="s">
        <v>969</v>
      </c>
      <c r="L268" s="19" t="s">
        <v>970</v>
      </c>
    </row>
    <row r="269" spans="1:12">
      <c r="A269" s="16">
        <v>268</v>
      </c>
      <c r="B269" s="15">
        <v>95209</v>
      </c>
      <c r="C269" s="14" t="s">
        <v>971</v>
      </c>
      <c r="D269" s="15" t="s">
        <v>958</v>
      </c>
      <c r="E269" s="15" t="s">
        <v>972</v>
      </c>
      <c r="F269" s="17" t="s">
        <v>973</v>
      </c>
      <c r="G269" s="17" t="e">
        <f>VLOOKUP(F269,#REF!,1,0)</f>
        <v>#REF!</v>
      </c>
      <c r="H269" s="18" t="s">
        <v>14</v>
      </c>
      <c r="I269" s="15" t="s">
        <v>974</v>
      </c>
      <c r="J269" s="15">
        <v>81287334995</v>
      </c>
      <c r="K269" s="15" t="s">
        <v>975</v>
      </c>
      <c r="L269" s="16" t="s">
        <v>970</v>
      </c>
    </row>
    <row r="270" spans="1:12">
      <c r="A270" s="47">
        <v>269</v>
      </c>
      <c r="B270" s="15">
        <v>350594</v>
      </c>
      <c r="C270" s="14" t="s">
        <v>355</v>
      </c>
      <c r="D270" s="15" t="s">
        <v>958</v>
      </c>
      <c r="E270" s="15" t="s">
        <v>976</v>
      </c>
      <c r="F270" s="17" t="s">
        <v>977</v>
      </c>
      <c r="G270" s="17" t="e">
        <f>VLOOKUP(F270,#REF!,1,0)</f>
        <v>#REF!</v>
      </c>
      <c r="H270" s="18" t="s">
        <v>14</v>
      </c>
      <c r="I270" s="15" t="s">
        <v>978</v>
      </c>
      <c r="J270" s="15" t="s">
        <v>979</v>
      </c>
      <c r="K270" s="15" t="s">
        <v>980</v>
      </c>
      <c r="L270" s="16" t="s">
        <v>964</v>
      </c>
    </row>
    <row r="271" spans="1:12">
      <c r="A271" s="30">
        <v>270</v>
      </c>
      <c r="B271" s="15">
        <v>350720</v>
      </c>
      <c r="C271" s="14">
        <v>3</v>
      </c>
      <c r="D271" s="15" t="s">
        <v>958</v>
      </c>
      <c r="E271" s="15" t="s">
        <v>981</v>
      </c>
      <c r="F271" s="17" t="s">
        <v>982</v>
      </c>
      <c r="G271" s="17" t="e">
        <f>VLOOKUP(F271,#REF!,1,0)</f>
        <v>#REF!</v>
      </c>
      <c r="H271" s="18" t="s">
        <v>14</v>
      </c>
      <c r="I271" s="15" t="s">
        <v>983</v>
      </c>
      <c r="J271" s="15" t="s">
        <v>984</v>
      </c>
      <c r="K271" s="15" t="s">
        <v>985</v>
      </c>
      <c r="L271" s="30" t="s">
        <v>986</v>
      </c>
    </row>
    <row r="272" spans="1:12">
      <c r="A272" s="13">
        <v>271</v>
      </c>
      <c r="B272" s="15">
        <v>440459</v>
      </c>
      <c r="C272" s="8">
        <v>1</v>
      </c>
      <c r="D272" s="12" t="s">
        <v>958</v>
      </c>
      <c r="E272" s="12" t="s">
        <v>987</v>
      </c>
      <c r="F272" s="17" t="s">
        <v>988</v>
      </c>
      <c r="G272" s="17" t="e">
        <f>VLOOKUP(F272,#REF!,1,0)</f>
        <v>#REF!</v>
      </c>
      <c r="H272" s="18" t="s">
        <v>14</v>
      </c>
      <c r="I272" s="12" t="s">
        <v>989</v>
      </c>
      <c r="J272" s="12" t="s">
        <v>990</v>
      </c>
      <c r="K272" s="12" t="s">
        <v>991</v>
      </c>
      <c r="L272" s="13" t="s">
        <v>986</v>
      </c>
    </row>
    <row r="273" spans="1:12">
      <c r="A273" s="13">
        <v>272</v>
      </c>
      <c r="B273" s="15">
        <v>440496</v>
      </c>
      <c r="C273" s="8">
        <v>1</v>
      </c>
      <c r="D273" s="12" t="s">
        <v>958</v>
      </c>
      <c r="E273" s="12" t="s">
        <v>992</v>
      </c>
      <c r="F273" s="17" t="s">
        <v>993</v>
      </c>
      <c r="G273" s="17" t="e">
        <f>VLOOKUP(F273,#REF!,1,0)</f>
        <v>#REF!</v>
      </c>
      <c r="H273" s="18" t="s">
        <v>14</v>
      </c>
      <c r="I273" s="12" t="s">
        <v>994</v>
      </c>
      <c r="J273" s="12" t="s">
        <v>995</v>
      </c>
      <c r="K273" s="12" t="s">
        <v>996</v>
      </c>
      <c r="L273" s="13" t="s">
        <v>964</v>
      </c>
    </row>
    <row r="274" spans="1:12">
      <c r="A274" s="36">
        <v>273</v>
      </c>
      <c r="B274" s="32">
        <v>520686</v>
      </c>
      <c r="C274" s="49"/>
      <c r="D274" s="32" t="s">
        <v>958</v>
      </c>
      <c r="E274" s="32" t="s">
        <v>997</v>
      </c>
      <c r="F274" s="34" t="s">
        <v>998</v>
      </c>
      <c r="G274" s="34" t="e">
        <f>VLOOKUP(F274,#REF!,1,0)</f>
        <v>#REF!</v>
      </c>
      <c r="H274" s="35" t="s">
        <v>14</v>
      </c>
      <c r="I274" s="32" t="s">
        <v>999</v>
      </c>
      <c r="J274" s="32" t="s">
        <v>1000</v>
      </c>
      <c r="K274" s="32" t="s">
        <v>1001</v>
      </c>
      <c r="L274" s="36" t="s">
        <v>986</v>
      </c>
    </row>
    <row r="275" spans="1:12">
      <c r="A275" s="46">
        <v>274</v>
      </c>
      <c r="B275" s="39">
        <v>520693</v>
      </c>
      <c r="C275" s="43"/>
      <c r="D275" s="42" t="s">
        <v>958</v>
      </c>
      <c r="E275" s="42" t="s">
        <v>1002</v>
      </c>
      <c r="F275" s="73" t="s">
        <v>1003</v>
      </c>
      <c r="G275" s="73" t="e">
        <f>VLOOKUP(F275,#REF!,1,0)</f>
        <v>#REF!</v>
      </c>
      <c r="H275" s="74" t="s">
        <v>14</v>
      </c>
      <c r="I275" s="42" t="s">
        <v>989</v>
      </c>
      <c r="J275" s="42" t="s">
        <v>990</v>
      </c>
      <c r="K275" s="42" t="s">
        <v>1004</v>
      </c>
      <c r="L275" s="46" t="s">
        <v>1005</v>
      </c>
    </row>
    <row r="276" spans="1:12">
      <c r="A276" s="19">
        <v>275</v>
      </c>
      <c r="B276" s="15">
        <v>520718</v>
      </c>
      <c r="C276" s="20"/>
      <c r="D276" s="21" t="s">
        <v>958</v>
      </c>
      <c r="E276" s="21" t="s">
        <v>1006</v>
      </c>
      <c r="F276" s="17" t="s">
        <v>1007</v>
      </c>
      <c r="G276" s="17" t="e">
        <f>VLOOKUP(F276,#REF!,1,0)</f>
        <v>#REF!</v>
      </c>
      <c r="H276" s="18" t="s">
        <v>14</v>
      </c>
      <c r="I276" s="21" t="s">
        <v>536</v>
      </c>
      <c r="J276" s="21" t="s">
        <v>1008</v>
      </c>
      <c r="K276" s="21" t="s">
        <v>1009</v>
      </c>
      <c r="L276" s="19" t="s">
        <v>970</v>
      </c>
    </row>
    <row r="277" spans="1:12">
      <c r="A277" s="16">
        <v>276</v>
      </c>
      <c r="B277" s="15">
        <v>520732</v>
      </c>
      <c r="C277" s="14">
        <v>2</v>
      </c>
      <c r="D277" s="15" t="s">
        <v>958</v>
      </c>
      <c r="E277" s="15" t="s">
        <v>1010</v>
      </c>
      <c r="F277" s="17" t="s">
        <v>1011</v>
      </c>
      <c r="G277" s="17" t="e">
        <f>VLOOKUP(F277,#REF!,1,0)</f>
        <v>#REF!</v>
      </c>
      <c r="H277" s="18" t="s">
        <v>14</v>
      </c>
      <c r="I277" s="15" t="s">
        <v>1012</v>
      </c>
      <c r="J277" s="15" t="s">
        <v>1013</v>
      </c>
      <c r="K277" s="15" t="s">
        <v>1014</v>
      </c>
      <c r="L277" s="16" t="s">
        <v>964</v>
      </c>
    </row>
    <row r="278" spans="1:12">
      <c r="A278" s="16">
        <v>277</v>
      </c>
      <c r="B278" s="15">
        <v>520734</v>
      </c>
      <c r="C278" s="14">
        <v>3</v>
      </c>
      <c r="D278" s="15" t="s">
        <v>958</v>
      </c>
      <c r="E278" s="15" t="s">
        <v>1015</v>
      </c>
      <c r="F278" s="17" t="s">
        <v>1016</v>
      </c>
      <c r="G278" s="17" t="e">
        <f>VLOOKUP(F278,#REF!,1,0)</f>
        <v>#REF!</v>
      </c>
      <c r="H278" s="18" t="s">
        <v>14</v>
      </c>
      <c r="I278" s="15" t="s">
        <v>1012</v>
      </c>
      <c r="J278" s="15" t="s">
        <v>1013</v>
      </c>
      <c r="K278" s="15" t="s">
        <v>1017</v>
      </c>
      <c r="L278" s="16" t="s">
        <v>964</v>
      </c>
    </row>
    <row r="279" spans="1:12">
      <c r="A279" s="16">
        <v>278</v>
      </c>
      <c r="B279" s="15">
        <v>520738</v>
      </c>
      <c r="C279" s="14">
        <v>4</v>
      </c>
      <c r="D279" s="15" t="s">
        <v>958</v>
      </c>
      <c r="E279" s="15" t="s">
        <v>1018</v>
      </c>
      <c r="F279" s="17" t="s">
        <v>1019</v>
      </c>
      <c r="G279" s="17" t="e">
        <f>VLOOKUP(F279,#REF!,1,0)</f>
        <v>#REF!</v>
      </c>
      <c r="H279" s="18" t="s">
        <v>14</v>
      </c>
      <c r="I279" s="15" t="s">
        <v>1012</v>
      </c>
      <c r="J279" s="15" t="s">
        <v>1013</v>
      </c>
      <c r="K279" s="15" t="s">
        <v>1020</v>
      </c>
      <c r="L279" s="16" t="s">
        <v>964</v>
      </c>
    </row>
    <row r="280" spans="1:12">
      <c r="A280" s="75">
        <v>279</v>
      </c>
      <c r="B280" s="15">
        <v>520739</v>
      </c>
      <c r="C280" s="14">
        <v>5</v>
      </c>
      <c r="D280" s="15" t="s">
        <v>958</v>
      </c>
      <c r="E280" s="15" t="s">
        <v>1021</v>
      </c>
      <c r="F280" s="17" t="s">
        <v>1022</v>
      </c>
      <c r="G280" s="17" t="e">
        <f>VLOOKUP(F280,#REF!,1,0)</f>
        <v>#REF!</v>
      </c>
      <c r="H280" s="18" t="s">
        <v>14</v>
      </c>
      <c r="I280" s="15" t="s">
        <v>1012</v>
      </c>
      <c r="J280" s="15" t="s">
        <v>1013</v>
      </c>
      <c r="K280" s="15" t="s">
        <v>1023</v>
      </c>
      <c r="L280" s="16" t="s">
        <v>964</v>
      </c>
    </row>
    <row r="281" spans="1:12">
      <c r="A281" s="13">
        <v>280</v>
      </c>
      <c r="B281" s="15">
        <v>540278</v>
      </c>
      <c r="C281" s="8">
        <v>2</v>
      </c>
      <c r="D281" s="12" t="s">
        <v>958</v>
      </c>
      <c r="E281" s="12" t="s">
        <v>1024</v>
      </c>
      <c r="F281" s="17" t="s">
        <v>1025</v>
      </c>
      <c r="G281" s="17" t="e">
        <f>VLOOKUP(F281,#REF!,1,0)</f>
        <v>#REF!</v>
      </c>
      <c r="H281" s="18" t="s">
        <v>14</v>
      </c>
      <c r="I281" s="12" t="s">
        <v>1026</v>
      </c>
      <c r="J281" s="12" t="s">
        <v>1027</v>
      </c>
      <c r="K281" s="12" t="s">
        <v>1028</v>
      </c>
      <c r="L281" s="13" t="s">
        <v>1005</v>
      </c>
    </row>
    <row r="282" spans="1:12">
      <c r="A282" s="13">
        <v>281</v>
      </c>
      <c r="B282" s="15">
        <v>540279</v>
      </c>
      <c r="C282" s="8">
        <v>3</v>
      </c>
      <c r="D282" s="12" t="s">
        <v>958</v>
      </c>
      <c r="E282" s="12" t="s">
        <v>1029</v>
      </c>
      <c r="F282" s="17" t="s">
        <v>1030</v>
      </c>
      <c r="G282" s="17" t="e">
        <f>VLOOKUP(F282,#REF!,1,0)</f>
        <v>#REF!</v>
      </c>
      <c r="H282" s="18" t="s">
        <v>14</v>
      </c>
      <c r="I282" s="12" t="s">
        <v>1026</v>
      </c>
      <c r="J282" s="12" t="s">
        <v>1027</v>
      </c>
      <c r="K282" s="12" t="s">
        <v>1031</v>
      </c>
      <c r="L282" s="13" t="s">
        <v>1005</v>
      </c>
    </row>
    <row r="283" spans="1:12">
      <c r="A283" s="13">
        <v>282</v>
      </c>
      <c r="B283" s="15">
        <v>540280</v>
      </c>
      <c r="C283" s="8">
        <v>7</v>
      </c>
      <c r="D283" s="12" t="s">
        <v>958</v>
      </c>
      <c r="E283" s="12" t="s">
        <v>1032</v>
      </c>
      <c r="F283" s="17" t="s">
        <v>1033</v>
      </c>
      <c r="G283" s="17" t="e">
        <f>VLOOKUP(F283,#REF!,1,0)</f>
        <v>#REF!</v>
      </c>
      <c r="H283" s="18" t="s">
        <v>14</v>
      </c>
      <c r="I283" s="12" t="s">
        <v>1034</v>
      </c>
      <c r="J283" s="12" t="s">
        <v>1035</v>
      </c>
      <c r="K283" s="12" t="s">
        <v>1036</v>
      </c>
      <c r="L283" s="13" t="s">
        <v>1005</v>
      </c>
    </row>
    <row r="284" spans="1:12">
      <c r="A284" s="13">
        <v>283</v>
      </c>
      <c r="B284" s="15">
        <v>540281</v>
      </c>
      <c r="C284" s="8">
        <v>8</v>
      </c>
      <c r="D284" s="12" t="s">
        <v>958</v>
      </c>
      <c r="E284" s="12" t="s">
        <v>1037</v>
      </c>
      <c r="F284" s="17" t="s">
        <v>1038</v>
      </c>
      <c r="G284" s="17" t="e">
        <f>VLOOKUP(F284,#REF!,1,0)</f>
        <v>#REF!</v>
      </c>
      <c r="H284" s="18" t="s">
        <v>14</v>
      </c>
      <c r="I284" s="12" t="s">
        <v>1034</v>
      </c>
      <c r="J284" s="12" t="s">
        <v>1035</v>
      </c>
      <c r="K284" s="12" t="s">
        <v>1039</v>
      </c>
      <c r="L284" s="13" t="s">
        <v>1005</v>
      </c>
    </row>
    <row r="285" spans="1:12">
      <c r="A285" s="13">
        <v>284</v>
      </c>
      <c r="B285" s="15">
        <v>540283</v>
      </c>
      <c r="C285" s="8">
        <v>9</v>
      </c>
      <c r="D285" s="12" t="s">
        <v>958</v>
      </c>
      <c r="E285" s="12" t="s">
        <v>1040</v>
      </c>
      <c r="F285" s="17" t="s">
        <v>1041</v>
      </c>
      <c r="G285" s="17" t="e">
        <f>VLOOKUP(F285,#REF!,1,0)</f>
        <v>#REF!</v>
      </c>
      <c r="H285" s="18" t="s">
        <v>14</v>
      </c>
      <c r="I285" s="12" t="s">
        <v>1034</v>
      </c>
      <c r="J285" s="12" t="s">
        <v>1035</v>
      </c>
      <c r="K285" s="12" t="s">
        <v>1042</v>
      </c>
      <c r="L285" s="13" t="s">
        <v>1005</v>
      </c>
    </row>
    <row r="286" spans="1:12">
      <c r="A286" s="70">
        <v>285</v>
      </c>
      <c r="B286" s="15">
        <v>540287</v>
      </c>
      <c r="C286" s="72"/>
      <c r="D286" s="76" t="s">
        <v>958</v>
      </c>
      <c r="E286" s="76" t="s">
        <v>1043</v>
      </c>
      <c r="F286" s="17" t="s">
        <v>1044</v>
      </c>
      <c r="G286" s="17" t="e">
        <f>VLOOKUP(F286,#REF!,1,0)</f>
        <v>#REF!</v>
      </c>
      <c r="H286" s="18" t="s">
        <v>14</v>
      </c>
      <c r="I286" s="76" t="s">
        <v>1045</v>
      </c>
      <c r="J286" s="77" t="s">
        <v>979</v>
      </c>
      <c r="K286" s="76" t="s">
        <v>1046</v>
      </c>
      <c r="L286" s="16" t="s">
        <v>964</v>
      </c>
    </row>
    <row r="287" spans="1:12">
      <c r="A287" s="47">
        <v>286</v>
      </c>
      <c r="B287" s="15">
        <v>540288</v>
      </c>
      <c r="C287" s="14" t="s">
        <v>355</v>
      </c>
      <c r="D287" s="76" t="s">
        <v>958</v>
      </c>
      <c r="E287" s="76" t="s">
        <v>1047</v>
      </c>
      <c r="F287" s="17" t="s">
        <v>1048</v>
      </c>
      <c r="G287" s="17" t="e">
        <f>VLOOKUP(F287,#REF!,1,0)</f>
        <v>#REF!</v>
      </c>
      <c r="H287" s="18" t="s">
        <v>14</v>
      </c>
      <c r="I287" s="76" t="s">
        <v>1045</v>
      </c>
      <c r="J287" s="76" t="s">
        <v>979</v>
      </c>
      <c r="K287" s="76" t="s">
        <v>1049</v>
      </c>
      <c r="L287" s="16" t="s">
        <v>964</v>
      </c>
    </row>
    <row r="288" spans="1:12">
      <c r="A288" s="13">
        <v>287</v>
      </c>
      <c r="B288" s="15">
        <v>540289</v>
      </c>
      <c r="C288" s="8">
        <v>2</v>
      </c>
      <c r="D288" s="12" t="s">
        <v>958</v>
      </c>
      <c r="E288" s="12" t="s">
        <v>1050</v>
      </c>
      <c r="F288" s="17" t="s">
        <v>1051</v>
      </c>
      <c r="G288" s="17" t="e">
        <f>VLOOKUP(F288,#REF!,1,0)</f>
        <v>#REF!</v>
      </c>
      <c r="H288" s="18" t="s">
        <v>14</v>
      </c>
      <c r="I288" s="12" t="s">
        <v>1052</v>
      </c>
      <c r="J288" s="12" t="s">
        <v>1053</v>
      </c>
      <c r="K288" s="12" t="s">
        <v>1054</v>
      </c>
      <c r="L288" s="13" t="s">
        <v>964</v>
      </c>
    </row>
    <row r="289" spans="1:12">
      <c r="A289" s="13">
        <v>288</v>
      </c>
      <c r="B289" s="15">
        <v>540291</v>
      </c>
      <c r="C289" s="8">
        <v>3</v>
      </c>
      <c r="D289" s="12" t="s">
        <v>958</v>
      </c>
      <c r="E289" s="12" t="s">
        <v>1055</v>
      </c>
      <c r="F289" s="17" t="s">
        <v>1056</v>
      </c>
      <c r="G289" s="17" t="e">
        <f>VLOOKUP(F289,#REF!,1,0)</f>
        <v>#REF!</v>
      </c>
      <c r="H289" s="18" t="s">
        <v>14</v>
      </c>
      <c r="I289" s="12" t="s">
        <v>1052</v>
      </c>
      <c r="J289" s="12" t="s">
        <v>1053</v>
      </c>
      <c r="K289" s="12" t="s">
        <v>1057</v>
      </c>
      <c r="L289" s="13" t="s">
        <v>964</v>
      </c>
    </row>
    <row r="290" spans="1:12">
      <c r="A290" s="13">
        <v>289</v>
      </c>
      <c r="B290" s="15">
        <v>540301</v>
      </c>
      <c r="C290" s="8">
        <v>4</v>
      </c>
      <c r="D290" s="12" t="s">
        <v>958</v>
      </c>
      <c r="E290" s="12" t="s">
        <v>1058</v>
      </c>
      <c r="F290" s="17" t="s">
        <v>1059</v>
      </c>
      <c r="G290" s="17" t="e">
        <f>VLOOKUP(F290,#REF!,1,0)</f>
        <v>#REF!</v>
      </c>
      <c r="H290" s="18" t="s">
        <v>14</v>
      </c>
      <c r="I290" s="12" t="s">
        <v>1052</v>
      </c>
      <c r="J290" s="12" t="s">
        <v>1053</v>
      </c>
      <c r="K290" s="12" t="s">
        <v>1060</v>
      </c>
      <c r="L290" s="13" t="s">
        <v>964</v>
      </c>
    </row>
    <row r="291" spans="1:12">
      <c r="A291" s="47">
        <v>290</v>
      </c>
      <c r="B291" s="15">
        <v>540416</v>
      </c>
      <c r="C291" s="14" t="s">
        <v>355</v>
      </c>
      <c r="D291" s="76" t="s">
        <v>958</v>
      </c>
      <c r="E291" s="76" t="s">
        <v>1061</v>
      </c>
      <c r="F291" s="17" t="s">
        <v>1062</v>
      </c>
      <c r="G291" s="17" t="e">
        <f>VLOOKUP(F291,#REF!,1,0)</f>
        <v>#REF!</v>
      </c>
      <c r="H291" s="18" t="s">
        <v>14</v>
      </c>
      <c r="I291" s="76" t="s">
        <v>1045</v>
      </c>
      <c r="J291" s="76" t="s">
        <v>979</v>
      </c>
      <c r="K291" s="76" t="s">
        <v>1063</v>
      </c>
      <c r="L291" s="16" t="s">
        <v>964</v>
      </c>
    </row>
    <row r="292" spans="1:12">
      <c r="A292" s="19">
        <v>291</v>
      </c>
      <c r="B292" s="15">
        <v>550702</v>
      </c>
      <c r="C292" s="20"/>
      <c r="D292" s="21" t="s">
        <v>958</v>
      </c>
      <c r="E292" s="21" t="s">
        <v>1064</v>
      </c>
      <c r="F292" s="17" t="s">
        <v>1065</v>
      </c>
      <c r="G292" s="17" t="e">
        <f>VLOOKUP(F292,#REF!,1,0)</f>
        <v>#REF!</v>
      </c>
      <c r="H292" s="18" t="s">
        <v>14</v>
      </c>
      <c r="I292" s="21" t="s">
        <v>1066</v>
      </c>
      <c r="J292" s="21" t="s">
        <v>1067</v>
      </c>
      <c r="K292" s="21" t="s">
        <v>1068</v>
      </c>
      <c r="L292" s="19" t="s">
        <v>964</v>
      </c>
    </row>
    <row r="293" spans="1:12">
      <c r="A293" s="70">
        <v>292</v>
      </c>
      <c r="B293" s="15">
        <v>550704</v>
      </c>
      <c r="C293" s="72"/>
      <c r="D293" s="76" t="s">
        <v>958</v>
      </c>
      <c r="E293" s="76" t="s">
        <v>1069</v>
      </c>
      <c r="F293" s="17" t="s">
        <v>1070</v>
      </c>
      <c r="G293" s="17" t="e">
        <f>VLOOKUP(F293,#REF!,1,0)</f>
        <v>#REF!</v>
      </c>
      <c r="H293" s="18" t="s">
        <v>14</v>
      </c>
      <c r="I293" s="76" t="s">
        <v>1066</v>
      </c>
      <c r="J293" s="77" t="s">
        <v>1067</v>
      </c>
      <c r="K293" s="76" t="s">
        <v>1071</v>
      </c>
      <c r="L293" s="16" t="s">
        <v>964</v>
      </c>
    </row>
    <row r="294" spans="1:12">
      <c r="A294" s="47">
        <v>293</v>
      </c>
      <c r="B294" s="15">
        <v>550705</v>
      </c>
      <c r="C294" s="14" t="s">
        <v>355</v>
      </c>
      <c r="D294" s="15" t="s">
        <v>958</v>
      </c>
      <c r="E294" s="15" t="s">
        <v>1072</v>
      </c>
      <c r="F294" s="17" t="s">
        <v>1073</v>
      </c>
      <c r="G294" s="17" t="e">
        <f>VLOOKUP(F294,#REF!,1,0)</f>
        <v>#REF!</v>
      </c>
      <c r="H294" s="18" t="s">
        <v>14</v>
      </c>
      <c r="I294" s="15" t="s">
        <v>1066</v>
      </c>
      <c r="J294" s="15" t="s">
        <v>1067</v>
      </c>
      <c r="K294" s="15" t="s">
        <v>1074</v>
      </c>
      <c r="L294" s="16" t="s">
        <v>964</v>
      </c>
    </row>
    <row r="295" spans="1:12">
      <c r="A295" s="13">
        <v>294</v>
      </c>
      <c r="B295" s="15">
        <v>550714</v>
      </c>
      <c r="C295" s="8">
        <v>4</v>
      </c>
      <c r="D295" s="12" t="s">
        <v>958</v>
      </c>
      <c r="E295" s="12" t="s">
        <v>1075</v>
      </c>
      <c r="F295" s="17" t="s">
        <v>1076</v>
      </c>
      <c r="G295" s="17" t="e">
        <f>VLOOKUP(F295,#REF!,1,0)</f>
        <v>#REF!</v>
      </c>
      <c r="H295" s="18" t="s">
        <v>14</v>
      </c>
      <c r="I295" s="12" t="s">
        <v>1077</v>
      </c>
      <c r="J295" s="12" t="s">
        <v>1078</v>
      </c>
      <c r="K295" s="12" t="s">
        <v>1079</v>
      </c>
      <c r="L295" s="13" t="s">
        <v>1005</v>
      </c>
    </row>
    <row r="296" spans="1:12">
      <c r="A296" s="16">
        <v>295</v>
      </c>
      <c r="B296" s="15">
        <v>550726</v>
      </c>
      <c r="C296" s="14">
        <v>6</v>
      </c>
      <c r="D296" s="15" t="s">
        <v>958</v>
      </c>
      <c r="E296" s="15" t="s">
        <v>1080</v>
      </c>
      <c r="F296" s="17" t="s">
        <v>1081</v>
      </c>
      <c r="G296" s="17" t="e">
        <f>VLOOKUP(F296,#REF!,1,0)</f>
        <v>#REF!</v>
      </c>
      <c r="H296" s="18" t="s">
        <v>14</v>
      </c>
      <c r="I296" s="15" t="s">
        <v>1082</v>
      </c>
      <c r="J296" s="15" t="s">
        <v>1083</v>
      </c>
      <c r="K296" s="15" t="s">
        <v>1084</v>
      </c>
      <c r="L296" s="16" t="s">
        <v>964</v>
      </c>
    </row>
    <row r="297" spans="1:12">
      <c r="A297" s="13">
        <v>296</v>
      </c>
      <c r="B297" s="15">
        <v>550727</v>
      </c>
      <c r="C297" s="8">
        <v>5</v>
      </c>
      <c r="D297" s="12" t="s">
        <v>958</v>
      </c>
      <c r="E297" s="12" t="s">
        <v>1085</v>
      </c>
      <c r="F297" s="17" t="s">
        <v>1086</v>
      </c>
      <c r="G297" s="17" t="e">
        <f>VLOOKUP(F297,#REF!,1,0)</f>
        <v>#REF!</v>
      </c>
      <c r="H297" s="18" t="s">
        <v>14</v>
      </c>
      <c r="I297" s="12" t="s">
        <v>1087</v>
      </c>
      <c r="J297" s="12" t="s">
        <v>1088</v>
      </c>
      <c r="K297" s="12" t="s">
        <v>1089</v>
      </c>
      <c r="L297" s="13" t="s">
        <v>448</v>
      </c>
    </row>
    <row r="298" spans="1:12">
      <c r="A298" s="19">
        <v>297</v>
      </c>
      <c r="B298" s="15">
        <v>550939</v>
      </c>
      <c r="C298" s="20"/>
      <c r="D298" s="21" t="s">
        <v>958</v>
      </c>
      <c r="E298" s="21" t="s">
        <v>1090</v>
      </c>
      <c r="F298" s="17" t="s">
        <v>1091</v>
      </c>
      <c r="G298" s="17" t="e">
        <f>VLOOKUP(F298,#REF!,1,0)</f>
        <v>#REF!</v>
      </c>
      <c r="H298" s="18" t="s">
        <v>14</v>
      </c>
      <c r="I298" s="21" t="s">
        <v>1092</v>
      </c>
      <c r="J298" s="21" t="s">
        <v>1093</v>
      </c>
      <c r="K298" s="21" t="s">
        <v>1094</v>
      </c>
      <c r="L298" s="19" t="s">
        <v>970</v>
      </c>
    </row>
    <row r="299" spans="1:12">
      <c r="A299" s="16">
        <v>298</v>
      </c>
      <c r="B299" s="15">
        <v>550940</v>
      </c>
      <c r="C299" s="14"/>
      <c r="D299" s="15" t="s">
        <v>958</v>
      </c>
      <c r="E299" s="15" t="s">
        <v>1095</v>
      </c>
      <c r="F299" s="17" t="s">
        <v>1096</v>
      </c>
      <c r="G299" s="17" t="e">
        <f>VLOOKUP(F299,#REF!,1,0)</f>
        <v>#REF!</v>
      </c>
      <c r="H299" s="18" t="s">
        <v>14</v>
      </c>
      <c r="I299" s="15" t="s">
        <v>983</v>
      </c>
      <c r="J299" s="15" t="s">
        <v>984</v>
      </c>
      <c r="K299" s="15" t="s">
        <v>1097</v>
      </c>
      <c r="L299" s="16" t="s">
        <v>986</v>
      </c>
    </row>
    <row r="300" spans="1:12">
      <c r="A300" s="19">
        <v>299</v>
      </c>
      <c r="B300" s="15">
        <v>550941</v>
      </c>
      <c r="C300" s="20"/>
      <c r="D300" s="21" t="s">
        <v>958</v>
      </c>
      <c r="E300" s="21" t="s">
        <v>1098</v>
      </c>
      <c r="F300" s="17" t="s">
        <v>1099</v>
      </c>
      <c r="G300" s="17" t="e">
        <f>VLOOKUP(F300,#REF!,1,0)</f>
        <v>#REF!</v>
      </c>
      <c r="H300" s="18" t="s">
        <v>14</v>
      </c>
      <c r="I300" s="21" t="s">
        <v>1100</v>
      </c>
      <c r="J300" s="21" t="s">
        <v>1101</v>
      </c>
      <c r="K300" s="21" t="s">
        <v>1102</v>
      </c>
      <c r="L300" s="19" t="s">
        <v>970</v>
      </c>
    </row>
    <row r="301" spans="1:12">
      <c r="A301" s="16">
        <v>300</v>
      </c>
      <c r="B301" s="15">
        <v>550942</v>
      </c>
      <c r="C301" s="14">
        <v>1</v>
      </c>
      <c r="D301" s="15" t="s">
        <v>958</v>
      </c>
      <c r="E301" s="15" t="s">
        <v>1103</v>
      </c>
      <c r="F301" s="17" t="s">
        <v>1104</v>
      </c>
      <c r="G301" s="17" t="e">
        <f>VLOOKUP(F301,#REF!,1,0)</f>
        <v>#REF!</v>
      </c>
      <c r="H301" s="18" t="s">
        <v>14</v>
      </c>
      <c r="I301" s="15" t="s">
        <v>1100</v>
      </c>
      <c r="J301" s="15" t="s">
        <v>1101</v>
      </c>
      <c r="K301" s="15" t="s">
        <v>1105</v>
      </c>
      <c r="L301" s="16" t="s">
        <v>970</v>
      </c>
    </row>
    <row r="302" spans="1:12">
      <c r="A302" s="19">
        <v>301</v>
      </c>
      <c r="B302" s="22">
        <v>550944</v>
      </c>
      <c r="C302" s="20"/>
      <c r="D302" s="21" t="s">
        <v>958</v>
      </c>
      <c r="E302" s="21" t="s">
        <v>1106</v>
      </c>
      <c r="F302" s="23" t="s">
        <v>1107</v>
      </c>
      <c r="G302" s="23" t="e">
        <f>VLOOKUP(F302,#REF!,1,0)</f>
        <v>#REF!</v>
      </c>
      <c r="H302" s="69" t="s">
        <v>14</v>
      </c>
      <c r="I302" s="21" t="s">
        <v>1092</v>
      </c>
      <c r="J302" s="21" t="s">
        <v>1093</v>
      </c>
      <c r="K302" s="21" t="s">
        <v>1108</v>
      </c>
      <c r="L302" s="19" t="s">
        <v>970</v>
      </c>
    </row>
    <row r="303" spans="1:12">
      <c r="A303" s="19">
        <v>302</v>
      </c>
      <c r="B303" s="22">
        <v>620235</v>
      </c>
      <c r="C303" s="20"/>
      <c r="D303" s="21" t="s">
        <v>958</v>
      </c>
      <c r="E303" s="21" t="s">
        <v>1109</v>
      </c>
      <c r="F303" s="23" t="s">
        <v>1110</v>
      </c>
      <c r="G303" s="23" t="e">
        <f>VLOOKUP(F303,#REF!,1,0)</f>
        <v>#REF!</v>
      </c>
      <c r="H303" s="24" t="s">
        <v>14</v>
      </c>
      <c r="I303" s="21" t="s">
        <v>1066</v>
      </c>
      <c r="J303" s="21" t="s">
        <v>1067</v>
      </c>
      <c r="K303" s="21" t="s">
        <v>1111</v>
      </c>
      <c r="L303" s="19" t="s">
        <v>964</v>
      </c>
    </row>
    <row r="304" spans="1:12">
      <c r="A304" s="16">
        <v>303</v>
      </c>
      <c r="B304" s="15">
        <v>620239</v>
      </c>
      <c r="C304" s="14">
        <v>7</v>
      </c>
      <c r="D304" s="15" t="s">
        <v>958</v>
      </c>
      <c r="E304" s="15" t="s">
        <v>1112</v>
      </c>
      <c r="F304" s="17" t="s">
        <v>1113</v>
      </c>
      <c r="G304" s="17" t="e">
        <f>VLOOKUP(F304,#REF!,1,0)</f>
        <v>#REF!</v>
      </c>
      <c r="H304" s="18" t="s">
        <v>14</v>
      </c>
      <c r="I304" s="15" t="s">
        <v>1012</v>
      </c>
      <c r="J304" s="15" t="s">
        <v>1013</v>
      </c>
      <c r="K304" s="15" t="s">
        <v>1114</v>
      </c>
      <c r="L304" s="16" t="s">
        <v>964</v>
      </c>
    </row>
    <row r="305" spans="1:12">
      <c r="A305" s="16">
        <v>304</v>
      </c>
      <c r="B305" s="15">
        <v>620243</v>
      </c>
      <c r="C305" s="14">
        <v>8</v>
      </c>
      <c r="D305" s="15" t="s">
        <v>958</v>
      </c>
      <c r="E305" s="15" t="s">
        <v>1115</v>
      </c>
      <c r="F305" s="17" t="s">
        <v>1116</v>
      </c>
      <c r="G305" s="17" t="e">
        <f>VLOOKUP(F305,#REF!,1,0)</f>
        <v>#REF!</v>
      </c>
      <c r="H305" s="18" t="s">
        <v>14</v>
      </c>
      <c r="I305" s="15" t="s">
        <v>1012</v>
      </c>
      <c r="J305" s="15" t="s">
        <v>1013</v>
      </c>
      <c r="K305" s="15" t="s">
        <v>1117</v>
      </c>
      <c r="L305" s="16" t="s">
        <v>964</v>
      </c>
    </row>
    <row r="306" spans="1:12">
      <c r="A306" s="13">
        <v>305</v>
      </c>
      <c r="B306" s="15">
        <v>620251</v>
      </c>
      <c r="C306" s="8">
        <v>5</v>
      </c>
      <c r="D306" s="12" t="s">
        <v>958</v>
      </c>
      <c r="E306" s="12" t="s">
        <v>1118</v>
      </c>
      <c r="F306" s="17" t="s">
        <v>1119</v>
      </c>
      <c r="G306" s="17" t="e">
        <f>VLOOKUP(F306,#REF!,1,0)</f>
        <v>#REF!</v>
      </c>
      <c r="H306" s="18" t="s">
        <v>14</v>
      </c>
      <c r="I306" s="12" t="s">
        <v>994</v>
      </c>
      <c r="J306" s="12" t="s">
        <v>995</v>
      </c>
      <c r="K306" s="12"/>
      <c r="L306" s="13" t="s">
        <v>964</v>
      </c>
    </row>
    <row r="307" spans="1:12">
      <c r="A307" s="13">
        <v>306</v>
      </c>
      <c r="B307" s="15">
        <v>620252</v>
      </c>
      <c r="C307" s="8">
        <v>6</v>
      </c>
      <c r="D307" s="12" t="s">
        <v>958</v>
      </c>
      <c r="E307" s="12" t="s">
        <v>1120</v>
      </c>
      <c r="F307" s="17" t="s">
        <v>1121</v>
      </c>
      <c r="G307" s="17" t="e">
        <f>VLOOKUP(F307,#REF!,1,0)</f>
        <v>#REF!</v>
      </c>
      <c r="H307" s="18" t="s">
        <v>14</v>
      </c>
      <c r="I307" s="12" t="s">
        <v>1122</v>
      </c>
      <c r="J307" s="12" t="s">
        <v>995</v>
      </c>
      <c r="K307" s="12" t="s">
        <v>1123</v>
      </c>
      <c r="L307" s="13" t="s">
        <v>964</v>
      </c>
    </row>
    <row r="308" spans="1:12">
      <c r="A308" s="13">
        <v>307</v>
      </c>
      <c r="B308" s="15">
        <v>620253</v>
      </c>
      <c r="C308" s="8">
        <v>7</v>
      </c>
      <c r="D308" s="12" t="s">
        <v>958</v>
      </c>
      <c r="E308" s="12" t="s">
        <v>1124</v>
      </c>
      <c r="F308" s="17" t="s">
        <v>1125</v>
      </c>
      <c r="G308" s="17" t="e">
        <f>VLOOKUP(F308,#REF!,1,0)</f>
        <v>#REF!</v>
      </c>
      <c r="H308" s="18" t="s">
        <v>14</v>
      </c>
      <c r="I308" s="12" t="s">
        <v>994</v>
      </c>
      <c r="J308" s="12" t="s">
        <v>995</v>
      </c>
      <c r="K308" s="12" t="s">
        <v>1126</v>
      </c>
      <c r="L308" s="13" t="s">
        <v>964</v>
      </c>
    </row>
    <row r="309" spans="1:12">
      <c r="A309" s="13">
        <v>308</v>
      </c>
      <c r="B309" s="15">
        <v>620254</v>
      </c>
      <c r="C309" s="8">
        <v>5</v>
      </c>
      <c r="D309" s="12" t="s">
        <v>958</v>
      </c>
      <c r="E309" s="12" t="s">
        <v>1127</v>
      </c>
      <c r="F309" s="17" t="s">
        <v>1128</v>
      </c>
      <c r="G309" s="17" t="e">
        <f>VLOOKUP(F309,#REF!,1,0)</f>
        <v>#REF!</v>
      </c>
      <c r="H309" s="18" t="s">
        <v>14</v>
      </c>
      <c r="I309" s="12" t="s">
        <v>1077</v>
      </c>
      <c r="J309" s="12" t="s">
        <v>1129</v>
      </c>
      <c r="K309" s="12" t="s">
        <v>1130</v>
      </c>
      <c r="L309" s="13" t="s">
        <v>1005</v>
      </c>
    </row>
    <row r="310" spans="1:12">
      <c r="A310" s="78">
        <v>309</v>
      </c>
      <c r="B310" s="42">
        <v>620255</v>
      </c>
      <c r="C310" s="79">
        <v>6</v>
      </c>
      <c r="D310" s="78" t="s">
        <v>958</v>
      </c>
      <c r="E310" s="78" t="s">
        <v>1131</v>
      </c>
      <c r="F310" s="44" t="s">
        <v>1132</v>
      </c>
      <c r="G310" s="44" t="e">
        <f>VLOOKUP(F310,#REF!,1,0)</f>
        <v>#REF!</v>
      </c>
      <c r="H310" s="45" t="s">
        <v>14</v>
      </c>
      <c r="I310" s="78" t="s">
        <v>1077</v>
      </c>
      <c r="J310" s="78" t="s">
        <v>1078</v>
      </c>
      <c r="K310" s="78" t="s">
        <v>1133</v>
      </c>
      <c r="L310" s="78" t="s">
        <v>1005</v>
      </c>
    </row>
    <row r="311" spans="1:12">
      <c r="A311" s="13">
        <v>310</v>
      </c>
      <c r="B311" s="15">
        <v>620256</v>
      </c>
      <c r="C311" s="8">
        <v>7</v>
      </c>
      <c r="D311" s="12" t="s">
        <v>958</v>
      </c>
      <c r="E311" s="12" t="s">
        <v>1134</v>
      </c>
      <c r="F311" s="17" t="s">
        <v>1135</v>
      </c>
      <c r="G311" s="17" t="e">
        <f>VLOOKUP(F311,#REF!,1,0)</f>
        <v>#REF!</v>
      </c>
      <c r="H311" s="18" t="s">
        <v>14</v>
      </c>
      <c r="I311" s="12" t="s">
        <v>1077</v>
      </c>
      <c r="J311" s="12" t="s">
        <v>1078</v>
      </c>
      <c r="K311" s="12" t="s">
        <v>1136</v>
      </c>
      <c r="L311" s="13" t="s">
        <v>1005</v>
      </c>
    </row>
    <row r="312" spans="1:12">
      <c r="A312" s="13">
        <v>311</v>
      </c>
      <c r="B312" s="15">
        <v>620258</v>
      </c>
      <c r="C312" s="8">
        <v>8</v>
      </c>
      <c r="D312" s="12" t="s">
        <v>958</v>
      </c>
      <c r="E312" s="12" t="s">
        <v>1137</v>
      </c>
      <c r="F312" s="17" t="s">
        <v>1138</v>
      </c>
      <c r="G312" s="17" t="e">
        <f>VLOOKUP(F312,#REF!,1,0)</f>
        <v>#REF!</v>
      </c>
      <c r="H312" s="18" t="s">
        <v>14</v>
      </c>
      <c r="I312" s="12" t="s">
        <v>1077</v>
      </c>
      <c r="J312" s="12" t="s">
        <v>1078</v>
      </c>
      <c r="K312" s="12" t="s">
        <v>1139</v>
      </c>
      <c r="L312" s="13" t="s">
        <v>1005</v>
      </c>
    </row>
    <row r="313" spans="1:12">
      <c r="A313" s="16">
        <v>312</v>
      </c>
      <c r="B313" s="15">
        <v>620259</v>
      </c>
      <c r="C313" s="14"/>
      <c r="D313" s="15" t="s">
        <v>958</v>
      </c>
      <c r="E313" s="15" t="s">
        <v>1140</v>
      </c>
      <c r="F313" s="17" t="s">
        <v>1141</v>
      </c>
      <c r="G313" s="17" t="e">
        <f>VLOOKUP(F313,#REF!,1,0)</f>
        <v>#REF!</v>
      </c>
      <c r="H313" s="18" t="s">
        <v>14</v>
      </c>
      <c r="I313" s="15" t="s">
        <v>1077</v>
      </c>
      <c r="J313" s="15" t="s">
        <v>1078</v>
      </c>
      <c r="K313" s="15" t="s">
        <v>1142</v>
      </c>
      <c r="L313" s="16" t="s">
        <v>1005</v>
      </c>
    </row>
    <row r="314" spans="1:12">
      <c r="A314" s="13">
        <v>313</v>
      </c>
      <c r="B314" s="15">
        <v>620263</v>
      </c>
      <c r="C314" s="8">
        <v>9</v>
      </c>
      <c r="D314" s="12" t="s">
        <v>958</v>
      </c>
      <c r="E314" s="12" t="s">
        <v>1143</v>
      </c>
      <c r="F314" s="17" t="s">
        <v>1144</v>
      </c>
      <c r="G314" s="17" t="e">
        <f>VLOOKUP(F314,#REF!,1,0)</f>
        <v>#REF!</v>
      </c>
      <c r="H314" s="18" t="s">
        <v>14</v>
      </c>
      <c r="I314" s="12" t="s">
        <v>1034</v>
      </c>
      <c r="J314" s="12" t="s">
        <v>1145</v>
      </c>
      <c r="K314" s="12" t="s">
        <v>1146</v>
      </c>
      <c r="L314" s="13" t="s">
        <v>1005</v>
      </c>
    </row>
    <row r="315" spans="1:12">
      <c r="A315" s="13">
        <v>314</v>
      </c>
      <c r="B315" s="15">
        <v>620264</v>
      </c>
      <c r="C315" s="8">
        <v>10</v>
      </c>
      <c r="D315" s="12" t="s">
        <v>958</v>
      </c>
      <c r="E315" s="12" t="s">
        <v>1147</v>
      </c>
      <c r="F315" s="17" t="s">
        <v>1148</v>
      </c>
      <c r="G315" s="17" t="e">
        <f>VLOOKUP(F315,#REF!,1,0)</f>
        <v>#REF!</v>
      </c>
      <c r="H315" s="18" t="s">
        <v>14</v>
      </c>
      <c r="I315" s="12" t="s">
        <v>1034</v>
      </c>
      <c r="J315" s="12" t="s">
        <v>1145</v>
      </c>
      <c r="K315" s="12" t="s">
        <v>1149</v>
      </c>
      <c r="L315" s="13" t="s">
        <v>1005</v>
      </c>
    </row>
    <row r="316" spans="1:12">
      <c r="A316" s="13">
        <v>315</v>
      </c>
      <c r="B316" s="15">
        <v>620265</v>
      </c>
      <c r="C316" s="8">
        <v>11</v>
      </c>
      <c r="D316" s="12" t="s">
        <v>958</v>
      </c>
      <c r="E316" s="12" t="s">
        <v>1150</v>
      </c>
      <c r="F316" s="17" t="s">
        <v>1151</v>
      </c>
      <c r="G316" s="17" t="e">
        <f>VLOOKUP(F316,#REF!,1,0)</f>
        <v>#REF!</v>
      </c>
      <c r="H316" s="18" t="s">
        <v>14</v>
      </c>
      <c r="I316" s="12" t="s">
        <v>1034</v>
      </c>
      <c r="J316" s="12" t="s">
        <v>1145</v>
      </c>
      <c r="K316" s="12" t="s">
        <v>1152</v>
      </c>
      <c r="L316" s="13" t="s">
        <v>1005</v>
      </c>
    </row>
    <row r="317" spans="1:12">
      <c r="A317" s="19">
        <v>316</v>
      </c>
      <c r="B317" s="15">
        <v>620266</v>
      </c>
      <c r="C317" s="20"/>
      <c r="D317" s="21" t="s">
        <v>958</v>
      </c>
      <c r="E317" s="21" t="s">
        <v>1153</v>
      </c>
      <c r="F317" s="17" t="s">
        <v>1154</v>
      </c>
      <c r="G317" s="17" t="e">
        <f>VLOOKUP(F317,#REF!,1,0)</f>
        <v>#REF!</v>
      </c>
      <c r="H317" s="18" t="s">
        <v>14</v>
      </c>
      <c r="I317" s="21" t="s">
        <v>1155</v>
      </c>
      <c r="J317" s="21" t="s">
        <v>1156</v>
      </c>
      <c r="K317" s="21" t="s">
        <v>1157</v>
      </c>
      <c r="L317" s="19" t="s">
        <v>1005</v>
      </c>
    </row>
    <row r="318" spans="1:12">
      <c r="A318" s="13">
        <v>317</v>
      </c>
      <c r="B318" s="15">
        <v>620267</v>
      </c>
      <c r="C318" s="8">
        <v>12</v>
      </c>
      <c r="D318" s="12" t="s">
        <v>958</v>
      </c>
      <c r="E318" s="12" t="s">
        <v>1158</v>
      </c>
      <c r="F318" s="17" t="s">
        <v>1159</v>
      </c>
      <c r="G318" s="17" t="e">
        <f>VLOOKUP(F318,#REF!,1,0)</f>
        <v>#REF!</v>
      </c>
      <c r="H318" s="18" t="s">
        <v>14</v>
      </c>
      <c r="I318" s="12" t="s">
        <v>1026</v>
      </c>
      <c r="J318" s="12" t="s">
        <v>1160</v>
      </c>
      <c r="K318" s="12" t="s">
        <v>1161</v>
      </c>
      <c r="L318" s="13" t="s">
        <v>1005</v>
      </c>
    </row>
    <row r="319" spans="1:12">
      <c r="A319" s="13">
        <v>318</v>
      </c>
      <c r="B319" s="15">
        <v>620269</v>
      </c>
      <c r="C319" s="8">
        <v>13</v>
      </c>
      <c r="D319" s="12" t="s">
        <v>958</v>
      </c>
      <c r="E319" s="12" t="s">
        <v>1162</v>
      </c>
      <c r="F319" s="17" t="s">
        <v>1163</v>
      </c>
      <c r="G319" s="17" t="e">
        <f>VLOOKUP(F319,#REF!,1,0)</f>
        <v>#REF!</v>
      </c>
      <c r="H319" s="18" t="s">
        <v>14</v>
      </c>
      <c r="I319" s="12" t="s">
        <v>1026</v>
      </c>
      <c r="J319" s="12" t="s">
        <v>1160</v>
      </c>
      <c r="K319" s="12" t="s">
        <v>1164</v>
      </c>
      <c r="L319" s="13" t="s">
        <v>1005</v>
      </c>
    </row>
    <row r="320" spans="1:12">
      <c r="A320" s="13">
        <v>319</v>
      </c>
      <c r="B320" s="15">
        <v>620270</v>
      </c>
      <c r="C320" s="8">
        <v>14</v>
      </c>
      <c r="D320" s="12" t="s">
        <v>958</v>
      </c>
      <c r="E320" s="12" t="s">
        <v>1165</v>
      </c>
      <c r="F320" s="17" t="s">
        <v>1166</v>
      </c>
      <c r="G320" s="17" t="e">
        <f>VLOOKUP(F320,#REF!,1,0)</f>
        <v>#REF!</v>
      </c>
      <c r="H320" s="18" t="s">
        <v>14</v>
      </c>
      <c r="I320" s="12" t="s">
        <v>1026</v>
      </c>
      <c r="J320" s="12" t="s">
        <v>1160</v>
      </c>
      <c r="K320" s="12" t="s">
        <v>1167</v>
      </c>
      <c r="L320" s="13" t="s">
        <v>1005</v>
      </c>
    </row>
    <row r="321" spans="1:12">
      <c r="A321" s="30">
        <v>320</v>
      </c>
      <c r="B321" s="15">
        <v>621145</v>
      </c>
      <c r="C321" s="14">
        <v>4</v>
      </c>
      <c r="D321" s="15" t="s">
        <v>958</v>
      </c>
      <c r="E321" s="15" t="s">
        <v>1168</v>
      </c>
      <c r="F321" s="17" t="s">
        <v>1169</v>
      </c>
      <c r="G321" s="17" t="e">
        <f>VLOOKUP(F321,#REF!,1,0)</f>
        <v>#REF!</v>
      </c>
      <c r="H321" s="18" t="s">
        <v>14</v>
      </c>
      <c r="I321" s="15" t="s">
        <v>1170</v>
      </c>
      <c r="J321" s="15" t="s">
        <v>1171</v>
      </c>
      <c r="K321" s="15" t="s">
        <v>1172</v>
      </c>
      <c r="L321" s="30" t="s">
        <v>986</v>
      </c>
    </row>
    <row r="322" spans="1:12">
      <c r="A322" s="16">
        <v>321</v>
      </c>
      <c r="B322" s="15">
        <v>621151</v>
      </c>
      <c r="C322" s="14">
        <v>2</v>
      </c>
      <c r="D322" s="15" t="s">
        <v>958</v>
      </c>
      <c r="E322" s="15" t="s">
        <v>1173</v>
      </c>
      <c r="F322" s="17" t="s">
        <v>1174</v>
      </c>
      <c r="G322" s="17" t="e">
        <f>VLOOKUP(F322,#REF!,1,0)</f>
        <v>#REF!</v>
      </c>
      <c r="H322" s="18" t="s">
        <v>14</v>
      </c>
      <c r="I322" s="15" t="s">
        <v>1175</v>
      </c>
      <c r="J322" s="15" t="s">
        <v>1176</v>
      </c>
      <c r="K322" s="15" t="s">
        <v>1177</v>
      </c>
      <c r="L322" s="16" t="s">
        <v>970</v>
      </c>
    </row>
    <row r="323" spans="1:12">
      <c r="A323" s="16">
        <v>322</v>
      </c>
      <c r="B323" s="15">
        <v>621152</v>
      </c>
      <c r="C323" s="14">
        <v>3</v>
      </c>
      <c r="D323" s="15" t="s">
        <v>958</v>
      </c>
      <c r="E323" s="15" t="s">
        <v>1178</v>
      </c>
      <c r="F323" s="17" t="s">
        <v>1179</v>
      </c>
      <c r="G323" s="17" t="e">
        <f>VLOOKUP(F323,#REF!,1,0)</f>
        <v>#REF!</v>
      </c>
      <c r="H323" s="18" t="s">
        <v>14</v>
      </c>
      <c r="I323" s="15" t="s">
        <v>1175</v>
      </c>
      <c r="J323" s="15" t="s">
        <v>1176</v>
      </c>
      <c r="K323" s="15" t="s">
        <v>1180</v>
      </c>
      <c r="L323" s="16" t="s">
        <v>970</v>
      </c>
    </row>
    <row r="324" spans="1:12">
      <c r="A324" s="16">
        <v>323</v>
      </c>
      <c r="B324" s="15">
        <v>621153</v>
      </c>
      <c r="C324" s="14">
        <v>4</v>
      </c>
      <c r="D324" s="15" t="s">
        <v>958</v>
      </c>
      <c r="E324" s="15" t="s">
        <v>1181</v>
      </c>
      <c r="F324" s="17" t="s">
        <v>1182</v>
      </c>
      <c r="G324" s="17" t="e">
        <f>VLOOKUP(F324,#REF!,1,0)</f>
        <v>#REF!</v>
      </c>
      <c r="H324" s="18" t="s">
        <v>14</v>
      </c>
      <c r="I324" s="15" t="s">
        <v>1175</v>
      </c>
      <c r="J324" s="15" t="s">
        <v>1176</v>
      </c>
      <c r="K324" s="15" t="s">
        <v>1183</v>
      </c>
      <c r="L324" s="16" t="s">
        <v>970</v>
      </c>
    </row>
    <row r="325" spans="1:12">
      <c r="A325" s="16">
        <v>324</v>
      </c>
      <c r="B325" s="15">
        <v>621154</v>
      </c>
      <c r="C325" s="14">
        <v>5</v>
      </c>
      <c r="D325" s="15" t="s">
        <v>958</v>
      </c>
      <c r="E325" s="15" t="s">
        <v>1184</v>
      </c>
      <c r="F325" s="17" t="s">
        <v>1185</v>
      </c>
      <c r="G325" s="17" t="e">
        <f>VLOOKUP(F325,#REF!,1,0)</f>
        <v>#REF!</v>
      </c>
      <c r="H325" s="18" t="s">
        <v>14</v>
      </c>
      <c r="I325" s="15" t="s">
        <v>1175</v>
      </c>
      <c r="J325" s="15" t="s">
        <v>1176</v>
      </c>
      <c r="K325" s="15" t="s">
        <v>1186</v>
      </c>
      <c r="L325" s="16" t="s">
        <v>970</v>
      </c>
    </row>
    <row r="326" spans="1:12">
      <c r="A326" s="16">
        <v>325</v>
      </c>
      <c r="B326" s="15">
        <v>621155</v>
      </c>
      <c r="C326" s="14">
        <v>6</v>
      </c>
      <c r="D326" s="15" t="s">
        <v>958</v>
      </c>
      <c r="E326" s="15" t="s">
        <v>1187</v>
      </c>
      <c r="F326" s="17" t="s">
        <v>1188</v>
      </c>
      <c r="G326" s="17" t="e">
        <f>VLOOKUP(F326,#REF!,1,0)</f>
        <v>#REF!</v>
      </c>
      <c r="H326" s="18" t="s">
        <v>14</v>
      </c>
      <c r="I326" s="15" t="s">
        <v>1175</v>
      </c>
      <c r="J326" s="15" t="s">
        <v>1176</v>
      </c>
      <c r="K326" s="15" t="s">
        <v>1189</v>
      </c>
      <c r="L326" s="16" t="s">
        <v>970</v>
      </c>
    </row>
    <row r="327" spans="1:12">
      <c r="A327" s="16">
        <v>326</v>
      </c>
      <c r="B327" s="15">
        <v>621156</v>
      </c>
      <c r="C327" s="14">
        <v>7</v>
      </c>
      <c r="D327" s="15" t="s">
        <v>958</v>
      </c>
      <c r="E327" s="15" t="s">
        <v>1190</v>
      </c>
      <c r="F327" s="17" t="s">
        <v>1191</v>
      </c>
      <c r="G327" s="17" t="e">
        <f>VLOOKUP(F327,#REF!,1,0)</f>
        <v>#REF!</v>
      </c>
      <c r="H327" s="18" t="s">
        <v>14</v>
      </c>
      <c r="I327" s="15" t="s">
        <v>1192</v>
      </c>
      <c r="J327" s="15" t="s">
        <v>1193</v>
      </c>
      <c r="K327" s="15" t="s">
        <v>1194</v>
      </c>
      <c r="L327" s="16" t="s">
        <v>970</v>
      </c>
    </row>
    <row r="328" spans="1:12">
      <c r="A328" s="19">
        <v>327</v>
      </c>
      <c r="B328" s="15">
        <v>621157</v>
      </c>
      <c r="C328" s="20"/>
      <c r="D328" s="21" t="s">
        <v>958</v>
      </c>
      <c r="E328" s="21" t="s">
        <v>1195</v>
      </c>
      <c r="F328" s="17" t="s">
        <v>1196</v>
      </c>
      <c r="G328" s="17" t="e">
        <f>VLOOKUP(F328,#REF!,1,0)</f>
        <v>#REF!</v>
      </c>
      <c r="H328" s="18" t="s">
        <v>14</v>
      </c>
      <c r="I328" s="21" t="s">
        <v>1192</v>
      </c>
      <c r="J328" s="21" t="s">
        <v>1193</v>
      </c>
      <c r="K328" s="21" t="s">
        <v>1197</v>
      </c>
      <c r="L328" s="19" t="s">
        <v>970</v>
      </c>
    </row>
    <row r="329" spans="1:12">
      <c r="A329" s="19">
        <v>328</v>
      </c>
      <c r="B329" s="15">
        <v>621158</v>
      </c>
      <c r="C329" s="20"/>
      <c r="D329" s="21" t="s">
        <v>958</v>
      </c>
      <c r="E329" s="21" t="s">
        <v>1198</v>
      </c>
      <c r="F329" s="17" t="s">
        <v>1199</v>
      </c>
      <c r="G329" s="17" t="e">
        <f>VLOOKUP(F329,#REF!,1,0)</f>
        <v>#REF!</v>
      </c>
      <c r="H329" s="18" t="s">
        <v>14</v>
      </c>
      <c r="I329" s="21" t="s">
        <v>1192</v>
      </c>
      <c r="J329" s="21" t="s">
        <v>1193</v>
      </c>
      <c r="K329" s="21" t="s">
        <v>1200</v>
      </c>
      <c r="L329" s="19" t="s">
        <v>970</v>
      </c>
    </row>
    <row r="330" spans="1:12">
      <c r="A330" s="16">
        <v>329</v>
      </c>
      <c r="B330" s="15">
        <v>621159</v>
      </c>
      <c r="C330" s="14">
        <v>8</v>
      </c>
      <c r="D330" s="15" t="s">
        <v>958</v>
      </c>
      <c r="E330" s="15" t="s">
        <v>1201</v>
      </c>
      <c r="F330" s="17" t="s">
        <v>1202</v>
      </c>
      <c r="G330" s="17" t="e">
        <f>VLOOKUP(F330,#REF!,1,0)</f>
        <v>#REF!</v>
      </c>
      <c r="H330" s="18" t="s">
        <v>14</v>
      </c>
      <c r="I330" s="15" t="s">
        <v>1192</v>
      </c>
      <c r="J330" s="15" t="s">
        <v>1193</v>
      </c>
      <c r="K330" s="15" t="s">
        <v>1203</v>
      </c>
      <c r="L330" s="16" t="s">
        <v>970</v>
      </c>
    </row>
    <row r="331" spans="1:12">
      <c r="A331" s="30">
        <v>330</v>
      </c>
      <c r="B331" s="15">
        <v>621160</v>
      </c>
      <c r="C331" s="14">
        <v>5</v>
      </c>
      <c r="D331" s="15" t="s">
        <v>958</v>
      </c>
      <c r="E331" s="15" t="s">
        <v>1204</v>
      </c>
      <c r="F331" s="17" t="s">
        <v>1205</v>
      </c>
      <c r="G331" s="17" t="e">
        <f>VLOOKUP(F331,#REF!,1,0)</f>
        <v>#REF!</v>
      </c>
      <c r="H331" s="18" t="s">
        <v>14</v>
      </c>
      <c r="I331" s="15" t="s">
        <v>1206</v>
      </c>
      <c r="J331" s="15" t="s">
        <v>1207</v>
      </c>
      <c r="K331" s="15" t="s">
        <v>1208</v>
      </c>
      <c r="L331" s="30" t="s">
        <v>970</v>
      </c>
    </row>
    <row r="332" spans="1:12">
      <c r="A332" s="16">
        <v>331</v>
      </c>
      <c r="B332" s="15">
        <v>621161</v>
      </c>
      <c r="C332" s="14">
        <v>9</v>
      </c>
      <c r="D332" s="15" t="s">
        <v>958</v>
      </c>
      <c r="E332" s="15" t="s">
        <v>1209</v>
      </c>
      <c r="F332" s="17" t="s">
        <v>1210</v>
      </c>
      <c r="G332" s="17" t="e">
        <f>VLOOKUP(F332,#REF!,1,0)</f>
        <v>#REF!</v>
      </c>
      <c r="H332" s="18" t="s">
        <v>14</v>
      </c>
      <c r="I332" s="15" t="s">
        <v>999</v>
      </c>
      <c r="J332" s="15" t="s">
        <v>1000</v>
      </c>
      <c r="K332" s="15" t="s">
        <v>1211</v>
      </c>
      <c r="L332" s="16" t="s">
        <v>970</v>
      </c>
    </row>
    <row r="333" spans="1:12">
      <c r="A333" s="47">
        <v>332</v>
      </c>
      <c r="B333" s="15">
        <v>630323</v>
      </c>
      <c r="C333" s="14" t="s">
        <v>355</v>
      </c>
      <c r="D333" s="15" t="s">
        <v>958</v>
      </c>
      <c r="E333" s="15" t="s">
        <v>1212</v>
      </c>
      <c r="F333" s="17" t="s">
        <v>1213</v>
      </c>
      <c r="G333" s="17" t="e">
        <f>VLOOKUP(F333,#REF!,1,0)</f>
        <v>#REF!</v>
      </c>
      <c r="H333" s="18" t="s">
        <v>14</v>
      </c>
      <c r="I333" s="15" t="s">
        <v>1066</v>
      </c>
      <c r="J333" s="15" t="s">
        <v>1067</v>
      </c>
      <c r="K333" s="15" t="s">
        <v>1214</v>
      </c>
      <c r="L333" s="16" t="s">
        <v>964</v>
      </c>
    </row>
    <row r="334" spans="1:12">
      <c r="A334" s="19">
        <v>333</v>
      </c>
      <c r="B334" s="15">
        <v>630325</v>
      </c>
      <c r="C334" s="20"/>
      <c r="D334" s="21" t="s">
        <v>958</v>
      </c>
      <c r="E334" s="21" t="s">
        <v>1215</v>
      </c>
      <c r="F334" s="17" t="s">
        <v>1216</v>
      </c>
      <c r="G334" s="17" t="e">
        <f>VLOOKUP(F334,#REF!,1,0)</f>
        <v>#REF!</v>
      </c>
      <c r="H334" s="18" t="s">
        <v>14</v>
      </c>
      <c r="I334" s="21" t="s">
        <v>1066</v>
      </c>
      <c r="J334" s="21" t="s">
        <v>1067</v>
      </c>
      <c r="K334" s="21" t="s">
        <v>1217</v>
      </c>
      <c r="L334" s="19" t="s">
        <v>964</v>
      </c>
    </row>
    <row r="335" spans="1:12">
      <c r="A335" s="47">
        <v>334</v>
      </c>
      <c r="B335" s="15">
        <v>630326</v>
      </c>
      <c r="C335" s="14" t="s">
        <v>355</v>
      </c>
      <c r="D335" s="15" t="s">
        <v>958</v>
      </c>
      <c r="E335" s="15" t="s">
        <v>1218</v>
      </c>
      <c r="F335" s="17" t="s">
        <v>1219</v>
      </c>
      <c r="G335" s="17" t="e">
        <f>VLOOKUP(F335,#REF!,1,0)</f>
        <v>#REF!</v>
      </c>
      <c r="H335" s="18" t="s">
        <v>14</v>
      </c>
      <c r="I335" s="15" t="s">
        <v>1066</v>
      </c>
      <c r="J335" s="15" t="s">
        <v>1067</v>
      </c>
      <c r="K335" s="15" t="s">
        <v>1220</v>
      </c>
      <c r="L335" s="16" t="s">
        <v>964</v>
      </c>
    </row>
    <row r="336" spans="1:12">
      <c r="A336" s="19">
        <v>335</v>
      </c>
      <c r="B336" s="15">
        <v>630327</v>
      </c>
      <c r="C336" s="20"/>
      <c r="D336" s="21" t="s">
        <v>958</v>
      </c>
      <c r="E336" s="21" t="s">
        <v>1221</v>
      </c>
      <c r="F336" s="17" t="s">
        <v>1222</v>
      </c>
      <c r="G336" s="17" t="e">
        <f>VLOOKUP(F336,#REF!,1,0)</f>
        <v>#REF!</v>
      </c>
      <c r="H336" s="18" t="s">
        <v>14</v>
      </c>
      <c r="I336" s="21" t="s">
        <v>1066</v>
      </c>
      <c r="J336" s="21" t="s">
        <v>1067</v>
      </c>
      <c r="K336" s="21"/>
      <c r="L336" s="19" t="s">
        <v>964</v>
      </c>
    </row>
    <row r="337" spans="1:12">
      <c r="A337" s="30">
        <v>336</v>
      </c>
      <c r="B337" s="15">
        <v>650204</v>
      </c>
      <c r="C337" s="14">
        <v>6</v>
      </c>
      <c r="D337" s="15" t="s">
        <v>958</v>
      </c>
      <c r="E337" s="15" t="s">
        <v>1223</v>
      </c>
      <c r="F337" s="17" t="s">
        <v>1224</v>
      </c>
      <c r="G337" s="17" t="e">
        <f>VLOOKUP(F337,#REF!,1,0)</f>
        <v>#REF!</v>
      </c>
      <c r="H337" s="18" t="s">
        <v>14</v>
      </c>
      <c r="I337" s="15" t="s">
        <v>1225</v>
      </c>
      <c r="J337" s="15" t="s">
        <v>1226</v>
      </c>
      <c r="K337" s="15" t="s">
        <v>1227</v>
      </c>
      <c r="L337" s="30" t="s">
        <v>986</v>
      </c>
    </row>
    <row r="338" spans="1:12">
      <c r="A338" s="16">
        <v>337</v>
      </c>
      <c r="B338" s="15">
        <v>51521</v>
      </c>
      <c r="C338" s="14"/>
      <c r="D338" s="15" t="s">
        <v>1228</v>
      </c>
      <c r="E338" s="15" t="s">
        <v>1229</v>
      </c>
      <c r="F338" s="17" t="s">
        <v>1230</v>
      </c>
      <c r="G338" s="17" t="e">
        <f>VLOOKUP(F338,#REF!,1,0)</f>
        <v>#REF!</v>
      </c>
      <c r="H338" s="18" t="s">
        <v>14</v>
      </c>
      <c r="I338" s="15" t="s">
        <v>1231</v>
      </c>
      <c r="J338" s="15" t="s">
        <v>1232</v>
      </c>
      <c r="K338" s="15" t="s">
        <v>1233</v>
      </c>
      <c r="L338" s="16" t="s">
        <v>1234</v>
      </c>
    </row>
    <row r="339" spans="1:12">
      <c r="A339" s="16">
        <v>338</v>
      </c>
      <c r="B339" s="15">
        <v>57983</v>
      </c>
      <c r="C339" s="14"/>
      <c r="D339" s="15" t="s">
        <v>1228</v>
      </c>
      <c r="E339" s="15" t="s">
        <v>1235</v>
      </c>
      <c r="F339" s="17" t="s">
        <v>1236</v>
      </c>
      <c r="G339" s="17" t="e">
        <f>VLOOKUP(F339,#REF!,1,0)</f>
        <v>#REF!</v>
      </c>
      <c r="H339" s="18" t="s">
        <v>14</v>
      </c>
      <c r="I339" s="15" t="s">
        <v>1237</v>
      </c>
      <c r="J339" s="15" t="s">
        <v>1238</v>
      </c>
      <c r="K339" s="15" t="s">
        <v>1239</v>
      </c>
      <c r="L339" s="16" t="s">
        <v>1234</v>
      </c>
    </row>
    <row r="340" spans="1:12">
      <c r="A340" s="16">
        <v>339</v>
      </c>
      <c r="B340" s="15">
        <v>340099</v>
      </c>
      <c r="C340" s="14"/>
      <c r="D340" s="15" t="s">
        <v>1228</v>
      </c>
      <c r="E340" s="15" t="s">
        <v>1240</v>
      </c>
      <c r="F340" s="17" t="s">
        <v>1241</v>
      </c>
      <c r="G340" s="17" t="e">
        <f>VLOOKUP(F340,#REF!,1,0)</f>
        <v>#REF!</v>
      </c>
      <c r="H340" s="18" t="s">
        <v>14</v>
      </c>
      <c r="I340" s="15" t="s">
        <v>1231</v>
      </c>
      <c r="J340" s="15" t="s">
        <v>1232</v>
      </c>
      <c r="K340" s="15" t="s">
        <v>1242</v>
      </c>
      <c r="L340" s="16" t="s">
        <v>1234</v>
      </c>
    </row>
    <row r="341" spans="1:12">
      <c r="A341" s="16">
        <v>340</v>
      </c>
      <c r="B341" s="15">
        <v>620220</v>
      </c>
      <c r="C341" s="14"/>
      <c r="D341" s="15" t="s">
        <v>1228</v>
      </c>
      <c r="E341" s="15" t="s">
        <v>1243</v>
      </c>
      <c r="F341" s="17" t="s">
        <v>1244</v>
      </c>
      <c r="G341" s="17" t="e">
        <f>VLOOKUP(F341,#REF!,1,0)</f>
        <v>#REF!</v>
      </c>
      <c r="H341" s="18" t="s">
        <v>14</v>
      </c>
      <c r="I341" s="15" t="s">
        <v>1245</v>
      </c>
      <c r="J341" s="15" t="s">
        <v>1246</v>
      </c>
      <c r="K341" s="15" t="s">
        <v>1247</v>
      </c>
      <c r="L341" s="16" t="s">
        <v>1234</v>
      </c>
    </row>
    <row r="342" spans="1:12">
      <c r="A342" s="16">
        <v>341</v>
      </c>
      <c r="B342" s="15">
        <v>620223</v>
      </c>
      <c r="C342" s="14"/>
      <c r="D342" s="15" t="s">
        <v>1228</v>
      </c>
      <c r="E342" s="15" t="s">
        <v>1248</v>
      </c>
      <c r="F342" s="17" t="s">
        <v>1249</v>
      </c>
      <c r="G342" s="17" t="e">
        <f>VLOOKUP(F342,#REF!,1,0)</f>
        <v>#REF!</v>
      </c>
      <c r="H342" s="18" t="s">
        <v>14</v>
      </c>
      <c r="I342" s="15" t="s">
        <v>1250</v>
      </c>
      <c r="J342" s="15" t="s">
        <v>1251</v>
      </c>
      <c r="K342" s="15" t="s">
        <v>1252</v>
      </c>
      <c r="L342" s="16" t="s">
        <v>1253</v>
      </c>
    </row>
    <row r="343" spans="1:12">
      <c r="A343" s="16">
        <v>342</v>
      </c>
      <c r="B343" s="15">
        <v>620224</v>
      </c>
      <c r="C343" s="14"/>
      <c r="D343" s="15" t="s">
        <v>1228</v>
      </c>
      <c r="E343" s="15" t="s">
        <v>1254</v>
      </c>
      <c r="F343" s="17" t="s">
        <v>1255</v>
      </c>
      <c r="G343" s="17" t="e">
        <f>VLOOKUP(F343,#REF!,1,0)</f>
        <v>#REF!</v>
      </c>
      <c r="H343" s="18" t="s">
        <v>14</v>
      </c>
      <c r="I343" s="15" t="s">
        <v>1250</v>
      </c>
      <c r="J343" s="15" t="s">
        <v>1251</v>
      </c>
      <c r="K343" s="15" t="s">
        <v>1256</v>
      </c>
      <c r="L343" s="16" t="s">
        <v>1253</v>
      </c>
    </row>
    <row r="344" spans="1:12">
      <c r="A344" s="16">
        <v>343</v>
      </c>
      <c r="B344" s="15">
        <v>621102</v>
      </c>
      <c r="C344" s="14"/>
      <c r="D344" s="15" t="s">
        <v>1228</v>
      </c>
      <c r="E344" s="15" t="s">
        <v>1257</v>
      </c>
      <c r="F344" s="17" t="s">
        <v>1258</v>
      </c>
      <c r="G344" s="17" t="e">
        <f>VLOOKUP(F344,#REF!,1,0)</f>
        <v>#REF!</v>
      </c>
      <c r="H344" s="18" t="s">
        <v>14</v>
      </c>
      <c r="I344" s="15" t="s">
        <v>1259</v>
      </c>
      <c r="J344" s="15" t="s">
        <v>1260</v>
      </c>
      <c r="K344" s="15" t="s">
        <v>1261</v>
      </c>
      <c r="L344" s="16" t="s">
        <v>1234</v>
      </c>
    </row>
    <row r="345" spans="1:12">
      <c r="A345" s="16">
        <v>344</v>
      </c>
      <c r="B345" s="15">
        <v>621103</v>
      </c>
      <c r="C345" s="14"/>
      <c r="D345" s="15" t="s">
        <v>1228</v>
      </c>
      <c r="E345" s="15" t="s">
        <v>1262</v>
      </c>
      <c r="F345" s="17" t="s">
        <v>1263</v>
      </c>
      <c r="G345" s="17" t="e">
        <f>VLOOKUP(F345,#REF!,1,0)</f>
        <v>#REF!</v>
      </c>
      <c r="H345" s="18" t="s">
        <v>14</v>
      </c>
      <c r="I345" s="15" t="s">
        <v>1259</v>
      </c>
      <c r="J345" s="15" t="s">
        <v>1260</v>
      </c>
      <c r="K345" s="15" t="s">
        <v>1264</v>
      </c>
      <c r="L345" s="16" t="s">
        <v>1234</v>
      </c>
    </row>
    <row r="346" spans="1:12">
      <c r="A346" s="16">
        <v>345</v>
      </c>
      <c r="B346" s="15">
        <v>621108</v>
      </c>
      <c r="C346" s="14"/>
      <c r="D346" s="15" t="s">
        <v>1228</v>
      </c>
      <c r="E346" s="15" t="s">
        <v>1265</v>
      </c>
      <c r="F346" s="17" t="s">
        <v>1266</v>
      </c>
      <c r="G346" s="17" t="e">
        <f>VLOOKUP(F346,#REF!,1,0)</f>
        <v>#REF!</v>
      </c>
      <c r="H346" s="18" t="s">
        <v>14</v>
      </c>
      <c r="I346" s="15" t="s">
        <v>1259</v>
      </c>
      <c r="J346" s="15" t="s">
        <v>1260</v>
      </c>
      <c r="K346" s="15" t="s">
        <v>1267</v>
      </c>
      <c r="L346" s="16" t="s">
        <v>1234</v>
      </c>
    </row>
    <row r="347" spans="1:12">
      <c r="A347" s="16">
        <v>346</v>
      </c>
      <c r="B347" s="15">
        <v>621110</v>
      </c>
      <c r="C347" s="14"/>
      <c r="D347" s="15" t="s">
        <v>1228</v>
      </c>
      <c r="E347" s="15" t="s">
        <v>1268</v>
      </c>
      <c r="F347" s="17" t="s">
        <v>1269</v>
      </c>
      <c r="G347" s="17" t="e">
        <f>VLOOKUP(F347,#REF!,1,0)</f>
        <v>#REF!</v>
      </c>
      <c r="H347" s="18" t="s">
        <v>14</v>
      </c>
      <c r="I347" s="15" t="s">
        <v>1245</v>
      </c>
      <c r="J347" s="15" t="s">
        <v>1246</v>
      </c>
      <c r="K347" s="15" t="s">
        <v>1270</v>
      </c>
      <c r="L347" s="16" t="s">
        <v>1234</v>
      </c>
    </row>
    <row r="348" spans="1:12">
      <c r="A348" s="16">
        <v>347</v>
      </c>
      <c r="B348" s="15">
        <v>621115</v>
      </c>
      <c r="C348" s="14"/>
      <c r="D348" s="15" t="s">
        <v>1228</v>
      </c>
      <c r="E348" s="15" t="s">
        <v>1271</v>
      </c>
      <c r="F348" s="17" t="s">
        <v>1272</v>
      </c>
      <c r="G348" s="17" t="e">
        <f>VLOOKUP(F348,#REF!,1,0)</f>
        <v>#REF!</v>
      </c>
      <c r="H348" s="18" t="s">
        <v>14</v>
      </c>
      <c r="I348" s="15" t="s">
        <v>1250</v>
      </c>
      <c r="J348" s="15" t="s">
        <v>1251</v>
      </c>
      <c r="K348" s="15" t="s">
        <v>1273</v>
      </c>
      <c r="L348" s="16" t="s">
        <v>1253</v>
      </c>
    </row>
    <row r="349" spans="1:12">
      <c r="A349" s="16">
        <v>348</v>
      </c>
      <c r="B349" s="15">
        <v>621117</v>
      </c>
      <c r="C349" s="28"/>
      <c r="D349" s="15" t="s">
        <v>1228</v>
      </c>
      <c r="E349" s="15" t="s">
        <v>1274</v>
      </c>
      <c r="F349" s="17" t="s">
        <v>1275</v>
      </c>
      <c r="G349" s="17" t="e">
        <f>VLOOKUP(F349,#REF!,1,0)</f>
        <v>#REF!</v>
      </c>
      <c r="H349" s="18" t="s">
        <v>14</v>
      </c>
      <c r="I349" s="15" t="s">
        <v>1276</v>
      </c>
      <c r="J349" s="15" t="s">
        <v>1277</v>
      </c>
      <c r="K349" s="15" t="s">
        <v>1278</v>
      </c>
      <c r="L349" s="16" t="s">
        <v>1234</v>
      </c>
    </row>
    <row r="350" spans="1:12">
      <c r="A350" s="16">
        <v>349</v>
      </c>
      <c r="B350" s="15">
        <v>621118</v>
      </c>
      <c r="C350" s="14"/>
      <c r="D350" s="15" t="s">
        <v>1228</v>
      </c>
      <c r="E350" s="15" t="s">
        <v>1279</v>
      </c>
      <c r="F350" s="17" t="s">
        <v>1280</v>
      </c>
      <c r="G350" s="17" t="e">
        <f>VLOOKUP(F350,#REF!,1,0)</f>
        <v>#REF!</v>
      </c>
      <c r="H350" s="18" t="s">
        <v>14</v>
      </c>
      <c r="I350" s="15" t="s">
        <v>1276</v>
      </c>
      <c r="J350" s="15" t="s">
        <v>1277</v>
      </c>
      <c r="K350" s="15" t="s">
        <v>1281</v>
      </c>
      <c r="L350" s="16" t="s">
        <v>1234</v>
      </c>
    </row>
    <row r="351" spans="1:12">
      <c r="A351" s="16">
        <v>350</v>
      </c>
      <c r="B351" s="15">
        <v>621119</v>
      </c>
      <c r="C351" s="14"/>
      <c r="D351" s="15" t="s">
        <v>1228</v>
      </c>
      <c r="E351" s="15" t="s">
        <v>1282</v>
      </c>
      <c r="F351" s="17" t="s">
        <v>1283</v>
      </c>
      <c r="G351" s="17" t="e">
        <f>VLOOKUP(F351,#REF!,1,0)</f>
        <v>#REF!</v>
      </c>
      <c r="H351" s="18" t="s">
        <v>14</v>
      </c>
      <c r="I351" s="15" t="s">
        <v>1276</v>
      </c>
      <c r="J351" s="15" t="s">
        <v>1277</v>
      </c>
      <c r="K351" s="15" t="s">
        <v>1284</v>
      </c>
      <c r="L351" s="16" t="s">
        <v>1234</v>
      </c>
    </row>
    <row r="352" spans="1:12">
      <c r="A352" s="16">
        <v>351</v>
      </c>
      <c r="B352" s="15">
        <v>621122</v>
      </c>
      <c r="C352" s="14"/>
      <c r="D352" s="15" t="s">
        <v>1228</v>
      </c>
      <c r="E352" s="15" t="s">
        <v>1285</v>
      </c>
      <c r="F352" s="17" t="s">
        <v>1286</v>
      </c>
      <c r="G352" s="17" t="e">
        <f>VLOOKUP(F352,#REF!,1,0)</f>
        <v>#REF!</v>
      </c>
      <c r="H352" s="18" t="s">
        <v>14</v>
      </c>
      <c r="I352" s="15" t="s">
        <v>1276</v>
      </c>
      <c r="J352" s="15" t="s">
        <v>1277</v>
      </c>
      <c r="K352" s="15" t="s">
        <v>1287</v>
      </c>
      <c r="L352" s="16" t="s">
        <v>1234</v>
      </c>
    </row>
    <row r="353" spans="1:12">
      <c r="A353" s="16">
        <v>352</v>
      </c>
      <c r="B353" s="15">
        <v>621125</v>
      </c>
      <c r="C353" s="14"/>
      <c r="D353" s="15" t="s">
        <v>1228</v>
      </c>
      <c r="E353" s="15" t="s">
        <v>1288</v>
      </c>
      <c r="F353" s="17" t="s">
        <v>1289</v>
      </c>
      <c r="G353" s="17" t="e">
        <f>VLOOKUP(F353,#REF!,1,0)</f>
        <v>#REF!</v>
      </c>
      <c r="H353" s="18" t="s">
        <v>14</v>
      </c>
      <c r="I353" s="15" t="s">
        <v>1276</v>
      </c>
      <c r="J353" s="15" t="s">
        <v>1277</v>
      </c>
      <c r="K353" s="15" t="s">
        <v>1290</v>
      </c>
      <c r="L353" s="16" t="s">
        <v>1234</v>
      </c>
    </row>
    <row r="354" spans="1:12">
      <c r="A354" s="16">
        <v>353</v>
      </c>
      <c r="B354" s="15">
        <v>621129</v>
      </c>
      <c r="C354" s="14"/>
      <c r="D354" s="15" t="s">
        <v>1228</v>
      </c>
      <c r="E354" s="15" t="s">
        <v>1291</v>
      </c>
      <c r="F354" s="17" t="s">
        <v>1292</v>
      </c>
      <c r="G354" s="17" t="e">
        <f>VLOOKUP(F354,#REF!,1,0)</f>
        <v>#REF!</v>
      </c>
      <c r="H354" s="18" t="s">
        <v>14</v>
      </c>
      <c r="I354" s="15" t="s">
        <v>1293</v>
      </c>
      <c r="J354" s="15" t="s">
        <v>1294</v>
      </c>
      <c r="K354" s="15" t="s">
        <v>1295</v>
      </c>
      <c r="L354" s="16" t="s">
        <v>1234</v>
      </c>
    </row>
    <row r="355" spans="1:12">
      <c r="A355" s="16">
        <v>354</v>
      </c>
      <c r="B355" s="15">
        <v>621130</v>
      </c>
      <c r="C355" s="14"/>
      <c r="D355" s="15" t="s">
        <v>1228</v>
      </c>
      <c r="E355" s="15" t="s">
        <v>1296</v>
      </c>
      <c r="F355" s="17" t="s">
        <v>1297</v>
      </c>
      <c r="G355" s="17" t="e">
        <f>VLOOKUP(F355,#REF!,1,0)</f>
        <v>#REF!</v>
      </c>
      <c r="H355" s="18" t="s">
        <v>14</v>
      </c>
      <c r="I355" s="15" t="s">
        <v>1293</v>
      </c>
      <c r="J355" s="15" t="s">
        <v>1294</v>
      </c>
      <c r="K355" s="15" t="s">
        <v>1298</v>
      </c>
      <c r="L355" s="16" t="s">
        <v>1234</v>
      </c>
    </row>
    <row r="356" spans="1:12">
      <c r="A356" s="16">
        <v>355</v>
      </c>
      <c r="B356" s="15">
        <v>621131</v>
      </c>
      <c r="C356" s="14"/>
      <c r="D356" s="15" t="s">
        <v>1228</v>
      </c>
      <c r="E356" s="15" t="s">
        <v>1299</v>
      </c>
      <c r="F356" s="17" t="s">
        <v>1300</v>
      </c>
      <c r="G356" s="17" t="e">
        <f>VLOOKUP(F356,#REF!,1,0)</f>
        <v>#REF!</v>
      </c>
      <c r="H356" s="18" t="s">
        <v>14</v>
      </c>
      <c r="I356" s="15" t="s">
        <v>1293</v>
      </c>
      <c r="J356" s="15" t="s">
        <v>1294</v>
      </c>
      <c r="K356" s="15" t="s">
        <v>1301</v>
      </c>
      <c r="L356" s="16" t="s">
        <v>1234</v>
      </c>
    </row>
    <row r="357" spans="1:12">
      <c r="A357" s="16">
        <v>356</v>
      </c>
      <c r="B357" s="15">
        <v>621132</v>
      </c>
      <c r="C357" s="14"/>
      <c r="D357" s="15" t="s">
        <v>1228</v>
      </c>
      <c r="E357" s="15" t="s">
        <v>1302</v>
      </c>
      <c r="F357" s="17" t="s">
        <v>1303</v>
      </c>
      <c r="G357" s="17" t="e">
        <f>VLOOKUP(F357,#REF!,1,0)</f>
        <v>#REF!</v>
      </c>
      <c r="H357" s="18" t="s">
        <v>14</v>
      </c>
      <c r="I357" s="15" t="s">
        <v>1293</v>
      </c>
      <c r="J357" s="15" t="s">
        <v>1294</v>
      </c>
      <c r="K357" s="15" t="s">
        <v>1304</v>
      </c>
      <c r="L357" s="16" t="s">
        <v>1234</v>
      </c>
    </row>
    <row r="358" spans="1:12">
      <c r="A358" s="16">
        <v>357</v>
      </c>
      <c r="B358" s="15">
        <v>621133</v>
      </c>
      <c r="C358" s="14"/>
      <c r="D358" s="15" t="s">
        <v>1228</v>
      </c>
      <c r="E358" s="15" t="s">
        <v>1305</v>
      </c>
      <c r="F358" s="17" t="s">
        <v>1306</v>
      </c>
      <c r="G358" s="17" t="e">
        <f>VLOOKUP(F358,#REF!,1,0)</f>
        <v>#REF!</v>
      </c>
      <c r="H358" s="18" t="s">
        <v>14</v>
      </c>
      <c r="I358" s="15" t="s">
        <v>1293</v>
      </c>
      <c r="J358" s="15" t="s">
        <v>1294</v>
      </c>
      <c r="K358" s="15" t="s">
        <v>1307</v>
      </c>
      <c r="L358" s="16" t="s">
        <v>1234</v>
      </c>
    </row>
    <row r="359" spans="1:12">
      <c r="A359" s="16">
        <v>358</v>
      </c>
      <c r="B359" s="15">
        <v>621134</v>
      </c>
      <c r="C359" s="14"/>
      <c r="D359" s="15" t="s">
        <v>1228</v>
      </c>
      <c r="E359" s="15" t="s">
        <v>1308</v>
      </c>
      <c r="F359" s="17" t="s">
        <v>1309</v>
      </c>
      <c r="G359" s="17" t="e">
        <f>VLOOKUP(F359,#REF!,1,0)</f>
        <v>#REF!</v>
      </c>
      <c r="H359" s="18" t="s">
        <v>14</v>
      </c>
      <c r="I359" s="15" t="s">
        <v>1293</v>
      </c>
      <c r="J359" s="15" t="s">
        <v>1294</v>
      </c>
      <c r="K359" s="15" t="s">
        <v>1310</v>
      </c>
      <c r="L359" s="16" t="s">
        <v>1234</v>
      </c>
    </row>
    <row r="360" spans="1:12">
      <c r="A360" s="16">
        <v>359</v>
      </c>
      <c r="B360" s="15">
        <v>621135</v>
      </c>
      <c r="C360" s="14"/>
      <c r="D360" s="15" t="s">
        <v>1228</v>
      </c>
      <c r="E360" s="15" t="s">
        <v>1311</v>
      </c>
      <c r="F360" s="17" t="s">
        <v>1312</v>
      </c>
      <c r="G360" s="17" t="e">
        <f>VLOOKUP(F360,#REF!,1,0)</f>
        <v>#REF!</v>
      </c>
      <c r="H360" s="18" t="s">
        <v>14</v>
      </c>
      <c r="I360" s="15" t="s">
        <v>1237</v>
      </c>
      <c r="J360" s="15" t="s">
        <v>1238</v>
      </c>
      <c r="K360" s="15" t="s">
        <v>1313</v>
      </c>
      <c r="L360" s="16" t="s">
        <v>1234</v>
      </c>
    </row>
    <row r="361" spans="1:12">
      <c r="A361" s="16">
        <v>360</v>
      </c>
      <c r="B361" s="15">
        <v>621141</v>
      </c>
      <c r="C361" s="14"/>
      <c r="D361" s="15" t="s">
        <v>1228</v>
      </c>
      <c r="E361" s="15" t="s">
        <v>1314</v>
      </c>
      <c r="F361" s="17" t="s">
        <v>1315</v>
      </c>
      <c r="G361" s="17" t="e">
        <f>VLOOKUP(F361,#REF!,1,0)</f>
        <v>#REF!</v>
      </c>
      <c r="H361" s="18" t="s">
        <v>14</v>
      </c>
      <c r="I361" s="15" t="s">
        <v>1316</v>
      </c>
      <c r="J361" s="15" t="s">
        <v>1317</v>
      </c>
      <c r="K361" s="15" t="s">
        <v>1318</v>
      </c>
      <c r="L361" s="16" t="s">
        <v>1234</v>
      </c>
    </row>
    <row r="362" spans="1:12">
      <c r="A362" s="16">
        <v>361</v>
      </c>
      <c r="B362" s="15">
        <v>630300</v>
      </c>
      <c r="C362" s="14"/>
      <c r="D362" s="15" t="s">
        <v>1228</v>
      </c>
      <c r="E362" s="15" t="s">
        <v>1319</v>
      </c>
      <c r="F362" s="17" t="s">
        <v>1320</v>
      </c>
      <c r="G362" s="17" t="e">
        <f>VLOOKUP(F362,#REF!,1,0)</f>
        <v>#REF!</v>
      </c>
      <c r="H362" s="18" t="s">
        <v>14</v>
      </c>
      <c r="I362" s="15" t="s">
        <v>1321</v>
      </c>
      <c r="J362" s="15" t="s">
        <v>1322</v>
      </c>
      <c r="K362" s="15" t="s">
        <v>1323</v>
      </c>
      <c r="L362" s="16" t="s">
        <v>1253</v>
      </c>
    </row>
    <row r="363" spans="1:12">
      <c r="A363" s="16">
        <v>362</v>
      </c>
      <c r="B363" s="15">
        <v>630307</v>
      </c>
      <c r="C363" s="14"/>
      <c r="D363" s="15" t="s">
        <v>1228</v>
      </c>
      <c r="E363" s="15" t="s">
        <v>1324</v>
      </c>
      <c r="F363" s="17" t="s">
        <v>1325</v>
      </c>
      <c r="G363" s="17" t="e">
        <f>VLOOKUP(F363,#REF!,1,0)</f>
        <v>#REF!</v>
      </c>
      <c r="H363" s="18" t="s">
        <v>14</v>
      </c>
      <c r="I363" s="15" t="s">
        <v>1321</v>
      </c>
      <c r="J363" s="15" t="s">
        <v>1322</v>
      </c>
      <c r="K363" s="15" t="s">
        <v>1326</v>
      </c>
      <c r="L363" s="16" t="s">
        <v>1253</v>
      </c>
    </row>
    <row r="364" spans="1:12">
      <c r="A364" s="16">
        <v>363</v>
      </c>
      <c r="B364" s="15">
        <v>630308</v>
      </c>
      <c r="C364" s="14"/>
      <c r="D364" s="15" t="s">
        <v>1228</v>
      </c>
      <c r="E364" s="15" t="s">
        <v>1327</v>
      </c>
      <c r="F364" s="17" t="s">
        <v>1328</v>
      </c>
      <c r="G364" s="17" t="e">
        <f>VLOOKUP(F364,#REF!,1,0)</f>
        <v>#REF!</v>
      </c>
      <c r="H364" s="18" t="s">
        <v>14</v>
      </c>
      <c r="I364" s="15" t="s">
        <v>1321</v>
      </c>
      <c r="J364" s="15" t="s">
        <v>1322</v>
      </c>
      <c r="K364" s="15" t="s">
        <v>1329</v>
      </c>
      <c r="L364" s="16" t="s">
        <v>1253</v>
      </c>
    </row>
    <row r="365" spans="1:12">
      <c r="A365" s="16">
        <v>364</v>
      </c>
      <c r="B365" s="15">
        <v>630309</v>
      </c>
      <c r="C365" s="14"/>
      <c r="D365" s="15" t="s">
        <v>1228</v>
      </c>
      <c r="E365" s="15" t="s">
        <v>1330</v>
      </c>
      <c r="F365" s="17" t="s">
        <v>1331</v>
      </c>
      <c r="G365" s="17" t="e">
        <f>VLOOKUP(F365,#REF!,1,0)</f>
        <v>#REF!</v>
      </c>
      <c r="H365" s="18" t="s">
        <v>14</v>
      </c>
      <c r="I365" s="15" t="s">
        <v>1321</v>
      </c>
      <c r="J365" s="15" t="s">
        <v>1322</v>
      </c>
      <c r="K365" s="15" t="s">
        <v>1332</v>
      </c>
      <c r="L365" s="16" t="s">
        <v>1253</v>
      </c>
    </row>
    <row r="366" spans="1:12">
      <c r="A366" s="16">
        <v>365</v>
      </c>
      <c r="B366" s="15">
        <v>630310</v>
      </c>
      <c r="C366" s="14"/>
      <c r="D366" s="15" t="s">
        <v>1228</v>
      </c>
      <c r="E366" s="15" t="s">
        <v>1333</v>
      </c>
      <c r="F366" s="17" t="s">
        <v>1334</v>
      </c>
      <c r="G366" s="17" t="e">
        <f>VLOOKUP(F366,#REF!,1,0)</f>
        <v>#REF!</v>
      </c>
      <c r="H366" s="18" t="s">
        <v>14</v>
      </c>
      <c r="I366" s="15" t="s">
        <v>1321</v>
      </c>
      <c r="J366" s="15" t="s">
        <v>1322</v>
      </c>
      <c r="K366" s="15" t="s">
        <v>1335</v>
      </c>
      <c r="L366" s="16" t="s">
        <v>1253</v>
      </c>
    </row>
    <row r="367" spans="1:12">
      <c r="A367" s="16">
        <v>366</v>
      </c>
      <c r="B367" s="15">
        <v>630311</v>
      </c>
      <c r="C367" s="14"/>
      <c r="D367" s="15" t="s">
        <v>1228</v>
      </c>
      <c r="E367" s="15" t="s">
        <v>1336</v>
      </c>
      <c r="F367" s="17" t="s">
        <v>1337</v>
      </c>
      <c r="G367" s="17" t="e">
        <f>VLOOKUP(F367,#REF!,1,0)</f>
        <v>#REF!</v>
      </c>
      <c r="H367" s="18" t="s">
        <v>14</v>
      </c>
      <c r="I367" s="15" t="s">
        <v>1321</v>
      </c>
      <c r="J367" s="15" t="s">
        <v>1322</v>
      </c>
      <c r="K367" s="15" t="s">
        <v>1338</v>
      </c>
      <c r="L367" s="16" t="s">
        <v>1253</v>
      </c>
    </row>
    <row r="368" spans="1:12">
      <c r="A368" s="16">
        <v>367</v>
      </c>
      <c r="B368" s="15">
        <v>630312</v>
      </c>
      <c r="C368" s="14"/>
      <c r="D368" s="15" t="s">
        <v>1228</v>
      </c>
      <c r="E368" s="15" t="s">
        <v>1339</v>
      </c>
      <c r="F368" s="17" t="s">
        <v>1340</v>
      </c>
      <c r="G368" s="17" t="e">
        <f>VLOOKUP(F368,#REF!,1,0)</f>
        <v>#REF!</v>
      </c>
      <c r="H368" s="18" t="s">
        <v>14</v>
      </c>
      <c r="I368" s="15" t="s">
        <v>1321</v>
      </c>
      <c r="J368" s="15" t="s">
        <v>1322</v>
      </c>
      <c r="K368" s="15" t="s">
        <v>1341</v>
      </c>
      <c r="L368" s="16" t="s">
        <v>1253</v>
      </c>
    </row>
    <row r="369" spans="1:12">
      <c r="A369" s="16">
        <v>368</v>
      </c>
      <c r="B369" s="15">
        <v>630313</v>
      </c>
      <c r="C369" s="14"/>
      <c r="D369" s="15" t="s">
        <v>1228</v>
      </c>
      <c r="E369" s="15" t="s">
        <v>1342</v>
      </c>
      <c r="F369" s="17" t="s">
        <v>1343</v>
      </c>
      <c r="G369" s="17" t="e">
        <f>VLOOKUP(F369,#REF!,1,0)</f>
        <v>#REF!</v>
      </c>
      <c r="H369" s="18" t="s">
        <v>14</v>
      </c>
      <c r="I369" s="15" t="s">
        <v>1321</v>
      </c>
      <c r="J369" s="15" t="s">
        <v>1322</v>
      </c>
      <c r="K369" s="15" t="s">
        <v>1344</v>
      </c>
      <c r="L369" s="16" t="s">
        <v>1253</v>
      </c>
    </row>
    <row r="370" spans="1:12">
      <c r="A370" s="16">
        <v>369</v>
      </c>
      <c r="B370" s="15">
        <v>630314</v>
      </c>
      <c r="C370" s="14"/>
      <c r="D370" s="15" t="s">
        <v>1228</v>
      </c>
      <c r="E370" s="15" t="s">
        <v>1345</v>
      </c>
      <c r="F370" s="17" t="s">
        <v>1346</v>
      </c>
      <c r="G370" s="17" t="e">
        <f>VLOOKUP(F370,#REF!,1,0)</f>
        <v>#REF!</v>
      </c>
      <c r="H370" s="18" t="s">
        <v>14</v>
      </c>
      <c r="I370" s="15" t="s">
        <v>1321</v>
      </c>
      <c r="J370" s="15" t="s">
        <v>1322</v>
      </c>
      <c r="K370" s="15" t="s">
        <v>1347</v>
      </c>
      <c r="L370" s="16" t="s">
        <v>1253</v>
      </c>
    </row>
    <row r="371" spans="1:12">
      <c r="A371" s="16">
        <v>370</v>
      </c>
      <c r="B371" s="15">
        <v>630315</v>
      </c>
      <c r="C371" s="14"/>
      <c r="D371" s="15" t="s">
        <v>1228</v>
      </c>
      <c r="E371" s="15" t="s">
        <v>1348</v>
      </c>
      <c r="F371" s="17" t="s">
        <v>1349</v>
      </c>
      <c r="G371" s="17" t="e">
        <f>VLOOKUP(F371,#REF!,1,0)</f>
        <v>#REF!</v>
      </c>
      <c r="H371" s="18" t="s">
        <v>14</v>
      </c>
      <c r="I371" s="15" t="s">
        <v>1321</v>
      </c>
      <c r="J371" s="15" t="s">
        <v>1322</v>
      </c>
      <c r="K371" s="15" t="s">
        <v>1338</v>
      </c>
      <c r="L371" s="16" t="s">
        <v>1253</v>
      </c>
    </row>
    <row r="372" spans="1:12">
      <c r="A372" s="16">
        <v>371</v>
      </c>
      <c r="B372" s="15">
        <v>630316</v>
      </c>
      <c r="C372" s="14"/>
      <c r="D372" s="15" t="s">
        <v>1228</v>
      </c>
      <c r="E372" s="15" t="s">
        <v>1350</v>
      </c>
      <c r="F372" s="17" t="s">
        <v>1351</v>
      </c>
      <c r="G372" s="17" t="e">
        <f>VLOOKUP(F372,#REF!,1,0)</f>
        <v>#REF!</v>
      </c>
      <c r="H372" s="18" t="s">
        <v>14</v>
      </c>
      <c r="I372" s="15" t="s">
        <v>1321</v>
      </c>
      <c r="J372" s="15" t="s">
        <v>1322</v>
      </c>
      <c r="K372" s="15" t="s">
        <v>1352</v>
      </c>
      <c r="L372" s="16" t="s">
        <v>1253</v>
      </c>
    </row>
    <row r="373" spans="1:12">
      <c r="A373" s="16">
        <v>372</v>
      </c>
      <c r="B373" s="15">
        <v>630317</v>
      </c>
      <c r="C373" s="14"/>
      <c r="D373" s="15" t="s">
        <v>1228</v>
      </c>
      <c r="E373" s="15" t="s">
        <v>1353</v>
      </c>
      <c r="F373" s="17" t="s">
        <v>1354</v>
      </c>
      <c r="G373" s="17" t="e">
        <f>VLOOKUP(F373,#REF!,1,0)</f>
        <v>#REF!</v>
      </c>
      <c r="H373" s="18" t="s">
        <v>14</v>
      </c>
      <c r="I373" s="15" t="s">
        <v>1321</v>
      </c>
      <c r="J373" s="15" t="s">
        <v>1322</v>
      </c>
      <c r="K373" s="15" t="s">
        <v>1355</v>
      </c>
      <c r="L373" s="16" t="s">
        <v>1253</v>
      </c>
    </row>
    <row r="374" spans="1:12">
      <c r="A374" s="16">
        <v>373</v>
      </c>
      <c r="B374" s="15">
        <v>630318</v>
      </c>
      <c r="C374" s="14"/>
      <c r="D374" s="15" t="s">
        <v>1228</v>
      </c>
      <c r="E374" s="15" t="s">
        <v>1356</v>
      </c>
      <c r="F374" s="17" t="s">
        <v>1357</v>
      </c>
      <c r="G374" s="17" t="e">
        <f>VLOOKUP(F374,#REF!,1,0)</f>
        <v>#REF!</v>
      </c>
      <c r="H374" s="18" t="s">
        <v>14</v>
      </c>
      <c r="I374" s="15" t="s">
        <v>1321</v>
      </c>
      <c r="J374" s="15" t="s">
        <v>1322</v>
      </c>
      <c r="K374" s="15" t="s">
        <v>1358</v>
      </c>
      <c r="L374" s="16" t="s">
        <v>1253</v>
      </c>
    </row>
    <row r="375" spans="1:12">
      <c r="A375" s="16">
        <v>374</v>
      </c>
      <c r="B375" s="15">
        <v>630321</v>
      </c>
      <c r="C375" s="14"/>
      <c r="D375" s="15" t="s">
        <v>1228</v>
      </c>
      <c r="E375" s="15" t="s">
        <v>1359</v>
      </c>
      <c r="F375" s="17" t="s">
        <v>1360</v>
      </c>
      <c r="G375" s="17" t="e">
        <f>VLOOKUP(F375,#REF!,1,0)</f>
        <v>#REF!</v>
      </c>
      <c r="H375" s="18" t="s">
        <v>14</v>
      </c>
      <c r="I375" s="15" t="s">
        <v>1361</v>
      </c>
      <c r="J375" s="15" t="s">
        <v>1362</v>
      </c>
      <c r="K375" s="15" t="s">
        <v>1363</v>
      </c>
      <c r="L375" s="16" t="s">
        <v>1253</v>
      </c>
    </row>
    <row r="376" spans="1:12">
      <c r="A376" s="16">
        <v>375</v>
      </c>
      <c r="B376" s="80"/>
      <c r="C376" s="80"/>
      <c r="D376" s="15" t="s">
        <v>1228</v>
      </c>
      <c r="E376" s="81" t="s">
        <v>1364</v>
      </c>
      <c r="F376" s="82" t="s">
        <v>1365</v>
      </c>
      <c r="G376" s="17" t="e">
        <f>VLOOKUP(F376,#REF!,1,0)</f>
        <v>#REF!</v>
      </c>
      <c r="H376" s="16" t="s">
        <v>14</v>
      </c>
      <c r="I376" s="83" t="s">
        <v>1366</v>
      </c>
      <c r="J376" s="16"/>
      <c r="K376" s="84" t="s">
        <v>1367</v>
      </c>
      <c r="L376" s="16" t="s">
        <v>1234</v>
      </c>
    </row>
    <row r="377" spans="1:12">
      <c r="A377" s="16">
        <v>376</v>
      </c>
      <c r="B377" s="80"/>
      <c r="C377" s="80"/>
      <c r="D377" s="15" t="s">
        <v>1228</v>
      </c>
      <c r="E377" s="81" t="s">
        <v>1368</v>
      </c>
      <c r="F377" s="82" t="s">
        <v>1369</v>
      </c>
      <c r="G377" s="17" t="e">
        <f>VLOOKUP(F377,#REF!,1,0)</f>
        <v>#REF!</v>
      </c>
      <c r="H377" s="16" t="s">
        <v>14</v>
      </c>
      <c r="I377" s="83" t="s">
        <v>1366</v>
      </c>
      <c r="J377" s="16"/>
      <c r="K377" s="84" t="s">
        <v>1370</v>
      </c>
      <c r="L377" s="16" t="s">
        <v>1234</v>
      </c>
    </row>
    <row r="378" spans="1:12">
      <c r="A378" s="16">
        <v>377</v>
      </c>
      <c r="B378" s="80"/>
      <c r="C378" s="80"/>
      <c r="D378" s="15" t="s">
        <v>1228</v>
      </c>
      <c r="E378" s="85" t="s">
        <v>1371</v>
      </c>
      <c r="F378" s="82" t="s">
        <v>1372</v>
      </c>
      <c r="G378" s="17" t="e">
        <f>VLOOKUP(F378,#REF!,1,0)</f>
        <v>#REF!</v>
      </c>
      <c r="H378" s="16" t="s">
        <v>14</v>
      </c>
      <c r="I378" s="83" t="s">
        <v>1373</v>
      </c>
      <c r="J378" s="16"/>
      <c r="K378" s="84" t="s">
        <v>1374</v>
      </c>
      <c r="L378" s="16" t="s">
        <v>1234</v>
      </c>
    </row>
    <row r="379" spans="1:12">
      <c r="A379" s="16">
        <v>378</v>
      </c>
      <c r="B379" s="80"/>
      <c r="C379" s="80"/>
      <c r="D379" s="15" t="s">
        <v>1228</v>
      </c>
      <c r="E379" s="81" t="s">
        <v>1375</v>
      </c>
      <c r="F379" s="82" t="s">
        <v>1376</v>
      </c>
      <c r="G379" s="17" t="e">
        <f>VLOOKUP(F379,#REF!,1,0)</f>
        <v>#REF!</v>
      </c>
      <c r="H379" s="16" t="s">
        <v>14</v>
      </c>
      <c r="I379" s="83" t="s">
        <v>1373</v>
      </c>
      <c r="J379" s="16"/>
      <c r="K379" s="84" t="s">
        <v>1377</v>
      </c>
      <c r="L379" s="16" t="s">
        <v>1234</v>
      </c>
    </row>
    <row r="380" spans="1:12">
      <c r="A380" s="16">
        <v>379</v>
      </c>
      <c r="B380" s="80"/>
      <c r="C380" s="80"/>
      <c r="D380" s="15" t="s">
        <v>1228</v>
      </c>
      <c r="E380" s="81" t="s">
        <v>1378</v>
      </c>
      <c r="F380" s="82" t="s">
        <v>1379</v>
      </c>
      <c r="G380" s="17" t="e">
        <f>VLOOKUP(F380,#REF!,1,0)</f>
        <v>#REF!</v>
      </c>
      <c r="H380" s="16" t="s">
        <v>14</v>
      </c>
      <c r="I380" s="83" t="s">
        <v>1373</v>
      </c>
      <c r="J380" s="16"/>
      <c r="K380" s="84" t="s">
        <v>1380</v>
      </c>
      <c r="L380" s="16" t="s">
        <v>1234</v>
      </c>
    </row>
    <row r="381" spans="1:12">
      <c r="A381" s="16">
        <v>380</v>
      </c>
      <c r="B381" s="80"/>
      <c r="C381" s="80"/>
      <c r="D381" s="15" t="s">
        <v>1228</v>
      </c>
      <c r="E381" s="85" t="s">
        <v>1381</v>
      </c>
      <c r="F381" s="82" t="s">
        <v>1382</v>
      </c>
      <c r="G381" s="17" t="e">
        <f>VLOOKUP(F381,#REF!,1,0)</f>
        <v>#REF!</v>
      </c>
      <c r="H381" s="16" t="s">
        <v>14</v>
      </c>
      <c r="I381" s="83" t="s">
        <v>1383</v>
      </c>
      <c r="J381" s="16"/>
      <c r="K381" s="84" t="s">
        <v>1384</v>
      </c>
      <c r="L381" s="16" t="s">
        <v>1234</v>
      </c>
    </row>
    <row r="382" spans="1:12">
      <c r="A382" s="16">
        <v>381</v>
      </c>
      <c r="B382" s="80"/>
      <c r="C382" s="80"/>
      <c r="D382" s="15" t="s">
        <v>1228</v>
      </c>
      <c r="E382" s="85" t="s">
        <v>1385</v>
      </c>
      <c r="F382" s="82" t="s">
        <v>1386</v>
      </c>
      <c r="G382" s="17" t="e">
        <f>VLOOKUP(F382,#REF!,1,0)</f>
        <v>#REF!</v>
      </c>
      <c r="H382" s="16" t="s">
        <v>14</v>
      </c>
      <c r="I382" s="83" t="s">
        <v>1383</v>
      </c>
      <c r="J382" s="16"/>
      <c r="K382" s="84" t="s">
        <v>1387</v>
      </c>
      <c r="L382" s="16" t="s">
        <v>1234</v>
      </c>
    </row>
    <row r="383" spans="1:12">
      <c r="A383" s="16">
        <v>382</v>
      </c>
      <c r="B383" s="80"/>
      <c r="C383" s="80"/>
      <c r="D383" s="15" t="s">
        <v>1228</v>
      </c>
      <c r="E383" s="85" t="s">
        <v>1388</v>
      </c>
      <c r="F383" s="82" t="s">
        <v>1389</v>
      </c>
      <c r="G383" s="17" t="e">
        <f>VLOOKUP(F383,#REF!,1,0)</f>
        <v>#REF!</v>
      </c>
      <c r="H383" s="16" t="s">
        <v>14</v>
      </c>
      <c r="I383" s="83" t="s">
        <v>1383</v>
      </c>
      <c r="J383" s="16"/>
      <c r="K383" s="84" t="s">
        <v>1390</v>
      </c>
      <c r="L383" s="16" t="s">
        <v>1234</v>
      </c>
    </row>
    <row r="384" spans="1:12">
      <c r="A384" s="16">
        <v>383</v>
      </c>
      <c r="B384" s="80"/>
      <c r="C384" s="80"/>
      <c r="D384" s="15" t="s">
        <v>1228</v>
      </c>
      <c r="E384" s="86" t="s">
        <v>1391</v>
      </c>
      <c r="F384" s="82" t="s">
        <v>1392</v>
      </c>
      <c r="G384" s="17" t="e">
        <f>VLOOKUP(F384,#REF!,1,0)</f>
        <v>#REF!</v>
      </c>
      <c r="H384" s="16" t="s">
        <v>14</v>
      </c>
      <c r="I384" s="83" t="s">
        <v>1393</v>
      </c>
      <c r="J384" s="16"/>
      <c r="K384" s="84" t="s">
        <v>1394</v>
      </c>
      <c r="L384" s="16" t="s">
        <v>1253</v>
      </c>
    </row>
    <row r="385" spans="1:12">
      <c r="A385" s="16">
        <v>384</v>
      </c>
      <c r="B385" s="80"/>
      <c r="C385" s="80"/>
      <c r="D385" s="15" t="s">
        <v>1228</v>
      </c>
      <c r="E385" s="86" t="s">
        <v>1395</v>
      </c>
      <c r="F385" s="82" t="s">
        <v>1396</v>
      </c>
      <c r="G385" s="17" t="e">
        <f>VLOOKUP(F385,#REF!,1,0)</f>
        <v>#REF!</v>
      </c>
      <c r="H385" s="16" t="s">
        <v>14</v>
      </c>
      <c r="I385" s="83" t="s">
        <v>1393</v>
      </c>
      <c r="J385" s="16"/>
      <c r="K385" s="84" t="s">
        <v>1397</v>
      </c>
      <c r="L385" s="16" t="s">
        <v>1253</v>
      </c>
    </row>
    <row r="386" spans="1:12">
      <c r="A386" s="16">
        <v>385</v>
      </c>
      <c r="B386" s="80"/>
      <c r="C386" s="80"/>
      <c r="D386" s="15" t="s">
        <v>1228</v>
      </c>
      <c r="E386" s="86" t="s">
        <v>1398</v>
      </c>
      <c r="F386" s="82" t="s">
        <v>1399</v>
      </c>
      <c r="G386" s="17" t="e">
        <f>VLOOKUP(F386,#REF!,1,0)</f>
        <v>#REF!</v>
      </c>
      <c r="H386" s="16" t="s">
        <v>14</v>
      </c>
      <c r="I386" s="83" t="s">
        <v>1393</v>
      </c>
      <c r="J386" s="16"/>
      <c r="K386" s="84" t="s">
        <v>1400</v>
      </c>
      <c r="L386" s="16" t="s">
        <v>1253</v>
      </c>
    </row>
    <row r="387" spans="1:12">
      <c r="A387" s="16">
        <v>386</v>
      </c>
      <c r="B387" s="80"/>
      <c r="C387" s="80"/>
      <c r="D387" s="15" t="s">
        <v>1228</v>
      </c>
      <c r="E387" s="85" t="s">
        <v>1401</v>
      </c>
      <c r="F387" s="82" t="s">
        <v>1402</v>
      </c>
      <c r="G387" s="17" t="e">
        <f>VLOOKUP(F387,#REF!,1,0)</f>
        <v>#REF!</v>
      </c>
      <c r="H387" s="16" t="s">
        <v>14</v>
      </c>
      <c r="I387" s="83" t="s">
        <v>1393</v>
      </c>
      <c r="J387" s="16"/>
      <c r="K387" s="84" t="s">
        <v>1403</v>
      </c>
      <c r="L387" s="16" t="s">
        <v>1253</v>
      </c>
    </row>
    <row r="388" spans="1:12">
      <c r="A388" s="16">
        <v>387</v>
      </c>
      <c r="B388" s="80"/>
      <c r="C388" s="80"/>
      <c r="D388" s="15" t="s">
        <v>1228</v>
      </c>
      <c r="E388" s="86" t="s">
        <v>1404</v>
      </c>
      <c r="F388" s="82" t="s">
        <v>1405</v>
      </c>
      <c r="G388" s="17" t="e">
        <f>VLOOKUP(F388,#REF!,1,0)</f>
        <v>#REF!</v>
      </c>
      <c r="H388" s="16" t="s">
        <v>14</v>
      </c>
      <c r="I388" s="83" t="s">
        <v>1393</v>
      </c>
      <c r="J388" s="16"/>
      <c r="K388" s="84" t="s">
        <v>1406</v>
      </c>
      <c r="L388" s="16" t="s">
        <v>1253</v>
      </c>
    </row>
    <row r="389" spans="1:12">
      <c r="A389" s="16">
        <v>388</v>
      </c>
      <c r="B389" s="80"/>
      <c r="C389" s="80"/>
      <c r="D389" s="15" t="s">
        <v>1228</v>
      </c>
      <c r="E389" s="86" t="s">
        <v>1407</v>
      </c>
      <c r="F389" s="82" t="s">
        <v>1408</v>
      </c>
      <c r="G389" s="17" t="e">
        <f>VLOOKUP(F389,#REF!,1,0)</f>
        <v>#REF!</v>
      </c>
      <c r="H389" s="16" t="s">
        <v>14</v>
      </c>
      <c r="I389" s="83" t="s">
        <v>1393</v>
      </c>
      <c r="J389" s="16"/>
      <c r="K389" s="84" t="s">
        <v>1409</v>
      </c>
      <c r="L389" s="16" t="s">
        <v>1253</v>
      </c>
    </row>
    <row r="390" spans="1:12">
      <c r="A390" s="16">
        <v>389</v>
      </c>
      <c r="B390" s="80"/>
      <c r="C390" s="80"/>
      <c r="D390" s="15" t="s">
        <v>1228</v>
      </c>
      <c r="E390" s="85" t="s">
        <v>1410</v>
      </c>
      <c r="F390" s="82" t="s">
        <v>1411</v>
      </c>
      <c r="G390" s="17" t="e">
        <f>VLOOKUP(F390,#REF!,1,0)</f>
        <v>#REF!</v>
      </c>
      <c r="H390" s="16" t="s">
        <v>14</v>
      </c>
      <c r="I390" s="83" t="s">
        <v>1412</v>
      </c>
      <c r="J390" s="16"/>
      <c r="K390" s="84" t="s">
        <v>1413</v>
      </c>
      <c r="L390" s="16" t="s">
        <v>1234</v>
      </c>
    </row>
    <row r="391" spans="1:12">
      <c r="A391" s="16">
        <v>390</v>
      </c>
      <c r="B391" s="80"/>
      <c r="C391" s="80"/>
      <c r="D391" s="15" t="s">
        <v>1228</v>
      </c>
      <c r="E391" s="85" t="s">
        <v>1414</v>
      </c>
      <c r="F391" s="82" t="s">
        <v>1415</v>
      </c>
      <c r="G391" s="17" t="e">
        <f>VLOOKUP(F391,#REF!,1,0)</f>
        <v>#REF!</v>
      </c>
      <c r="H391" s="16" t="s">
        <v>14</v>
      </c>
      <c r="I391" s="83" t="s">
        <v>1416</v>
      </c>
      <c r="J391" s="16"/>
      <c r="K391" s="84" t="s">
        <v>1417</v>
      </c>
      <c r="L391" s="16" t="s">
        <v>1234</v>
      </c>
    </row>
    <row r="392" spans="1:12">
      <c r="A392" s="16">
        <v>391</v>
      </c>
      <c r="B392" s="80"/>
      <c r="C392" s="80"/>
      <c r="D392" s="15" t="s">
        <v>1228</v>
      </c>
      <c r="E392" s="85" t="s">
        <v>1418</v>
      </c>
      <c r="F392" s="82" t="s">
        <v>1419</v>
      </c>
      <c r="G392" s="17" t="e">
        <f>VLOOKUP(F392,#REF!,1,0)</f>
        <v>#REF!</v>
      </c>
      <c r="H392" s="16" t="s">
        <v>14</v>
      </c>
      <c r="I392" s="83" t="s">
        <v>1416</v>
      </c>
      <c r="J392" s="16"/>
      <c r="K392" s="84" t="s">
        <v>1233</v>
      </c>
      <c r="L392" s="16" t="s">
        <v>1234</v>
      </c>
    </row>
    <row r="393" spans="1:12">
      <c r="A393" s="16">
        <v>392</v>
      </c>
      <c r="B393" s="80"/>
      <c r="C393" s="80"/>
      <c r="D393" s="15" t="s">
        <v>1228</v>
      </c>
      <c r="E393" s="86" t="s">
        <v>1420</v>
      </c>
      <c r="F393" s="82" t="s">
        <v>1421</v>
      </c>
      <c r="G393" s="17" t="e">
        <f>VLOOKUP(F393,#REF!,1,0)</f>
        <v>#REF!</v>
      </c>
      <c r="H393" s="16" t="s">
        <v>14</v>
      </c>
      <c r="I393" s="83" t="s">
        <v>1416</v>
      </c>
      <c r="J393" s="16"/>
      <c r="K393" s="84" t="s">
        <v>1422</v>
      </c>
      <c r="L393" s="16" t="s">
        <v>1234</v>
      </c>
    </row>
    <row r="394" spans="1:12">
      <c r="A394" s="16">
        <v>393</v>
      </c>
      <c r="B394" s="80"/>
      <c r="C394" s="80"/>
      <c r="D394" s="15" t="s">
        <v>1228</v>
      </c>
      <c r="E394" s="85" t="s">
        <v>1423</v>
      </c>
      <c r="F394" s="82" t="s">
        <v>1424</v>
      </c>
      <c r="G394" s="17" t="e">
        <f>VLOOKUP(F394,#REF!,1,0)</f>
        <v>#REF!</v>
      </c>
      <c r="H394" s="16" t="s">
        <v>14</v>
      </c>
      <c r="I394" s="83" t="s">
        <v>1425</v>
      </c>
      <c r="J394" s="16"/>
      <c r="K394" s="84" t="s">
        <v>1426</v>
      </c>
      <c r="L394" s="16" t="s">
        <v>1253</v>
      </c>
    </row>
    <row r="395" spans="1:12">
      <c r="A395" s="16">
        <v>394</v>
      </c>
      <c r="B395" s="80"/>
      <c r="C395" s="80"/>
      <c r="D395" s="15" t="s">
        <v>1228</v>
      </c>
      <c r="E395" s="81" t="s">
        <v>1420</v>
      </c>
      <c r="F395" s="82" t="s">
        <v>1427</v>
      </c>
      <c r="G395" s="17" t="e">
        <f>VLOOKUP(F395,#REF!,1,0)</f>
        <v>#REF!</v>
      </c>
      <c r="H395" s="16" t="s">
        <v>14</v>
      </c>
      <c r="I395" s="83" t="s">
        <v>1425</v>
      </c>
      <c r="J395" s="16"/>
      <c r="K395" s="84" t="s">
        <v>1428</v>
      </c>
      <c r="L395" s="16" t="s">
        <v>1253</v>
      </c>
    </row>
    <row r="396" spans="1:12">
      <c r="A396" s="16">
        <v>395</v>
      </c>
      <c r="B396" s="80"/>
      <c r="C396" s="80"/>
      <c r="D396" s="15" t="s">
        <v>1228</v>
      </c>
      <c r="E396" s="85" t="s">
        <v>1429</v>
      </c>
      <c r="F396" s="82" t="s">
        <v>1430</v>
      </c>
      <c r="G396" s="17" t="e">
        <f>VLOOKUP(F396,#REF!,1,0)</f>
        <v>#REF!</v>
      </c>
      <c r="H396" s="16" t="s">
        <v>14</v>
      </c>
      <c r="I396" s="83" t="s">
        <v>1425</v>
      </c>
      <c r="J396" s="16"/>
      <c r="K396" s="84" t="s">
        <v>1431</v>
      </c>
      <c r="L396" s="16" t="s">
        <v>1253</v>
      </c>
    </row>
    <row r="397" spans="1:12">
      <c r="A397" s="19">
        <v>396</v>
      </c>
      <c r="B397" s="80"/>
      <c r="C397" s="87"/>
      <c r="D397" s="21" t="s">
        <v>1228</v>
      </c>
      <c r="E397" s="88" t="s">
        <v>1420</v>
      </c>
      <c r="F397" s="82" t="s">
        <v>1427</v>
      </c>
      <c r="G397" s="17" t="e">
        <f>VLOOKUP(F397,#REF!,1,0)</f>
        <v>#REF!</v>
      </c>
      <c r="H397" s="16" t="s">
        <v>14</v>
      </c>
      <c r="I397" s="89" t="s">
        <v>1425</v>
      </c>
      <c r="J397" s="19"/>
      <c r="K397" s="90" t="s">
        <v>1428</v>
      </c>
      <c r="L397" s="19" t="s">
        <v>1253</v>
      </c>
    </row>
    <row r="398" spans="1:12">
      <c r="A398" s="16">
        <v>397</v>
      </c>
      <c r="B398" s="80"/>
      <c r="C398" s="80"/>
      <c r="D398" s="15" t="s">
        <v>1228</v>
      </c>
      <c r="E398" s="81" t="s">
        <v>1432</v>
      </c>
      <c r="F398" s="82" t="s">
        <v>1433</v>
      </c>
      <c r="G398" s="17" t="e">
        <f>VLOOKUP(F398,#REF!,1,0)</f>
        <v>#REF!</v>
      </c>
      <c r="H398" s="16" t="s">
        <v>14</v>
      </c>
      <c r="I398" s="83" t="s">
        <v>1425</v>
      </c>
      <c r="J398" s="16"/>
      <c r="K398" s="84" t="s">
        <v>1434</v>
      </c>
      <c r="L398" s="16" t="s">
        <v>1253</v>
      </c>
    </row>
    <row r="399" spans="1:12">
      <c r="A399" s="16">
        <v>398</v>
      </c>
      <c r="B399" s="80"/>
      <c r="C399" s="80"/>
      <c r="D399" s="15" t="s">
        <v>1228</v>
      </c>
      <c r="E399" s="81" t="s">
        <v>1435</v>
      </c>
      <c r="F399" s="82" t="s">
        <v>1436</v>
      </c>
      <c r="G399" s="17" t="e">
        <f>VLOOKUP(F399,#REF!,1,0)</f>
        <v>#REF!</v>
      </c>
      <c r="H399" s="16" t="s">
        <v>14</v>
      </c>
      <c r="I399" s="83" t="s">
        <v>1437</v>
      </c>
      <c r="J399" s="16"/>
      <c r="K399" s="84" t="s">
        <v>1438</v>
      </c>
      <c r="L399" s="16" t="s">
        <v>1234</v>
      </c>
    </row>
    <row r="400" spans="1:12">
      <c r="A400" s="16">
        <v>399</v>
      </c>
      <c r="B400" s="80"/>
      <c r="C400" s="80"/>
      <c r="D400" s="15" t="s">
        <v>1228</v>
      </c>
      <c r="E400" s="81" t="s">
        <v>1439</v>
      </c>
      <c r="F400" s="82" t="s">
        <v>1440</v>
      </c>
      <c r="G400" s="17" t="e">
        <f>VLOOKUP(F400,#REF!,1,0)</f>
        <v>#REF!</v>
      </c>
      <c r="H400" s="16" t="s">
        <v>14</v>
      </c>
      <c r="I400" s="83" t="s">
        <v>1437</v>
      </c>
      <c r="J400" s="16"/>
      <c r="K400" s="84" t="s">
        <v>1441</v>
      </c>
      <c r="L400" s="16" t="s">
        <v>1234</v>
      </c>
    </row>
    <row r="401" spans="1:12">
      <c r="A401" s="16">
        <v>400</v>
      </c>
      <c r="B401" s="80"/>
      <c r="C401" s="80"/>
      <c r="D401" s="15" t="s">
        <v>1228</v>
      </c>
      <c r="E401" s="81" t="s">
        <v>1442</v>
      </c>
      <c r="F401" s="82" t="s">
        <v>1443</v>
      </c>
      <c r="G401" s="17" t="e">
        <f>VLOOKUP(F401,#REF!,1,0)</f>
        <v>#REF!</v>
      </c>
      <c r="H401" s="16" t="s">
        <v>14</v>
      </c>
      <c r="I401" s="83" t="s">
        <v>1437</v>
      </c>
      <c r="J401" s="16"/>
      <c r="K401" s="84" t="s">
        <v>1444</v>
      </c>
      <c r="L401" s="16" t="s">
        <v>1234</v>
      </c>
    </row>
    <row r="402" spans="1:12">
      <c r="A402" s="16">
        <v>401</v>
      </c>
      <c r="B402" s="80"/>
      <c r="C402" s="80"/>
      <c r="D402" s="15" t="s">
        <v>1228</v>
      </c>
      <c r="E402" s="81" t="s">
        <v>1445</v>
      </c>
      <c r="F402" s="82" t="s">
        <v>1446</v>
      </c>
      <c r="G402" s="17" t="e">
        <f>VLOOKUP(F402,#REF!,1,0)</f>
        <v>#REF!</v>
      </c>
      <c r="H402" s="16" t="s">
        <v>14</v>
      </c>
      <c r="I402" s="83" t="s">
        <v>1437</v>
      </c>
      <c r="J402" s="16"/>
      <c r="K402" s="84" t="s">
        <v>1447</v>
      </c>
      <c r="L402" s="16" t="s">
        <v>1234</v>
      </c>
    </row>
    <row r="403" spans="1:12">
      <c r="A403" s="16">
        <v>402</v>
      </c>
      <c r="B403" s="80"/>
      <c r="C403" s="80"/>
      <c r="D403" s="15" t="s">
        <v>1228</v>
      </c>
      <c r="E403" s="85" t="s">
        <v>1448</v>
      </c>
      <c r="F403" s="82" t="s">
        <v>1449</v>
      </c>
      <c r="G403" s="17" t="e">
        <f>VLOOKUP(F403,#REF!,1,0)</f>
        <v>#REF!</v>
      </c>
      <c r="H403" s="16" t="s">
        <v>14</v>
      </c>
      <c r="I403" s="83" t="s">
        <v>1450</v>
      </c>
      <c r="J403" s="16"/>
      <c r="K403" s="84" t="s">
        <v>1451</v>
      </c>
      <c r="L403" s="16" t="s">
        <v>1234</v>
      </c>
    </row>
    <row r="404" spans="1:12">
      <c r="A404" s="16">
        <v>403</v>
      </c>
      <c r="B404" s="80"/>
      <c r="C404" s="80"/>
      <c r="D404" s="15" t="s">
        <v>1228</v>
      </c>
      <c r="E404" s="85" t="s">
        <v>1452</v>
      </c>
      <c r="F404" s="82" t="s">
        <v>1453</v>
      </c>
      <c r="G404" s="17" t="e">
        <f>VLOOKUP(F404,#REF!,1,0)</f>
        <v>#REF!</v>
      </c>
      <c r="H404" s="16" t="s">
        <v>14</v>
      </c>
      <c r="I404" s="83" t="s">
        <v>1450</v>
      </c>
      <c r="J404" s="16"/>
      <c r="K404" s="84" t="s">
        <v>1454</v>
      </c>
      <c r="L404" s="16" t="s">
        <v>1234</v>
      </c>
    </row>
    <row r="405" spans="1:12">
      <c r="A405" s="16">
        <v>404</v>
      </c>
      <c r="B405" s="80"/>
      <c r="C405" s="80"/>
      <c r="D405" s="15" t="s">
        <v>1228</v>
      </c>
      <c r="E405" s="81" t="s">
        <v>1455</v>
      </c>
      <c r="F405" s="82" t="s">
        <v>1456</v>
      </c>
      <c r="G405" s="17" t="e">
        <f>VLOOKUP(F405,#REF!,1,0)</f>
        <v>#REF!</v>
      </c>
      <c r="H405" s="16" t="s">
        <v>14</v>
      </c>
      <c r="I405" s="83" t="s">
        <v>1457</v>
      </c>
      <c r="J405" s="16"/>
      <c r="K405" s="84" t="s">
        <v>1458</v>
      </c>
      <c r="L405" s="16" t="s">
        <v>1253</v>
      </c>
    </row>
    <row r="406" spans="1:12">
      <c r="A406" s="16">
        <v>405</v>
      </c>
      <c r="B406" s="80"/>
      <c r="C406" s="80"/>
      <c r="D406" s="15" t="s">
        <v>1228</v>
      </c>
      <c r="E406" s="81" t="s">
        <v>1459</v>
      </c>
      <c r="F406" s="82" t="s">
        <v>1460</v>
      </c>
      <c r="G406" s="17" t="e">
        <f>VLOOKUP(F406,#REF!,1,0)</f>
        <v>#REF!</v>
      </c>
      <c r="H406" s="16" t="s">
        <v>14</v>
      </c>
      <c r="I406" s="83" t="s">
        <v>1461</v>
      </c>
      <c r="J406" s="16"/>
      <c r="K406" s="84" t="s">
        <v>1462</v>
      </c>
      <c r="L406" s="16" t="s">
        <v>1234</v>
      </c>
    </row>
    <row r="407" spans="1:12">
      <c r="A407" s="47">
        <v>406</v>
      </c>
      <c r="B407" s="15">
        <v>312</v>
      </c>
      <c r="C407" s="91">
        <f>AB407</f>
        <v>0</v>
      </c>
      <c r="D407" s="15" t="s">
        <v>1463</v>
      </c>
      <c r="E407" s="15" t="s">
        <v>1464</v>
      </c>
      <c r="F407" s="17" t="s">
        <v>1465</v>
      </c>
      <c r="G407" s="17" t="e">
        <f>VLOOKUP(F407,#REF!,1,0)</f>
        <v>#REF!</v>
      </c>
      <c r="H407" s="18" t="s">
        <v>14</v>
      </c>
      <c r="I407" s="15" t="s">
        <v>1466</v>
      </c>
      <c r="J407" s="15">
        <v>85299391119</v>
      </c>
      <c r="K407" s="15" t="s">
        <v>1467</v>
      </c>
      <c r="L407" s="16" t="s">
        <v>1468</v>
      </c>
    </row>
    <row r="408" spans="1:12">
      <c r="A408" s="70">
        <v>407</v>
      </c>
      <c r="B408" s="15">
        <v>51424</v>
      </c>
      <c r="C408" s="92"/>
      <c r="D408" s="15" t="s">
        <v>1463</v>
      </c>
      <c r="E408" s="15" t="s">
        <v>1469</v>
      </c>
      <c r="F408" s="17" t="s">
        <v>1470</v>
      </c>
      <c r="G408" s="17" t="e">
        <f>VLOOKUP(F408,#REF!,1,0)</f>
        <v>#REF!</v>
      </c>
      <c r="H408" s="18" t="s">
        <v>14</v>
      </c>
      <c r="I408" s="15" t="s">
        <v>1471</v>
      </c>
      <c r="J408" s="14" t="s">
        <v>1472</v>
      </c>
      <c r="K408" s="15" t="s">
        <v>1473</v>
      </c>
      <c r="L408" s="16" t="s">
        <v>1468</v>
      </c>
    </row>
    <row r="409" spans="1:12">
      <c r="A409" s="47">
        <v>408</v>
      </c>
      <c r="B409" s="15">
        <v>57114</v>
      </c>
      <c r="C409" s="91">
        <f>AB409</f>
        <v>0</v>
      </c>
      <c r="D409" s="15" t="s">
        <v>1463</v>
      </c>
      <c r="E409" s="15" t="s">
        <v>1474</v>
      </c>
      <c r="F409" s="17" t="s">
        <v>1475</v>
      </c>
      <c r="G409" s="17" t="e">
        <f>VLOOKUP(F409,#REF!,1,0)</f>
        <v>#REF!</v>
      </c>
      <c r="H409" s="18" t="s">
        <v>14</v>
      </c>
      <c r="I409" s="15" t="s">
        <v>1476</v>
      </c>
      <c r="J409" s="15">
        <v>85399119172</v>
      </c>
      <c r="K409" s="15" t="s">
        <v>1477</v>
      </c>
      <c r="L409" s="16" t="s">
        <v>1468</v>
      </c>
    </row>
    <row r="410" spans="1:12">
      <c r="A410" s="13">
        <v>409</v>
      </c>
      <c r="B410" s="15">
        <v>57536</v>
      </c>
      <c r="C410" s="93">
        <v>1</v>
      </c>
      <c r="D410" s="12" t="s">
        <v>1463</v>
      </c>
      <c r="E410" s="12" t="s">
        <v>1478</v>
      </c>
      <c r="F410" s="17" t="s">
        <v>1479</v>
      </c>
      <c r="G410" s="17" t="e">
        <f>VLOOKUP(F410,#REF!,1,0)</f>
        <v>#REF!</v>
      </c>
      <c r="H410" s="18" t="s">
        <v>14</v>
      </c>
      <c r="I410" s="12" t="s">
        <v>1480</v>
      </c>
      <c r="J410" s="12">
        <v>85242349200</v>
      </c>
      <c r="K410" s="12" t="s">
        <v>1481</v>
      </c>
      <c r="L410" s="13" t="s">
        <v>1468</v>
      </c>
    </row>
    <row r="411" spans="1:12">
      <c r="A411" s="16">
        <v>410</v>
      </c>
      <c r="B411" s="15">
        <v>57539</v>
      </c>
      <c r="C411" s="14"/>
      <c r="D411" s="15" t="s">
        <v>1463</v>
      </c>
      <c r="E411" s="15" t="s">
        <v>1482</v>
      </c>
      <c r="F411" s="17" t="s">
        <v>1483</v>
      </c>
      <c r="G411" s="17" t="e">
        <f>VLOOKUP(F411,#REF!,1,0)</f>
        <v>#REF!</v>
      </c>
      <c r="H411" s="18" t="s">
        <v>14</v>
      </c>
      <c r="I411" s="15" t="s">
        <v>1480</v>
      </c>
      <c r="J411" s="15">
        <v>85242349200</v>
      </c>
      <c r="K411" s="15" t="s">
        <v>1484</v>
      </c>
      <c r="L411" s="16" t="s">
        <v>1468</v>
      </c>
    </row>
    <row r="412" spans="1:12">
      <c r="A412" s="13">
        <v>411</v>
      </c>
      <c r="B412" s="15">
        <v>57807</v>
      </c>
      <c r="C412" s="93">
        <v>2</v>
      </c>
      <c r="D412" s="12" t="s">
        <v>1463</v>
      </c>
      <c r="E412" s="12" t="s">
        <v>1485</v>
      </c>
      <c r="F412" s="17" t="s">
        <v>1486</v>
      </c>
      <c r="G412" s="17" t="e">
        <f>VLOOKUP(F412,#REF!,1,0)</f>
        <v>#REF!</v>
      </c>
      <c r="H412" s="18" t="s">
        <v>14</v>
      </c>
      <c r="I412" s="12" t="s">
        <v>1487</v>
      </c>
      <c r="J412" s="12">
        <v>81355598644</v>
      </c>
      <c r="K412" s="12" t="s">
        <v>1485</v>
      </c>
      <c r="L412" s="13" t="s">
        <v>1468</v>
      </c>
    </row>
    <row r="413" spans="1:12">
      <c r="A413" s="94">
        <v>412</v>
      </c>
      <c r="B413" s="15">
        <v>57819</v>
      </c>
      <c r="C413" s="95"/>
      <c r="D413" s="39" t="s">
        <v>1463</v>
      </c>
      <c r="E413" s="39" t="s">
        <v>1488</v>
      </c>
      <c r="F413" s="17" t="s">
        <v>1489</v>
      </c>
      <c r="G413" s="17" t="e">
        <f>VLOOKUP(F413,#REF!,1,0)</f>
        <v>#REF!</v>
      </c>
      <c r="H413" s="18" t="s">
        <v>14</v>
      </c>
      <c r="I413" s="39" t="s">
        <v>1471</v>
      </c>
      <c r="J413" s="39" t="s">
        <v>1472</v>
      </c>
      <c r="K413" s="39" t="s">
        <v>1490</v>
      </c>
      <c r="L413" s="40" t="s">
        <v>1468</v>
      </c>
    </row>
    <row r="414" spans="1:12">
      <c r="A414" s="40">
        <v>413</v>
      </c>
      <c r="B414" s="15">
        <v>74937</v>
      </c>
      <c r="C414" s="96"/>
      <c r="D414" s="39" t="s">
        <v>1463</v>
      </c>
      <c r="E414" s="39" t="s">
        <v>1491</v>
      </c>
      <c r="F414" s="17" t="s">
        <v>1492</v>
      </c>
      <c r="G414" s="17" t="e">
        <f>VLOOKUP(F414,#REF!,1,0)</f>
        <v>#REF!</v>
      </c>
      <c r="H414" s="18" t="s">
        <v>14</v>
      </c>
      <c r="I414" s="39" t="s">
        <v>1493</v>
      </c>
      <c r="J414" s="39" t="s">
        <v>1494</v>
      </c>
      <c r="K414" s="39" t="s">
        <v>1495</v>
      </c>
      <c r="L414" s="40" t="s">
        <v>1468</v>
      </c>
    </row>
    <row r="415" spans="1:12">
      <c r="A415" s="70">
        <v>414</v>
      </c>
      <c r="B415" s="15">
        <v>80946</v>
      </c>
      <c r="C415" s="72"/>
      <c r="D415" s="15" t="s">
        <v>1463</v>
      </c>
      <c r="E415" s="15" t="s">
        <v>1496</v>
      </c>
      <c r="F415" s="17" t="s">
        <v>1497</v>
      </c>
      <c r="G415" s="17" t="e">
        <f>VLOOKUP(F415,#REF!,1,0)</f>
        <v>#REF!</v>
      </c>
      <c r="H415" s="18" t="s">
        <v>14</v>
      </c>
      <c r="I415" s="15" t="s">
        <v>1498</v>
      </c>
      <c r="J415" s="14">
        <v>85299681681</v>
      </c>
      <c r="K415" s="15" t="s">
        <v>1499</v>
      </c>
      <c r="L415" s="16" t="s">
        <v>1468</v>
      </c>
    </row>
    <row r="416" spans="1:12">
      <c r="A416" s="40">
        <v>415</v>
      </c>
      <c r="B416" s="39">
        <v>90297</v>
      </c>
      <c r="C416" s="97"/>
      <c r="D416" s="39" t="s">
        <v>1463</v>
      </c>
      <c r="E416" s="39" t="s">
        <v>1500</v>
      </c>
      <c r="F416" s="73" t="s">
        <v>1501</v>
      </c>
      <c r="G416" s="73" t="e">
        <f>VLOOKUP(F416,#REF!,1,0)</f>
        <v>#REF!</v>
      </c>
      <c r="H416" s="74" t="s">
        <v>14</v>
      </c>
      <c r="I416" s="39" t="s">
        <v>1502</v>
      </c>
      <c r="J416" s="39">
        <v>81342020818</v>
      </c>
      <c r="K416" s="39" t="s">
        <v>1500</v>
      </c>
      <c r="L416" s="40" t="s">
        <v>1468</v>
      </c>
    </row>
    <row r="417" spans="1:12">
      <c r="A417" s="98">
        <v>416</v>
      </c>
      <c r="B417" s="15">
        <v>90333</v>
      </c>
      <c r="C417" s="99"/>
      <c r="D417" s="22" t="s">
        <v>1463</v>
      </c>
      <c r="E417" s="22" t="s">
        <v>1503</v>
      </c>
      <c r="F417" s="17" t="s">
        <v>1504</v>
      </c>
      <c r="G417" s="17" t="e">
        <f>VLOOKUP(F417,#REF!,1,0)</f>
        <v>#REF!</v>
      </c>
      <c r="H417" s="18" t="s">
        <v>14</v>
      </c>
      <c r="I417" s="15" t="s">
        <v>1476</v>
      </c>
      <c r="J417" s="15">
        <v>85399119172</v>
      </c>
      <c r="K417" s="22" t="s">
        <v>1505</v>
      </c>
      <c r="L417" s="69" t="s">
        <v>1468</v>
      </c>
    </row>
    <row r="418" spans="1:12">
      <c r="A418" s="13">
        <v>417</v>
      </c>
      <c r="B418" s="15">
        <v>90732</v>
      </c>
      <c r="C418" s="93">
        <v>1</v>
      </c>
      <c r="D418" s="12" t="s">
        <v>1463</v>
      </c>
      <c r="E418" s="12" t="s">
        <v>1506</v>
      </c>
      <c r="F418" s="17" t="s">
        <v>1507</v>
      </c>
      <c r="G418" s="17" t="e">
        <f>VLOOKUP(F418,#REF!,1,0)</f>
        <v>#REF!</v>
      </c>
      <c r="H418" s="18" t="s">
        <v>14</v>
      </c>
      <c r="I418" s="12" t="s">
        <v>1508</v>
      </c>
      <c r="J418" s="12">
        <v>85213080740</v>
      </c>
      <c r="K418" s="12" t="s">
        <v>1509</v>
      </c>
      <c r="L418" s="13" t="s">
        <v>1510</v>
      </c>
    </row>
    <row r="419" spans="1:12">
      <c r="A419" s="47">
        <v>418</v>
      </c>
      <c r="B419" s="15">
        <v>91409</v>
      </c>
      <c r="C419" s="91">
        <f>AB419</f>
        <v>0</v>
      </c>
      <c r="D419" s="15" t="s">
        <v>1463</v>
      </c>
      <c r="E419" s="15" t="s">
        <v>1511</v>
      </c>
      <c r="F419" s="17" t="s">
        <v>1512</v>
      </c>
      <c r="G419" s="17" t="e">
        <f>VLOOKUP(F419,#REF!,1,0)</f>
        <v>#REF!</v>
      </c>
      <c r="H419" s="18" t="s">
        <v>14</v>
      </c>
      <c r="I419" s="15" t="s">
        <v>1513</v>
      </c>
      <c r="J419" s="15" t="s">
        <v>1514</v>
      </c>
      <c r="K419" s="15" t="s">
        <v>1515</v>
      </c>
      <c r="L419" s="16" t="s">
        <v>1468</v>
      </c>
    </row>
    <row r="420" spans="1:12">
      <c r="A420" s="47">
        <v>419</v>
      </c>
      <c r="B420" s="15">
        <v>91422</v>
      </c>
      <c r="C420" s="91">
        <f>AB420</f>
        <v>0</v>
      </c>
      <c r="D420" s="15" t="s">
        <v>1463</v>
      </c>
      <c r="E420" s="15" t="s">
        <v>1516</v>
      </c>
      <c r="F420" s="17" t="s">
        <v>1517</v>
      </c>
      <c r="G420" s="17" t="e">
        <f>VLOOKUP(F420,#REF!,1,0)</f>
        <v>#REF!</v>
      </c>
      <c r="H420" s="18" t="s">
        <v>14</v>
      </c>
      <c r="I420" s="15" t="s">
        <v>1518</v>
      </c>
      <c r="J420" s="15">
        <v>8529876290</v>
      </c>
      <c r="K420" s="15" t="s">
        <v>1516</v>
      </c>
      <c r="L420" s="16" t="s">
        <v>1468</v>
      </c>
    </row>
    <row r="421" spans="1:12">
      <c r="A421" s="13">
        <v>420</v>
      </c>
      <c r="B421" s="15">
        <v>94230</v>
      </c>
      <c r="C421" s="8">
        <v>3</v>
      </c>
      <c r="D421" s="12" t="s">
        <v>1463</v>
      </c>
      <c r="E421" s="12" t="s">
        <v>1519</v>
      </c>
      <c r="F421" s="17" t="s">
        <v>1520</v>
      </c>
      <c r="G421" s="17" t="e">
        <f>VLOOKUP(F421,#REF!,1,0)</f>
        <v>#REF!</v>
      </c>
      <c r="H421" s="18" t="s">
        <v>14</v>
      </c>
      <c r="I421" s="12" t="s">
        <v>1466</v>
      </c>
      <c r="J421" s="12">
        <v>85299391119</v>
      </c>
      <c r="K421" s="12" t="s">
        <v>1521</v>
      </c>
      <c r="L421" s="13" t="s">
        <v>1468</v>
      </c>
    </row>
    <row r="422" spans="1:12">
      <c r="A422" s="70">
        <v>421</v>
      </c>
      <c r="B422" s="15">
        <v>94685</v>
      </c>
      <c r="C422" s="14">
        <v>53</v>
      </c>
      <c r="D422" s="15" t="s">
        <v>1463</v>
      </c>
      <c r="E422" s="15" t="s">
        <v>1522</v>
      </c>
      <c r="F422" s="17" t="s">
        <v>1523</v>
      </c>
      <c r="G422" s="17" t="e">
        <f>VLOOKUP(F422,#REF!,1,0)</f>
        <v>#REF!</v>
      </c>
      <c r="H422" s="18" t="s">
        <v>14</v>
      </c>
      <c r="I422" s="15" t="s">
        <v>1498</v>
      </c>
      <c r="J422" s="14">
        <v>85299681681</v>
      </c>
      <c r="K422" s="15" t="s">
        <v>1524</v>
      </c>
      <c r="L422" s="16" t="s">
        <v>1468</v>
      </c>
    </row>
    <row r="423" spans="1:12">
      <c r="A423" s="47">
        <v>422</v>
      </c>
      <c r="B423" s="15">
        <v>95771</v>
      </c>
      <c r="C423" s="91">
        <f>AB423</f>
        <v>0</v>
      </c>
      <c r="D423" s="15" t="s">
        <v>1463</v>
      </c>
      <c r="E423" s="15" t="s">
        <v>1525</v>
      </c>
      <c r="F423" s="17" t="s">
        <v>1526</v>
      </c>
      <c r="G423" s="17" t="e">
        <f>VLOOKUP(F423,#REF!,1,0)</f>
        <v>#REF!</v>
      </c>
      <c r="H423" s="18" t="s">
        <v>14</v>
      </c>
      <c r="I423" s="15" t="s">
        <v>1518</v>
      </c>
      <c r="J423" s="15">
        <v>8529876290</v>
      </c>
      <c r="K423" s="15" t="s">
        <v>1525</v>
      </c>
      <c r="L423" s="16" t="s">
        <v>1468</v>
      </c>
    </row>
    <row r="424" spans="1:12">
      <c r="A424" s="13">
        <v>423</v>
      </c>
      <c r="B424" s="15">
        <v>96000</v>
      </c>
      <c r="C424" s="93">
        <v>4</v>
      </c>
      <c r="D424" s="12" t="s">
        <v>1463</v>
      </c>
      <c r="E424" s="12" t="s">
        <v>1527</v>
      </c>
      <c r="F424" s="17" t="s">
        <v>1528</v>
      </c>
      <c r="G424" s="17" t="e">
        <f>VLOOKUP(F424,#REF!,1,0)</f>
        <v>#REF!</v>
      </c>
      <c r="H424" s="18" t="s">
        <v>14</v>
      </c>
      <c r="I424" s="12" t="s">
        <v>1480</v>
      </c>
      <c r="J424" s="12">
        <v>85242349200</v>
      </c>
      <c r="K424" s="12" t="s">
        <v>1529</v>
      </c>
      <c r="L424" s="13" t="s">
        <v>1468</v>
      </c>
    </row>
    <row r="425" spans="1:12">
      <c r="A425" s="70">
        <v>424</v>
      </c>
      <c r="B425" s="15">
        <v>340759</v>
      </c>
      <c r="C425" s="72"/>
      <c r="D425" s="15" t="s">
        <v>1463</v>
      </c>
      <c r="E425" s="15" t="s">
        <v>1530</v>
      </c>
      <c r="F425" s="17" t="s">
        <v>1531</v>
      </c>
      <c r="G425" s="17" t="e">
        <f>VLOOKUP(F425,#REF!,1,0)</f>
        <v>#REF!</v>
      </c>
      <c r="H425" s="18" t="s">
        <v>14</v>
      </c>
      <c r="I425" s="15" t="s">
        <v>1532</v>
      </c>
      <c r="J425" s="14">
        <v>81242235772</v>
      </c>
      <c r="K425" s="15" t="s">
        <v>1533</v>
      </c>
      <c r="L425" s="16" t="s">
        <v>1468</v>
      </c>
    </row>
    <row r="426" spans="1:12">
      <c r="A426" s="19">
        <v>425</v>
      </c>
      <c r="B426" s="15">
        <v>341232</v>
      </c>
      <c r="C426" s="20"/>
      <c r="D426" s="21" t="s">
        <v>1463</v>
      </c>
      <c r="E426" s="21" t="s">
        <v>1534</v>
      </c>
      <c r="F426" s="17" t="s">
        <v>1535</v>
      </c>
      <c r="G426" s="17" t="e">
        <f>VLOOKUP(F426,#REF!,1,0)</f>
        <v>#REF!</v>
      </c>
      <c r="H426" s="18" t="s">
        <v>14</v>
      </c>
      <c r="I426" s="21" t="s">
        <v>1536</v>
      </c>
      <c r="J426" s="21" t="s">
        <v>1537</v>
      </c>
      <c r="K426" s="21" t="s">
        <v>1538</v>
      </c>
      <c r="L426" s="19" t="s">
        <v>1468</v>
      </c>
    </row>
    <row r="427" spans="1:12">
      <c r="A427" s="47">
        <v>426</v>
      </c>
      <c r="B427" s="15">
        <v>351085</v>
      </c>
      <c r="C427" s="91">
        <f>AB427</f>
        <v>0</v>
      </c>
      <c r="D427" s="15" t="s">
        <v>1463</v>
      </c>
      <c r="E427" s="15" t="s">
        <v>1539</v>
      </c>
      <c r="F427" s="17" t="s">
        <v>1540</v>
      </c>
      <c r="G427" s="17" t="e">
        <f>VLOOKUP(F427,#REF!,1,0)</f>
        <v>#REF!</v>
      </c>
      <c r="H427" s="18" t="s">
        <v>14</v>
      </c>
      <c r="I427" s="15" t="s">
        <v>1493</v>
      </c>
      <c r="J427" s="15" t="s">
        <v>1494</v>
      </c>
      <c r="K427" s="15" t="s">
        <v>1541</v>
      </c>
      <c r="L427" s="16" t="s">
        <v>1468</v>
      </c>
    </row>
    <row r="428" spans="1:12">
      <c r="A428" s="19">
        <v>427</v>
      </c>
      <c r="B428" s="15">
        <v>440163</v>
      </c>
      <c r="C428" s="20"/>
      <c r="D428" s="21" t="s">
        <v>1463</v>
      </c>
      <c r="E428" s="21" t="s">
        <v>1542</v>
      </c>
      <c r="F428" s="17" t="s">
        <v>1543</v>
      </c>
      <c r="G428" s="17" t="e">
        <f>VLOOKUP(F428,#REF!,1,0)</f>
        <v>#REF!</v>
      </c>
      <c r="H428" s="18" t="s">
        <v>14</v>
      </c>
      <c r="I428" s="21" t="s">
        <v>1502</v>
      </c>
      <c r="J428" s="21">
        <v>81342020818</v>
      </c>
      <c r="K428" s="21" t="s">
        <v>1542</v>
      </c>
      <c r="L428" s="19" t="s">
        <v>1468</v>
      </c>
    </row>
    <row r="429" spans="1:12">
      <c r="A429" s="13">
        <v>428</v>
      </c>
      <c r="B429" s="15">
        <v>440191</v>
      </c>
      <c r="C429" s="8">
        <v>5</v>
      </c>
      <c r="D429" s="12" t="s">
        <v>1463</v>
      </c>
      <c r="E429" s="12" t="s">
        <v>1544</v>
      </c>
      <c r="F429" s="17" t="s">
        <v>1545</v>
      </c>
      <c r="G429" s="17" t="e">
        <f>VLOOKUP(F429,#REF!,1,0)</f>
        <v>#REF!</v>
      </c>
      <c r="H429" s="18" t="s">
        <v>14</v>
      </c>
      <c r="I429" s="12" t="s">
        <v>1466</v>
      </c>
      <c r="J429" s="12">
        <v>85299391119</v>
      </c>
      <c r="K429" s="12" t="s">
        <v>1546</v>
      </c>
      <c r="L429" s="13" t="s">
        <v>1468</v>
      </c>
    </row>
    <row r="430" spans="1:12">
      <c r="A430" s="13">
        <v>429</v>
      </c>
      <c r="B430" s="15">
        <v>440192</v>
      </c>
      <c r="C430" s="8">
        <v>6</v>
      </c>
      <c r="D430" s="12" t="s">
        <v>1463</v>
      </c>
      <c r="E430" s="12" t="s">
        <v>1547</v>
      </c>
      <c r="F430" s="17" t="s">
        <v>1548</v>
      </c>
      <c r="G430" s="17" t="e">
        <f>VLOOKUP(F430,#REF!,1,0)</f>
        <v>#REF!</v>
      </c>
      <c r="H430" s="18" t="s">
        <v>14</v>
      </c>
      <c r="I430" s="12" t="s">
        <v>1466</v>
      </c>
      <c r="J430" s="12">
        <v>85299391119</v>
      </c>
      <c r="K430" s="12" t="s">
        <v>1549</v>
      </c>
      <c r="L430" s="13" t="s">
        <v>1468</v>
      </c>
    </row>
    <row r="431" spans="1:12">
      <c r="A431" s="47">
        <v>430</v>
      </c>
      <c r="B431" s="15">
        <v>440235</v>
      </c>
      <c r="C431" s="91">
        <f>AB431</f>
        <v>0</v>
      </c>
      <c r="D431" s="15" t="s">
        <v>1463</v>
      </c>
      <c r="E431" s="15" t="s">
        <v>1550</v>
      </c>
      <c r="F431" s="17" t="s">
        <v>1551</v>
      </c>
      <c r="G431" s="17" t="e">
        <f>VLOOKUP(F431,#REF!,1,0)</f>
        <v>#REF!</v>
      </c>
      <c r="H431" s="18" t="s">
        <v>14</v>
      </c>
      <c r="I431" s="15" t="s">
        <v>1493</v>
      </c>
      <c r="J431" s="15" t="s">
        <v>1494</v>
      </c>
      <c r="K431" s="15" t="s">
        <v>1552</v>
      </c>
      <c r="L431" s="16" t="s">
        <v>1468</v>
      </c>
    </row>
    <row r="432" spans="1:12">
      <c r="A432" s="13">
        <v>431</v>
      </c>
      <c r="B432" s="15">
        <v>450292</v>
      </c>
      <c r="C432" s="93">
        <v>1</v>
      </c>
      <c r="D432" s="12" t="s">
        <v>1463</v>
      </c>
      <c r="E432" s="12" t="s">
        <v>1553</v>
      </c>
      <c r="F432" s="17" t="s">
        <v>1554</v>
      </c>
      <c r="G432" s="17" t="e">
        <f>VLOOKUP(F432,#REF!,1,0)</f>
        <v>#REF!</v>
      </c>
      <c r="H432" s="18" t="s">
        <v>14</v>
      </c>
      <c r="I432" s="12" t="s">
        <v>1555</v>
      </c>
      <c r="J432" s="12" t="s">
        <v>1556</v>
      </c>
      <c r="K432" s="12" t="s">
        <v>1557</v>
      </c>
      <c r="L432" s="13" t="s">
        <v>1558</v>
      </c>
    </row>
    <row r="433" spans="1:12">
      <c r="A433" s="47">
        <v>432</v>
      </c>
      <c r="B433" s="15">
        <v>450305</v>
      </c>
      <c r="C433" s="14">
        <v>53</v>
      </c>
      <c r="D433" s="15" t="s">
        <v>1463</v>
      </c>
      <c r="E433" s="15" t="s">
        <v>1559</v>
      </c>
      <c r="F433" s="17" t="s">
        <v>1560</v>
      </c>
      <c r="G433" s="17" t="e">
        <f>VLOOKUP(F433,#REF!,1,0)</f>
        <v>#REF!</v>
      </c>
      <c r="H433" s="18" t="s">
        <v>14</v>
      </c>
      <c r="I433" s="15" t="s">
        <v>1471</v>
      </c>
      <c r="J433" s="14" t="s">
        <v>1472</v>
      </c>
      <c r="K433" s="15" t="s">
        <v>1490</v>
      </c>
      <c r="L433" s="16" t="s">
        <v>1468</v>
      </c>
    </row>
    <row r="434" spans="1:12">
      <c r="A434" s="47">
        <v>433</v>
      </c>
      <c r="B434" s="15">
        <v>451338</v>
      </c>
      <c r="C434" s="14">
        <v>53</v>
      </c>
      <c r="D434" s="15" t="s">
        <v>1463</v>
      </c>
      <c r="E434" s="15" t="s">
        <v>1561</v>
      </c>
      <c r="F434" s="17" t="s">
        <v>1562</v>
      </c>
      <c r="G434" s="17" t="e">
        <f>VLOOKUP(F434,#REF!,1,0)</f>
        <v>#REF!</v>
      </c>
      <c r="H434" s="18" t="s">
        <v>14</v>
      </c>
      <c r="I434" s="15" t="s">
        <v>1471</v>
      </c>
      <c r="J434" s="14" t="s">
        <v>1472</v>
      </c>
      <c r="K434" s="15" t="s">
        <v>1473</v>
      </c>
      <c r="L434" s="16" t="s">
        <v>1468</v>
      </c>
    </row>
    <row r="435" spans="1:12">
      <c r="A435" s="47">
        <v>434</v>
      </c>
      <c r="B435" s="15">
        <v>451371</v>
      </c>
      <c r="C435" s="91">
        <f>AB435</f>
        <v>0</v>
      </c>
      <c r="D435" s="15" t="s">
        <v>1463</v>
      </c>
      <c r="E435" s="15" t="s">
        <v>1563</v>
      </c>
      <c r="F435" s="17" t="s">
        <v>1564</v>
      </c>
      <c r="G435" s="17" t="e">
        <f>VLOOKUP(F435,#REF!,1,0)</f>
        <v>#REF!</v>
      </c>
      <c r="H435" s="18" t="s">
        <v>14</v>
      </c>
      <c r="I435" s="15" t="s">
        <v>1493</v>
      </c>
      <c r="J435" s="15" t="s">
        <v>1494</v>
      </c>
      <c r="K435" s="15" t="s">
        <v>1565</v>
      </c>
      <c r="L435" s="16" t="s">
        <v>1468</v>
      </c>
    </row>
    <row r="436" spans="1:12">
      <c r="A436" s="47">
        <v>435</v>
      </c>
      <c r="B436" s="15">
        <v>451372</v>
      </c>
      <c r="C436" s="91">
        <f>AB436</f>
        <v>0</v>
      </c>
      <c r="D436" s="15" t="s">
        <v>1463</v>
      </c>
      <c r="E436" s="15" t="s">
        <v>1566</v>
      </c>
      <c r="F436" s="17" t="s">
        <v>1567</v>
      </c>
      <c r="G436" s="17" t="e">
        <f>VLOOKUP(F436,#REF!,1,0)</f>
        <v>#REF!</v>
      </c>
      <c r="H436" s="18" t="s">
        <v>14</v>
      </c>
      <c r="I436" s="15" t="s">
        <v>1476</v>
      </c>
      <c r="J436" s="15">
        <v>85399119172</v>
      </c>
      <c r="K436" s="15" t="s">
        <v>1568</v>
      </c>
      <c r="L436" s="16" t="s">
        <v>1468</v>
      </c>
    </row>
    <row r="437" spans="1:12">
      <c r="A437" s="13">
        <v>436</v>
      </c>
      <c r="B437" s="15">
        <v>520748</v>
      </c>
      <c r="C437" s="93">
        <v>2</v>
      </c>
      <c r="D437" s="12" t="s">
        <v>1463</v>
      </c>
      <c r="E437" s="12" t="s">
        <v>1569</v>
      </c>
      <c r="F437" s="17" t="s">
        <v>1570</v>
      </c>
      <c r="G437" s="17" t="e">
        <f>VLOOKUP(F437,#REF!,1,0)</f>
        <v>#REF!</v>
      </c>
      <c r="H437" s="18" t="s">
        <v>14</v>
      </c>
      <c r="I437" s="12" t="s">
        <v>1571</v>
      </c>
      <c r="J437" s="12" t="s">
        <v>1572</v>
      </c>
      <c r="K437" s="12" t="s">
        <v>1569</v>
      </c>
      <c r="L437" s="13" t="s">
        <v>1510</v>
      </c>
    </row>
    <row r="438" spans="1:12">
      <c r="A438" s="13">
        <v>437</v>
      </c>
      <c r="B438" s="15">
        <v>520749</v>
      </c>
      <c r="C438" s="93">
        <v>3</v>
      </c>
      <c r="D438" s="12" t="s">
        <v>1463</v>
      </c>
      <c r="E438" s="12" t="s">
        <v>1573</v>
      </c>
      <c r="F438" s="17" t="s">
        <v>1574</v>
      </c>
      <c r="G438" s="17" t="e">
        <f>VLOOKUP(F438,#REF!,1,0)</f>
        <v>#REF!</v>
      </c>
      <c r="H438" s="18" t="s">
        <v>14</v>
      </c>
      <c r="I438" s="12" t="s">
        <v>1571</v>
      </c>
      <c r="J438" s="12" t="s">
        <v>1572</v>
      </c>
      <c r="K438" s="12" t="s">
        <v>1575</v>
      </c>
      <c r="L438" s="13" t="s">
        <v>1510</v>
      </c>
    </row>
    <row r="439" spans="1:12">
      <c r="A439" s="13">
        <v>438</v>
      </c>
      <c r="B439" s="15">
        <v>520750</v>
      </c>
      <c r="C439" s="93">
        <v>4</v>
      </c>
      <c r="D439" s="12" t="s">
        <v>1463</v>
      </c>
      <c r="E439" s="12" t="s">
        <v>1576</v>
      </c>
      <c r="F439" s="17" t="s">
        <v>1577</v>
      </c>
      <c r="G439" s="17" t="e">
        <f>VLOOKUP(F439,#REF!,1,0)</f>
        <v>#REF!</v>
      </c>
      <c r="H439" s="18" t="s">
        <v>14</v>
      </c>
      <c r="I439" s="12" t="s">
        <v>1571</v>
      </c>
      <c r="J439" s="12" t="s">
        <v>1572</v>
      </c>
      <c r="K439" s="12" t="s">
        <v>1578</v>
      </c>
      <c r="L439" s="13" t="s">
        <v>1510</v>
      </c>
    </row>
    <row r="440" spans="1:12">
      <c r="A440" s="13">
        <v>439</v>
      </c>
      <c r="B440" s="15">
        <v>520751</v>
      </c>
      <c r="C440" s="93">
        <v>5</v>
      </c>
      <c r="D440" s="12" t="s">
        <v>1463</v>
      </c>
      <c r="E440" s="12" t="s">
        <v>1579</v>
      </c>
      <c r="F440" s="17" t="s">
        <v>1580</v>
      </c>
      <c r="G440" s="17" t="e">
        <f>VLOOKUP(F440,#REF!,1,0)</f>
        <v>#REF!</v>
      </c>
      <c r="H440" s="18" t="s">
        <v>14</v>
      </c>
      <c r="I440" s="12" t="s">
        <v>1571</v>
      </c>
      <c r="J440" s="12" t="s">
        <v>1572</v>
      </c>
      <c r="K440" s="12" t="s">
        <v>1581</v>
      </c>
      <c r="L440" s="13" t="s">
        <v>1510</v>
      </c>
    </row>
    <row r="441" spans="1:12">
      <c r="A441" s="13">
        <v>440</v>
      </c>
      <c r="B441" s="15">
        <v>520752</v>
      </c>
      <c r="C441" s="93">
        <v>6</v>
      </c>
      <c r="D441" s="12" t="s">
        <v>1463</v>
      </c>
      <c r="E441" s="12" t="s">
        <v>1582</v>
      </c>
      <c r="F441" s="17" t="s">
        <v>1583</v>
      </c>
      <c r="G441" s="17" t="e">
        <f>VLOOKUP(F441,#REF!,1,0)</f>
        <v>#REF!</v>
      </c>
      <c r="H441" s="18" t="s">
        <v>14</v>
      </c>
      <c r="I441" s="12" t="s">
        <v>1571</v>
      </c>
      <c r="J441" s="12" t="s">
        <v>1572</v>
      </c>
      <c r="K441" s="12" t="s">
        <v>1584</v>
      </c>
      <c r="L441" s="13" t="s">
        <v>1510</v>
      </c>
    </row>
    <row r="442" spans="1:12">
      <c r="A442" s="13">
        <v>441</v>
      </c>
      <c r="B442" s="15">
        <v>520753</v>
      </c>
      <c r="C442" s="93">
        <v>7</v>
      </c>
      <c r="D442" s="12" t="s">
        <v>1463</v>
      </c>
      <c r="E442" s="12" t="s">
        <v>1585</v>
      </c>
      <c r="F442" s="17" t="s">
        <v>1586</v>
      </c>
      <c r="G442" s="17" t="e">
        <f>VLOOKUP(F442,#REF!,1,0)</f>
        <v>#REF!</v>
      </c>
      <c r="H442" s="18" t="s">
        <v>14</v>
      </c>
      <c r="I442" s="12" t="s">
        <v>1571</v>
      </c>
      <c r="J442" s="12" t="s">
        <v>1572</v>
      </c>
      <c r="K442" s="12" t="s">
        <v>1587</v>
      </c>
      <c r="L442" s="13" t="s">
        <v>1510</v>
      </c>
    </row>
    <row r="443" spans="1:12">
      <c r="A443" s="13">
        <v>442</v>
      </c>
      <c r="B443" s="15">
        <v>520756</v>
      </c>
      <c r="C443" s="93">
        <v>8</v>
      </c>
      <c r="D443" s="12" t="s">
        <v>1463</v>
      </c>
      <c r="E443" s="12" t="s">
        <v>1588</v>
      </c>
      <c r="F443" s="17" t="s">
        <v>1589</v>
      </c>
      <c r="G443" s="17" t="e">
        <f>VLOOKUP(F443,#REF!,1,0)</f>
        <v>#REF!</v>
      </c>
      <c r="H443" s="18" t="s">
        <v>14</v>
      </c>
      <c r="I443" s="12" t="s">
        <v>1571</v>
      </c>
      <c r="J443" s="12" t="s">
        <v>1572</v>
      </c>
      <c r="K443" s="12" t="s">
        <v>1590</v>
      </c>
      <c r="L443" s="13" t="s">
        <v>1510</v>
      </c>
    </row>
    <row r="444" spans="1:12">
      <c r="A444" s="13">
        <v>443</v>
      </c>
      <c r="B444" s="15">
        <v>520759</v>
      </c>
      <c r="C444" s="93">
        <v>9</v>
      </c>
      <c r="D444" s="12" t="s">
        <v>1463</v>
      </c>
      <c r="E444" s="12" t="s">
        <v>1591</v>
      </c>
      <c r="F444" s="17" t="s">
        <v>1592</v>
      </c>
      <c r="G444" s="17" t="e">
        <f>VLOOKUP(F444,#REF!,1,0)</f>
        <v>#REF!</v>
      </c>
      <c r="H444" s="18" t="s">
        <v>14</v>
      </c>
      <c r="I444" s="12" t="s">
        <v>1571</v>
      </c>
      <c r="J444" s="12" t="s">
        <v>1572</v>
      </c>
      <c r="K444" s="12" t="s">
        <v>1593</v>
      </c>
      <c r="L444" s="13" t="s">
        <v>1510</v>
      </c>
    </row>
    <row r="445" spans="1:12">
      <c r="A445" s="13">
        <v>444</v>
      </c>
      <c r="B445" s="15">
        <v>520760</v>
      </c>
      <c r="C445" s="93">
        <v>10</v>
      </c>
      <c r="D445" s="12" t="s">
        <v>1463</v>
      </c>
      <c r="E445" s="12" t="s">
        <v>1594</v>
      </c>
      <c r="F445" s="17" t="s">
        <v>1595</v>
      </c>
      <c r="G445" s="17" t="e">
        <f>VLOOKUP(F445,#REF!,1,0)</f>
        <v>#REF!</v>
      </c>
      <c r="H445" s="18" t="s">
        <v>14</v>
      </c>
      <c r="I445" s="12" t="s">
        <v>1571</v>
      </c>
      <c r="J445" s="12" t="s">
        <v>1572</v>
      </c>
      <c r="K445" s="12" t="s">
        <v>1594</v>
      </c>
      <c r="L445" s="13" t="s">
        <v>1510</v>
      </c>
    </row>
    <row r="446" spans="1:12">
      <c r="A446" s="13">
        <v>445</v>
      </c>
      <c r="B446" s="15">
        <v>520761</v>
      </c>
      <c r="C446" s="93">
        <v>11</v>
      </c>
      <c r="D446" s="12" t="s">
        <v>1463</v>
      </c>
      <c r="E446" s="12" t="s">
        <v>1596</v>
      </c>
      <c r="F446" s="17" t="s">
        <v>1597</v>
      </c>
      <c r="G446" s="17" t="e">
        <f>VLOOKUP(F446,#REF!,1,0)</f>
        <v>#REF!</v>
      </c>
      <c r="H446" s="18" t="s">
        <v>14</v>
      </c>
      <c r="I446" s="12" t="s">
        <v>1571</v>
      </c>
      <c r="J446" s="12" t="s">
        <v>1572</v>
      </c>
      <c r="K446" s="12" t="s">
        <v>1598</v>
      </c>
      <c r="L446" s="13" t="s">
        <v>1510</v>
      </c>
    </row>
    <row r="447" spans="1:12">
      <c r="A447" s="40">
        <v>446</v>
      </c>
      <c r="B447" s="15">
        <v>520765</v>
      </c>
      <c r="C447" s="96"/>
      <c r="D447" s="39" t="s">
        <v>1463</v>
      </c>
      <c r="E447" s="39" t="s">
        <v>1599</v>
      </c>
      <c r="F447" s="17" t="s">
        <v>1600</v>
      </c>
      <c r="G447" s="17" t="e">
        <f>VLOOKUP(F447,#REF!,1,0)</f>
        <v>#REF!</v>
      </c>
      <c r="H447" s="18" t="s">
        <v>14</v>
      </c>
      <c r="I447" s="39" t="s">
        <v>1601</v>
      </c>
      <c r="J447" s="39" t="s">
        <v>1602</v>
      </c>
      <c r="K447" s="39" t="s">
        <v>1603</v>
      </c>
      <c r="L447" s="40" t="s">
        <v>1468</v>
      </c>
    </row>
    <row r="448" spans="1:12">
      <c r="A448" s="13">
        <v>447</v>
      </c>
      <c r="B448" s="15">
        <v>520769</v>
      </c>
      <c r="C448" s="93">
        <v>2</v>
      </c>
      <c r="D448" s="12" t="s">
        <v>1463</v>
      </c>
      <c r="E448" s="12" t="s">
        <v>1604</v>
      </c>
      <c r="F448" s="17" t="s">
        <v>1605</v>
      </c>
      <c r="G448" s="17" t="e">
        <f>VLOOKUP(F448,#REF!,1,0)</f>
        <v>#REF!</v>
      </c>
      <c r="H448" s="18" t="s">
        <v>14</v>
      </c>
      <c r="I448" s="12" t="s">
        <v>1555</v>
      </c>
      <c r="J448" s="12" t="s">
        <v>1556</v>
      </c>
      <c r="K448" s="12" t="s">
        <v>1606</v>
      </c>
      <c r="L448" s="13" t="s">
        <v>1558</v>
      </c>
    </row>
    <row r="449" spans="1:12">
      <c r="A449" s="13">
        <v>448</v>
      </c>
      <c r="B449" s="15">
        <v>520770</v>
      </c>
      <c r="C449" s="93">
        <v>3</v>
      </c>
      <c r="D449" s="12" t="s">
        <v>1463</v>
      </c>
      <c r="E449" s="12" t="s">
        <v>1607</v>
      </c>
      <c r="F449" s="17" t="s">
        <v>1608</v>
      </c>
      <c r="G449" s="17" t="e">
        <f>VLOOKUP(F449,#REF!,1,0)</f>
        <v>#REF!</v>
      </c>
      <c r="H449" s="18" t="s">
        <v>14</v>
      </c>
      <c r="I449" s="12" t="s">
        <v>1555</v>
      </c>
      <c r="J449" s="12" t="s">
        <v>1556</v>
      </c>
      <c r="K449" s="12" t="s">
        <v>1609</v>
      </c>
      <c r="L449" s="13" t="s">
        <v>1558</v>
      </c>
    </row>
    <row r="450" spans="1:12">
      <c r="A450" s="100">
        <v>449</v>
      </c>
      <c r="B450" s="21">
        <v>520771</v>
      </c>
      <c r="C450" s="101">
        <v>4</v>
      </c>
      <c r="D450" s="100" t="s">
        <v>1463</v>
      </c>
      <c r="E450" s="100" t="s">
        <v>1610</v>
      </c>
      <c r="F450" s="26" t="s">
        <v>1611</v>
      </c>
      <c r="G450" s="26" t="e">
        <f>VLOOKUP(F450,#REF!,1,0)</f>
        <v>#REF!</v>
      </c>
      <c r="H450" s="27" t="s">
        <v>14</v>
      </c>
      <c r="I450" s="100" t="s">
        <v>1555</v>
      </c>
      <c r="J450" s="100" t="s">
        <v>1556</v>
      </c>
      <c r="K450" s="100" t="s">
        <v>1612</v>
      </c>
      <c r="L450" s="100" t="s">
        <v>1558</v>
      </c>
    </row>
    <row r="451" spans="1:12">
      <c r="A451" s="19">
        <v>450</v>
      </c>
      <c r="B451" s="15">
        <v>520772</v>
      </c>
      <c r="C451" s="20"/>
      <c r="D451" s="21" t="s">
        <v>1463</v>
      </c>
      <c r="E451" s="21" t="s">
        <v>1613</v>
      </c>
      <c r="F451" s="17" t="s">
        <v>1614</v>
      </c>
      <c r="G451" s="17" t="e">
        <f>VLOOKUP(F451,#REF!,1,0)</f>
        <v>#REF!</v>
      </c>
      <c r="H451" s="18" t="s">
        <v>14</v>
      </c>
      <c r="I451" s="21" t="s">
        <v>1555</v>
      </c>
      <c r="J451" s="21" t="s">
        <v>1556</v>
      </c>
      <c r="K451" s="21" t="s">
        <v>1615</v>
      </c>
      <c r="L451" s="19" t="s">
        <v>1558</v>
      </c>
    </row>
    <row r="452" spans="1:12">
      <c r="A452" s="13">
        <v>451</v>
      </c>
      <c r="B452" s="15">
        <v>520775</v>
      </c>
      <c r="C452" s="102">
        <v>5</v>
      </c>
      <c r="D452" s="12" t="s">
        <v>1463</v>
      </c>
      <c r="E452" s="12" t="s">
        <v>1616</v>
      </c>
      <c r="F452" s="17" t="s">
        <v>1617</v>
      </c>
      <c r="G452" s="17" t="e">
        <f>VLOOKUP(F452,#REF!,1,0)</f>
        <v>#REF!</v>
      </c>
      <c r="H452" s="18" t="s">
        <v>14</v>
      </c>
      <c r="I452" s="12" t="s">
        <v>1555</v>
      </c>
      <c r="J452" s="12" t="s">
        <v>1556</v>
      </c>
      <c r="K452" s="12" t="s">
        <v>1618</v>
      </c>
      <c r="L452" s="13" t="s">
        <v>1558</v>
      </c>
    </row>
    <row r="453" spans="1:12">
      <c r="A453" s="103">
        <v>452</v>
      </c>
      <c r="B453" s="15">
        <v>520776</v>
      </c>
      <c r="C453" s="14">
        <v>53</v>
      </c>
      <c r="D453" s="12" t="s">
        <v>1463</v>
      </c>
      <c r="E453" s="12" t="s">
        <v>1619</v>
      </c>
      <c r="F453" s="17" t="s">
        <v>1620</v>
      </c>
      <c r="G453" s="17" t="e">
        <f>VLOOKUP(F453,#REF!,1,0)</f>
        <v>#REF!</v>
      </c>
      <c r="H453" s="18" t="s">
        <v>14</v>
      </c>
      <c r="I453" s="12" t="s">
        <v>1621</v>
      </c>
      <c r="J453" s="12">
        <v>85342433353</v>
      </c>
      <c r="K453" s="12" t="s">
        <v>1622</v>
      </c>
      <c r="L453" s="13" t="s">
        <v>1558</v>
      </c>
    </row>
    <row r="454" spans="1:12">
      <c r="A454" s="103">
        <v>453</v>
      </c>
      <c r="B454" s="15">
        <v>520777</v>
      </c>
      <c r="C454" s="14">
        <v>53</v>
      </c>
      <c r="D454" s="12" t="s">
        <v>1463</v>
      </c>
      <c r="E454" s="12" t="s">
        <v>1623</v>
      </c>
      <c r="F454" s="17" t="s">
        <v>1624</v>
      </c>
      <c r="G454" s="17" t="e">
        <f>VLOOKUP(F454,#REF!,1,0)</f>
        <v>#REF!</v>
      </c>
      <c r="H454" s="18" t="s">
        <v>14</v>
      </c>
      <c r="I454" s="12" t="s">
        <v>1621</v>
      </c>
      <c r="J454" s="12">
        <v>85342433353</v>
      </c>
      <c r="K454" s="12" t="s">
        <v>1625</v>
      </c>
      <c r="L454" s="13" t="s">
        <v>1558</v>
      </c>
    </row>
    <row r="455" spans="1:12">
      <c r="A455" s="103">
        <v>454</v>
      </c>
      <c r="B455" s="15">
        <v>520778</v>
      </c>
      <c r="C455" s="102">
        <v>51</v>
      </c>
      <c r="D455" s="12" t="s">
        <v>1463</v>
      </c>
      <c r="E455" s="12" t="s">
        <v>1626</v>
      </c>
      <c r="F455" s="17" t="s">
        <v>1627</v>
      </c>
      <c r="G455" s="17" t="e">
        <f>VLOOKUP(F455,#REF!,1,0)</f>
        <v>#REF!</v>
      </c>
      <c r="H455" s="18" t="s">
        <v>14</v>
      </c>
      <c r="I455" s="12" t="s">
        <v>1621</v>
      </c>
      <c r="J455" s="12">
        <v>85342433353</v>
      </c>
      <c r="K455" s="12" t="s">
        <v>1628</v>
      </c>
      <c r="L455" s="13" t="s">
        <v>1558</v>
      </c>
    </row>
    <row r="456" spans="1:12">
      <c r="A456" s="103">
        <v>455</v>
      </c>
      <c r="B456" s="15">
        <v>520779</v>
      </c>
      <c r="C456" s="91">
        <f>AB456</f>
        <v>0</v>
      </c>
      <c r="D456" s="12" t="s">
        <v>1463</v>
      </c>
      <c r="E456" s="12" t="s">
        <v>1629</v>
      </c>
      <c r="F456" s="17" t="s">
        <v>1630</v>
      </c>
      <c r="G456" s="17" t="e">
        <f>VLOOKUP(F456,#REF!,1,0)</f>
        <v>#REF!</v>
      </c>
      <c r="H456" s="18" t="s">
        <v>14</v>
      </c>
      <c r="I456" s="12" t="s">
        <v>1621</v>
      </c>
      <c r="J456" s="12">
        <v>85342433353</v>
      </c>
      <c r="K456" s="12" t="s">
        <v>1631</v>
      </c>
      <c r="L456" s="13" t="s">
        <v>1558</v>
      </c>
    </row>
    <row r="457" spans="1:12">
      <c r="A457" s="103">
        <v>456</v>
      </c>
      <c r="B457" s="15">
        <v>520781</v>
      </c>
      <c r="C457" s="91">
        <f>AB457</f>
        <v>0</v>
      </c>
      <c r="D457" s="12" t="s">
        <v>1463</v>
      </c>
      <c r="E457" s="12" t="s">
        <v>1632</v>
      </c>
      <c r="F457" s="17" t="s">
        <v>1633</v>
      </c>
      <c r="G457" s="17" t="e">
        <f>VLOOKUP(F457,#REF!,1,0)</f>
        <v>#REF!</v>
      </c>
      <c r="H457" s="18" t="s">
        <v>14</v>
      </c>
      <c r="I457" s="12" t="s">
        <v>1621</v>
      </c>
      <c r="J457" s="12">
        <v>85342433353</v>
      </c>
      <c r="K457" s="12" t="s">
        <v>1634</v>
      </c>
      <c r="L457" s="13" t="s">
        <v>1558</v>
      </c>
    </row>
    <row r="458" spans="1:12">
      <c r="A458" s="47">
        <v>457</v>
      </c>
      <c r="B458" s="15">
        <v>520782</v>
      </c>
      <c r="C458" s="91">
        <f>AB458</f>
        <v>0</v>
      </c>
      <c r="D458" s="15" t="s">
        <v>1463</v>
      </c>
      <c r="E458" s="15" t="s">
        <v>1635</v>
      </c>
      <c r="F458" s="17" t="s">
        <v>1636</v>
      </c>
      <c r="G458" s="17" t="e">
        <f>VLOOKUP(F458,#REF!,1,0)</f>
        <v>#REF!</v>
      </c>
      <c r="H458" s="18" t="s">
        <v>14</v>
      </c>
      <c r="I458" s="15" t="s">
        <v>1637</v>
      </c>
      <c r="J458" s="15">
        <v>81342212061</v>
      </c>
      <c r="K458" s="15" t="s">
        <v>1638</v>
      </c>
      <c r="L458" s="16" t="s">
        <v>1558</v>
      </c>
    </row>
    <row r="459" spans="1:12">
      <c r="A459" s="47">
        <v>458</v>
      </c>
      <c r="B459" s="15">
        <v>520784</v>
      </c>
      <c r="C459" s="91">
        <f>AB459</f>
        <v>0</v>
      </c>
      <c r="D459" s="15" t="s">
        <v>1463</v>
      </c>
      <c r="E459" s="15" t="s">
        <v>1639</v>
      </c>
      <c r="F459" s="17" t="s">
        <v>1640</v>
      </c>
      <c r="G459" s="17" t="e">
        <f>VLOOKUP(F459,#REF!,1,0)</f>
        <v>#REF!</v>
      </c>
      <c r="H459" s="18" t="s">
        <v>14</v>
      </c>
      <c r="I459" s="15" t="s">
        <v>1637</v>
      </c>
      <c r="J459" s="15">
        <v>81342212061</v>
      </c>
      <c r="K459" s="15" t="s">
        <v>1641</v>
      </c>
      <c r="L459" s="16" t="s">
        <v>1558</v>
      </c>
    </row>
    <row r="460" spans="1:12">
      <c r="A460" s="40">
        <v>459</v>
      </c>
      <c r="B460" s="15">
        <v>520787</v>
      </c>
      <c r="C460" s="28"/>
      <c r="D460" s="39" t="s">
        <v>1463</v>
      </c>
      <c r="E460" s="39" t="s">
        <v>1642</v>
      </c>
      <c r="F460" s="17" t="s">
        <v>1643</v>
      </c>
      <c r="G460" s="17" t="e">
        <f>VLOOKUP(F460,#REF!,1,0)</f>
        <v>#REF!</v>
      </c>
      <c r="H460" s="18" t="s">
        <v>14</v>
      </c>
      <c r="I460" s="39" t="s">
        <v>1480</v>
      </c>
      <c r="J460" s="39">
        <v>85242349200</v>
      </c>
      <c r="K460" s="39" t="s">
        <v>1644</v>
      </c>
      <c r="L460" s="40" t="s">
        <v>1468</v>
      </c>
    </row>
    <row r="461" spans="1:12">
      <c r="A461" s="13">
        <v>460</v>
      </c>
      <c r="B461" s="15">
        <v>520791</v>
      </c>
      <c r="C461" s="8">
        <v>7</v>
      </c>
      <c r="D461" s="12" t="s">
        <v>1463</v>
      </c>
      <c r="E461" s="12" t="s">
        <v>1645</v>
      </c>
      <c r="F461" s="17" t="s">
        <v>1646</v>
      </c>
      <c r="G461" s="17" t="e">
        <f>VLOOKUP(F461,#REF!,1,0)</f>
        <v>#REF!</v>
      </c>
      <c r="H461" s="18" t="s">
        <v>14</v>
      </c>
      <c r="I461" s="12" t="s">
        <v>1480</v>
      </c>
      <c r="J461" s="12">
        <v>85242349200</v>
      </c>
      <c r="K461" s="12" t="s">
        <v>1647</v>
      </c>
      <c r="L461" s="13" t="s">
        <v>1468</v>
      </c>
    </row>
    <row r="462" spans="1:12">
      <c r="A462" s="13">
        <v>461</v>
      </c>
      <c r="B462" s="15">
        <v>520792</v>
      </c>
      <c r="C462" s="93">
        <v>1</v>
      </c>
      <c r="D462" s="12" t="s">
        <v>1463</v>
      </c>
      <c r="E462" s="12" t="s">
        <v>1648</v>
      </c>
      <c r="F462" s="17" t="s">
        <v>1649</v>
      </c>
      <c r="G462" s="17" t="e">
        <f>VLOOKUP(F462,#REF!,1,0)</f>
        <v>#REF!</v>
      </c>
      <c r="H462" s="18" t="s">
        <v>14</v>
      </c>
      <c r="I462" s="12" t="s">
        <v>1650</v>
      </c>
      <c r="J462" s="12" t="s">
        <v>1651</v>
      </c>
      <c r="K462" s="12" t="s">
        <v>1652</v>
      </c>
      <c r="L462" s="13" t="s">
        <v>1468</v>
      </c>
    </row>
    <row r="463" spans="1:12">
      <c r="A463" s="13">
        <v>462</v>
      </c>
      <c r="B463" s="15">
        <v>520795</v>
      </c>
      <c r="C463" s="8">
        <v>8</v>
      </c>
      <c r="D463" s="12" t="s">
        <v>1463</v>
      </c>
      <c r="E463" s="12" t="s">
        <v>1653</v>
      </c>
      <c r="F463" s="17" t="s">
        <v>1654</v>
      </c>
      <c r="G463" s="17" t="e">
        <f>VLOOKUP(F463,#REF!,1,0)</f>
        <v>#REF!</v>
      </c>
      <c r="H463" s="18" t="s">
        <v>14</v>
      </c>
      <c r="I463" s="12" t="s">
        <v>1480</v>
      </c>
      <c r="J463" s="12">
        <v>85242349200</v>
      </c>
      <c r="K463" s="12" t="s">
        <v>1655</v>
      </c>
      <c r="L463" s="13" t="s">
        <v>1468</v>
      </c>
    </row>
    <row r="464" spans="1:12">
      <c r="A464" s="47">
        <v>463</v>
      </c>
      <c r="B464" s="15">
        <v>520800</v>
      </c>
      <c r="C464" s="14">
        <v>53</v>
      </c>
      <c r="D464" s="15" t="s">
        <v>1463</v>
      </c>
      <c r="E464" s="15" t="s">
        <v>1656</v>
      </c>
      <c r="F464" s="17" t="s">
        <v>1657</v>
      </c>
      <c r="G464" s="17" t="e">
        <f>VLOOKUP(F464,#REF!,1,0)</f>
        <v>#REF!</v>
      </c>
      <c r="H464" s="18" t="s">
        <v>14</v>
      </c>
      <c r="I464" s="15" t="s">
        <v>1658</v>
      </c>
      <c r="J464" s="14" t="s">
        <v>1659</v>
      </c>
      <c r="K464" s="15" t="s">
        <v>1660</v>
      </c>
      <c r="L464" s="16" t="s">
        <v>1468</v>
      </c>
    </row>
    <row r="465" spans="1:12">
      <c r="A465" s="13">
        <v>464</v>
      </c>
      <c r="B465" s="15">
        <v>520811</v>
      </c>
      <c r="C465" s="93">
        <v>2</v>
      </c>
      <c r="D465" s="12" t="s">
        <v>1463</v>
      </c>
      <c r="E465" s="12" t="s">
        <v>1661</v>
      </c>
      <c r="F465" s="17" t="s">
        <v>1662</v>
      </c>
      <c r="G465" s="17" t="e">
        <f>VLOOKUP(F465,#REF!,1,0)</f>
        <v>#REF!</v>
      </c>
      <c r="H465" s="18" t="s">
        <v>14</v>
      </c>
      <c r="I465" s="12" t="s">
        <v>1663</v>
      </c>
      <c r="J465" s="12" t="s">
        <v>1664</v>
      </c>
      <c r="K465" s="12" t="s">
        <v>1665</v>
      </c>
      <c r="L465" s="13" t="s">
        <v>1468</v>
      </c>
    </row>
    <row r="466" spans="1:12">
      <c r="A466" s="104">
        <v>465</v>
      </c>
      <c r="B466" s="15">
        <v>520812</v>
      </c>
      <c r="C466" s="105">
        <v>3</v>
      </c>
      <c r="D466" s="104" t="s">
        <v>1463</v>
      </c>
      <c r="E466" s="104" t="s">
        <v>1666</v>
      </c>
      <c r="F466" s="17" t="s">
        <v>1667</v>
      </c>
      <c r="G466" s="17" t="e">
        <f>VLOOKUP(F466,#REF!,1,0)</f>
        <v>#REF!</v>
      </c>
      <c r="H466" s="18" t="s">
        <v>14</v>
      </c>
      <c r="I466" s="104" t="s">
        <v>1663</v>
      </c>
      <c r="J466" s="104" t="s">
        <v>1664</v>
      </c>
      <c r="K466" s="104" t="s">
        <v>1668</v>
      </c>
      <c r="L466" s="104" t="s">
        <v>1468</v>
      </c>
    </row>
    <row r="467" spans="1:12">
      <c r="A467" s="106">
        <v>466</v>
      </c>
      <c r="B467" s="42">
        <v>520816</v>
      </c>
      <c r="C467" s="107">
        <v>4</v>
      </c>
      <c r="D467" s="106" t="s">
        <v>1463</v>
      </c>
      <c r="E467" s="106" t="s">
        <v>1669</v>
      </c>
      <c r="F467" s="44" t="s">
        <v>1670</v>
      </c>
      <c r="G467" s="44" t="e">
        <f>VLOOKUP(F467,#REF!,1,0)</f>
        <v>#REF!</v>
      </c>
      <c r="H467" s="45" t="s">
        <v>14</v>
      </c>
      <c r="I467" s="106" t="s">
        <v>1663</v>
      </c>
      <c r="J467" s="106" t="s">
        <v>1664</v>
      </c>
      <c r="K467" s="106" t="s">
        <v>1671</v>
      </c>
      <c r="L467" s="106" t="s">
        <v>1468</v>
      </c>
    </row>
    <row r="468" spans="1:12">
      <c r="A468" s="13">
        <v>467</v>
      </c>
      <c r="B468" s="15">
        <v>520818</v>
      </c>
      <c r="C468" s="93">
        <v>5</v>
      </c>
      <c r="D468" s="12" t="s">
        <v>1463</v>
      </c>
      <c r="E468" s="12" t="s">
        <v>1672</v>
      </c>
      <c r="F468" s="17" t="s">
        <v>1673</v>
      </c>
      <c r="G468" s="17" t="e">
        <f>VLOOKUP(F468,#REF!,1,0)</f>
        <v>#REF!</v>
      </c>
      <c r="H468" s="18" t="s">
        <v>14</v>
      </c>
      <c r="I468" s="12" t="s">
        <v>1663</v>
      </c>
      <c r="J468" s="12" t="s">
        <v>1664</v>
      </c>
      <c r="K468" s="12" t="s">
        <v>1674</v>
      </c>
      <c r="L468" s="13" t="s">
        <v>1468</v>
      </c>
    </row>
    <row r="469" spans="1:12">
      <c r="A469" s="19">
        <v>468</v>
      </c>
      <c r="B469" s="15">
        <v>520820</v>
      </c>
      <c r="C469" s="20"/>
      <c r="D469" s="21" t="s">
        <v>1463</v>
      </c>
      <c r="E469" s="21" t="s">
        <v>1675</v>
      </c>
      <c r="F469" s="17" t="s">
        <v>1676</v>
      </c>
      <c r="G469" s="17" t="e">
        <f>VLOOKUP(F469,#REF!,1,0)</f>
        <v>#REF!</v>
      </c>
      <c r="H469" s="18" t="s">
        <v>14</v>
      </c>
      <c r="I469" s="21" t="s">
        <v>1663</v>
      </c>
      <c r="J469" s="21" t="s">
        <v>1664</v>
      </c>
      <c r="K469" s="21" t="s">
        <v>1677</v>
      </c>
      <c r="L469" s="19" t="s">
        <v>1468</v>
      </c>
    </row>
    <row r="470" spans="1:12">
      <c r="A470" s="13">
        <v>469</v>
      </c>
      <c r="B470" s="15">
        <v>520821</v>
      </c>
      <c r="C470" s="93">
        <v>6</v>
      </c>
      <c r="D470" s="12" t="s">
        <v>1463</v>
      </c>
      <c r="E470" s="12" t="s">
        <v>1678</v>
      </c>
      <c r="F470" s="17" t="s">
        <v>1679</v>
      </c>
      <c r="G470" s="17" t="e">
        <f>VLOOKUP(F470,#REF!,1,0)</f>
        <v>#REF!</v>
      </c>
      <c r="H470" s="18" t="s">
        <v>14</v>
      </c>
      <c r="I470" s="12" t="s">
        <v>1663</v>
      </c>
      <c r="J470" s="12" t="s">
        <v>1664</v>
      </c>
      <c r="K470" s="12" t="s">
        <v>1680</v>
      </c>
      <c r="L470" s="13" t="s">
        <v>1468</v>
      </c>
    </row>
    <row r="471" spans="1:12">
      <c r="A471" s="13">
        <v>470</v>
      </c>
      <c r="B471" s="15">
        <v>520822</v>
      </c>
      <c r="C471" s="93">
        <v>7</v>
      </c>
      <c r="D471" s="12" t="s">
        <v>1463</v>
      </c>
      <c r="E471" s="12" t="s">
        <v>1681</v>
      </c>
      <c r="F471" s="17" t="s">
        <v>1682</v>
      </c>
      <c r="G471" s="17" t="e">
        <f>VLOOKUP(F471,#REF!,1,0)</f>
        <v>#REF!</v>
      </c>
      <c r="H471" s="18" t="s">
        <v>14</v>
      </c>
      <c r="I471" s="12" t="s">
        <v>1663</v>
      </c>
      <c r="J471" s="12" t="s">
        <v>1664</v>
      </c>
      <c r="K471" s="12" t="s">
        <v>1683</v>
      </c>
      <c r="L471" s="13" t="s">
        <v>1468</v>
      </c>
    </row>
    <row r="472" spans="1:12">
      <c r="A472" s="19">
        <v>471</v>
      </c>
      <c r="B472" s="21">
        <v>540308</v>
      </c>
      <c r="C472" s="20"/>
      <c r="D472" s="21" t="s">
        <v>1463</v>
      </c>
      <c r="E472" s="21" t="s">
        <v>1684</v>
      </c>
      <c r="F472" s="26" t="s">
        <v>1685</v>
      </c>
      <c r="G472" s="26" t="e">
        <f>VLOOKUP(F472,#REF!,1,0)</f>
        <v>#REF!</v>
      </c>
      <c r="H472" s="19" t="s">
        <v>14</v>
      </c>
      <c r="I472" s="21" t="s">
        <v>1498</v>
      </c>
      <c r="J472" s="21">
        <v>85299681681</v>
      </c>
      <c r="K472" s="21" t="s">
        <v>1686</v>
      </c>
      <c r="L472" s="19" t="s">
        <v>1468</v>
      </c>
    </row>
    <row r="473" spans="1:12">
      <c r="A473" s="19">
        <v>472</v>
      </c>
      <c r="B473" s="15">
        <v>540315</v>
      </c>
      <c r="C473" s="20"/>
      <c r="D473" s="21" t="s">
        <v>1463</v>
      </c>
      <c r="E473" s="21" t="s">
        <v>1687</v>
      </c>
      <c r="F473" s="17" t="s">
        <v>1688</v>
      </c>
      <c r="G473" s="17" t="e">
        <f>VLOOKUP(F473,#REF!,1,0)</f>
        <v>#REF!</v>
      </c>
      <c r="H473" s="18" t="s">
        <v>14</v>
      </c>
      <c r="I473" s="21" t="s">
        <v>1513</v>
      </c>
      <c r="J473" s="21" t="s">
        <v>1514</v>
      </c>
      <c r="K473" s="21" t="s">
        <v>1689</v>
      </c>
      <c r="L473" s="19" t="s">
        <v>1468</v>
      </c>
    </row>
    <row r="474" spans="1:12">
      <c r="A474" s="47">
        <v>473</v>
      </c>
      <c r="B474" s="15">
        <v>540318</v>
      </c>
      <c r="C474" s="14">
        <v>53</v>
      </c>
      <c r="D474" s="15" t="s">
        <v>1463</v>
      </c>
      <c r="E474" s="15" t="s">
        <v>1690</v>
      </c>
      <c r="F474" s="17" t="s">
        <v>1691</v>
      </c>
      <c r="G474" s="17" t="e">
        <f>VLOOKUP(F474,#REF!,1,0)</f>
        <v>#REF!</v>
      </c>
      <c r="H474" s="18" t="s">
        <v>14</v>
      </c>
      <c r="I474" s="15" t="s">
        <v>1471</v>
      </c>
      <c r="J474" s="14" t="s">
        <v>1472</v>
      </c>
      <c r="K474" s="15" t="s">
        <v>1490</v>
      </c>
      <c r="L474" s="16" t="s">
        <v>1468</v>
      </c>
    </row>
    <row r="475" spans="1:12">
      <c r="A475" s="47">
        <v>474</v>
      </c>
      <c r="B475" s="15">
        <v>540322</v>
      </c>
      <c r="C475" s="91">
        <f>AB475</f>
        <v>0</v>
      </c>
      <c r="D475" s="15" t="s">
        <v>1463</v>
      </c>
      <c r="E475" s="15" t="s">
        <v>1496</v>
      </c>
      <c r="F475" s="17" t="s">
        <v>1692</v>
      </c>
      <c r="G475" s="17" t="e">
        <f>VLOOKUP(F475,#REF!,1,0)</f>
        <v>#REF!</v>
      </c>
      <c r="H475" s="18" t="s">
        <v>14</v>
      </c>
      <c r="I475" s="15" t="s">
        <v>1518</v>
      </c>
      <c r="J475" s="15">
        <v>8529876290</v>
      </c>
      <c r="K475" s="15" t="s">
        <v>1496</v>
      </c>
      <c r="L475" s="16" t="s">
        <v>1468</v>
      </c>
    </row>
    <row r="476" spans="1:12">
      <c r="A476" s="40">
        <v>475</v>
      </c>
      <c r="B476" s="15">
        <v>540325</v>
      </c>
      <c r="C476" s="96">
        <v>6</v>
      </c>
      <c r="D476" s="39" t="s">
        <v>1463</v>
      </c>
      <c r="E476" s="39" t="s">
        <v>1693</v>
      </c>
      <c r="F476" s="17" t="s">
        <v>1694</v>
      </c>
      <c r="G476" s="17" t="e">
        <f>VLOOKUP(F476,#REF!,1,0)</f>
        <v>#REF!</v>
      </c>
      <c r="H476" s="18" t="s">
        <v>14</v>
      </c>
      <c r="I476" s="39" t="s">
        <v>1695</v>
      </c>
      <c r="J476" s="39">
        <v>85334884696</v>
      </c>
      <c r="K476" s="39" t="s">
        <v>1696</v>
      </c>
      <c r="L476" s="40" t="s">
        <v>1468</v>
      </c>
    </row>
    <row r="477" spans="1:12">
      <c r="A477" s="13">
        <v>476</v>
      </c>
      <c r="B477" s="15">
        <v>540331</v>
      </c>
      <c r="C477" s="93">
        <v>12</v>
      </c>
      <c r="D477" s="12" t="s">
        <v>1463</v>
      </c>
      <c r="E477" s="12" t="s">
        <v>1697</v>
      </c>
      <c r="F477" s="17" t="s">
        <v>1698</v>
      </c>
      <c r="G477" s="17" t="e">
        <f>VLOOKUP(F477,#REF!,1,0)</f>
        <v>#REF!</v>
      </c>
      <c r="H477" s="18" t="s">
        <v>14</v>
      </c>
      <c r="I477" s="12" t="s">
        <v>1508</v>
      </c>
      <c r="J477" s="12">
        <v>85213080740</v>
      </c>
      <c r="K477" s="12" t="s">
        <v>1699</v>
      </c>
      <c r="L477" s="13" t="s">
        <v>1510</v>
      </c>
    </row>
    <row r="478" spans="1:12">
      <c r="A478" s="19">
        <v>477</v>
      </c>
      <c r="B478" s="15">
        <v>540334</v>
      </c>
      <c r="C478" s="20"/>
      <c r="D478" s="21" t="s">
        <v>1463</v>
      </c>
      <c r="E478" s="21" t="s">
        <v>1700</v>
      </c>
      <c r="F478" s="17" t="s">
        <v>1701</v>
      </c>
      <c r="G478" s="17" t="e">
        <f>VLOOKUP(F478,#REF!,1,0)</f>
        <v>#REF!</v>
      </c>
      <c r="H478" s="18" t="s">
        <v>14</v>
      </c>
      <c r="I478" s="21" t="s">
        <v>1536</v>
      </c>
      <c r="J478" s="21" t="s">
        <v>1537</v>
      </c>
      <c r="K478" s="21" t="s">
        <v>1702</v>
      </c>
      <c r="L478" s="19" t="s">
        <v>1468</v>
      </c>
    </row>
    <row r="479" spans="1:12">
      <c r="A479" s="19">
        <v>478</v>
      </c>
      <c r="B479" s="15">
        <v>550739</v>
      </c>
      <c r="C479" s="20"/>
      <c r="D479" s="21" t="s">
        <v>1463</v>
      </c>
      <c r="E479" s="21" t="s">
        <v>1703</v>
      </c>
      <c r="F479" s="17" t="s">
        <v>1704</v>
      </c>
      <c r="G479" s="17" t="e">
        <f>VLOOKUP(F479,#REF!,1,0)</f>
        <v>#REF!</v>
      </c>
      <c r="H479" s="18" t="s">
        <v>14</v>
      </c>
      <c r="I479" s="21" t="s">
        <v>1502</v>
      </c>
      <c r="J479" s="21">
        <v>81342020818</v>
      </c>
      <c r="K479" s="21" t="s">
        <v>1703</v>
      </c>
      <c r="L479" s="19" t="s">
        <v>1468</v>
      </c>
    </row>
    <row r="480" spans="1:12">
      <c r="A480" s="40">
        <v>479</v>
      </c>
      <c r="B480" s="39">
        <v>550742</v>
      </c>
      <c r="C480" s="97"/>
      <c r="D480" s="39" t="s">
        <v>1463</v>
      </c>
      <c r="E480" s="39" t="s">
        <v>1705</v>
      </c>
      <c r="F480" s="73" t="s">
        <v>1706</v>
      </c>
      <c r="G480" s="73" t="e">
        <f>VLOOKUP(F480,#REF!,1,0)</f>
        <v>#REF!</v>
      </c>
      <c r="H480" s="74" t="s">
        <v>14</v>
      </c>
      <c r="I480" s="39" t="s">
        <v>1502</v>
      </c>
      <c r="J480" s="39">
        <v>81342020818</v>
      </c>
      <c r="K480" s="39" t="s">
        <v>1705</v>
      </c>
      <c r="L480" s="40" t="s">
        <v>1468</v>
      </c>
    </row>
    <row r="481" spans="1:12">
      <c r="A481" s="13">
        <v>480</v>
      </c>
      <c r="B481" s="15">
        <v>550743</v>
      </c>
      <c r="C481" s="93">
        <v>6</v>
      </c>
      <c r="D481" s="12" t="s">
        <v>1463</v>
      </c>
      <c r="E481" s="12" t="s">
        <v>1707</v>
      </c>
      <c r="F481" s="17" t="s">
        <v>1708</v>
      </c>
      <c r="G481" s="17" t="e">
        <f>VLOOKUP(F481,#REF!,1,0)</f>
        <v>#REF!</v>
      </c>
      <c r="H481" s="18" t="s">
        <v>14</v>
      </c>
      <c r="I481" s="12" t="s">
        <v>1709</v>
      </c>
      <c r="J481" s="12" t="s">
        <v>1710</v>
      </c>
      <c r="K481" s="12" t="s">
        <v>1711</v>
      </c>
      <c r="L481" s="13" t="s">
        <v>1558</v>
      </c>
    </row>
    <row r="482" spans="1:12">
      <c r="A482" s="13">
        <v>481</v>
      </c>
      <c r="B482" s="15">
        <v>550745</v>
      </c>
      <c r="C482" s="93">
        <v>9</v>
      </c>
      <c r="D482" s="12" t="s">
        <v>1463</v>
      </c>
      <c r="E482" s="12" t="s">
        <v>1712</v>
      </c>
      <c r="F482" s="17" t="s">
        <v>1713</v>
      </c>
      <c r="G482" s="17" t="e">
        <f>VLOOKUP(F482,#REF!,1,0)</f>
        <v>#REF!</v>
      </c>
      <c r="H482" s="18" t="s">
        <v>14</v>
      </c>
      <c r="I482" s="12" t="s">
        <v>1487</v>
      </c>
      <c r="J482" s="12">
        <v>81355598644</v>
      </c>
      <c r="K482" s="12" t="s">
        <v>1712</v>
      </c>
      <c r="L482" s="13" t="s">
        <v>1468</v>
      </c>
    </row>
    <row r="483" spans="1:12">
      <c r="A483" s="13">
        <v>482</v>
      </c>
      <c r="B483" s="15">
        <v>550747</v>
      </c>
      <c r="C483" s="93">
        <v>10</v>
      </c>
      <c r="D483" s="12" t="s">
        <v>1463</v>
      </c>
      <c r="E483" s="12" t="s">
        <v>1714</v>
      </c>
      <c r="F483" s="17" t="s">
        <v>1715</v>
      </c>
      <c r="G483" s="17" t="e">
        <f>VLOOKUP(F483,#REF!,1,0)</f>
        <v>#REF!</v>
      </c>
      <c r="H483" s="18" t="s">
        <v>14</v>
      </c>
      <c r="I483" s="12" t="s">
        <v>1487</v>
      </c>
      <c r="J483" s="12">
        <v>81355598644</v>
      </c>
      <c r="K483" s="12" t="s">
        <v>1716</v>
      </c>
      <c r="L483" s="13" t="s">
        <v>1468</v>
      </c>
    </row>
    <row r="484" spans="1:12">
      <c r="A484" s="19">
        <v>483</v>
      </c>
      <c r="B484" s="15">
        <v>550753</v>
      </c>
      <c r="C484" s="20"/>
      <c r="D484" s="21" t="s">
        <v>1463</v>
      </c>
      <c r="E484" s="21" t="s">
        <v>1717</v>
      </c>
      <c r="F484" s="17" t="s">
        <v>1718</v>
      </c>
      <c r="G484" s="17" t="e">
        <f>VLOOKUP(F484,#REF!,1,0)</f>
        <v>#REF!</v>
      </c>
      <c r="H484" s="18" t="s">
        <v>14</v>
      </c>
      <c r="I484" s="21" t="s">
        <v>1719</v>
      </c>
      <c r="J484" s="21">
        <v>81241935106</v>
      </c>
      <c r="K484" s="21" t="s">
        <v>1720</v>
      </c>
      <c r="L484" s="19" t="s">
        <v>1468</v>
      </c>
    </row>
    <row r="485" spans="1:12">
      <c r="A485" s="47">
        <v>484</v>
      </c>
      <c r="B485" s="15">
        <v>550775</v>
      </c>
      <c r="C485" s="91">
        <f>AB485</f>
        <v>0</v>
      </c>
      <c r="D485" s="15" t="s">
        <v>1463</v>
      </c>
      <c r="E485" s="15" t="s">
        <v>1721</v>
      </c>
      <c r="F485" s="17" t="s">
        <v>1722</v>
      </c>
      <c r="G485" s="17" t="e">
        <f>VLOOKUP(F485,#REF!,1,0)</f>
        <v>#REF!</v>
      </c>
      <c r="H485" s="18" t="s">
        <v>14</v>
      </c>
      <c r="I485" s="15" t="s">
        <v>1723</v>
      </c>
      <c r="J485" s="15" t="s">
        <v>1724</v>
      </c>
      <c r="K485" s="15" t="s">
        <v>1725</v>
      </c>
      <c r="L485" s="16" t="s">
        <v>1468</v>
      </c>
    </row>
    <row r="486" spans="1:12">
      <c r="A486" s="98">
        <v>485</v>
      </c>
      <c r="B486" s="15">
        <v>550777</v>
      </c>
      <c r="C486" s="99"/>
      <c r="D486" s="22" t="s">
        <v>1463</v>
      </c>
      <c r="E486" s="22" t="s">
        <v>1726</v>
      </c>
      <c r="F486" s="17" t="s">
        <v>1727</v>
      </c>
      <c r="G486" s="17" t="e">
        <f>VLOOKUP(F486,#REF!,1,0)</f>
        <v>#REF!</v>
      </c>
      <c r="H486" s="18" t="s">
        <v>14</v>
      </c>
      <c r="I486" s="15" t="s">
        <v>1476</v>
      </c>
      <c r="J486" s="15">
        <v>85399119172</v>
      </c>
      <c r="K486" s="22" t="s">
        <v>1728</v>
      </c>
      <c r="L486" s="69" t="s">
        <v>1468</v>
      </c>
    </row>
    <row r="487" spans="1:12">
      <c r="A487" s="47">
        <v>486</v>
      </c>
      <c r="B487" s="15">
        <v>550778</v>
      </c>
      <c r="C487" s="91">
        <f>AB487</f>
        <v>0</v>
      </c>
      <c r="D487" s="15" t="s">
        <v>1463</v>
      </c>
      <c r="E487" s="15" t="s">
        <v>1729</v>
      </c>
      <c r="F487" s="17" t="s">
        <v>1730</v>
      </c>
      <c r="G487" s="17" t="e">
        <f>VLOOKUP(F487,#REF!,1,0)</f>
        <v>#REF!</v>
      </c>
      <c r="H487" s="18" t="s">
        <v>14</v>
      </c>
      <c r="I487" s="15" t="s">
        <v>1476</v>
      </c>
      <c r="J487" s="15">
        <v>85399119172</v>
      </c>
      <c r="K487" s="15" t="s">
        <v>1731</v>
      </c>
      <c r="L487" s="16" t="s">
        <v>1468</v>
      </c>
    </row>
    <row r="488" spans="1:12">
      <c r="A488" s="47">
        <v>487</v>
      </c>
      <c r="B488" s="15">
        <v>550779</v>
      </c>
      <c r="C488" s="91">
        <f>AB488</f>
        <v>0</v>
      </c>
      <c r="D488" s="15" t="s">
        <v>1463</v>
      </c>
      <c r="E488" s="15" t="s">
        <v>1732</v>
      </c>
      <c r="F488" s="17" t="s">
        <v>1733</v>
      </c>
      <c r="G488" s="17" t="e">
        <f>VLOOKUP(F488,#REF!,1,0)</f>
        <v>#REF!</v>
      </c>
      <c r="H488" s="18" t="s">
        <v>14</v>
      </c>
      <c r="I488" s="15" t="s">
        <v>1476</v>
      </c>
      <c r="J488" s="15">
        <v>85399119172</v>
      </c>
      <c r="K488" s="15" t="s">
        <v>1734</v>
      </c>
      <c r="L488" s="16" t="s">
        <v>1468</v>
      </c>
    </row>
    <row r="489" spans="1:12">
      <c r="A489" s="47">
        <v>488</v>
      </c>
      <c r="B489" s="15">
        <v>550780</v>
      </c>
      <c r="C489" s="91">
        <f>AB489</f>
        <v>0</v>
      </c>
      <c r="D489" s="15" t="s">
        <v>1463</v>
      </c>
      <c r="E489" s="15" t="s">
        <v>1735</v>
      </c>
      <c r="F489" s="17" t="s">
        <v>1736</v>
      </c>
      <c r="G489" s="17" t="e">
        <f>VLOOKUP(F489,#REF!,1,0)</f>
        <v>#REF!</v>
      </c>
      <c r="H489" s="18" t="s">
        <v>14</v>
      </c>
      <c r="I489" s="15" t="s">
        <v>1476</v>
      </c>
      <c r="J489" s="15">
        <v>85399119172</v>
      </c>
      <c r="K489" s="15" t="s">
        <v>1737</v>
      </c>
      <c r="L489" s="16" t="s">
        <v>1468</v>
      </c>
    </row>
    <row r="490" spans="1:12">
      <c r="A490" s="98">
        <v>489</v>
      </c>
      <c r="B490" s="15">
        <v>550781</v>
      </c>
      <c r="C490" s="99"/>
      <c r="D490" s="22" t="s">
        <v>1463</v>
      </c>
      <c r="E490" s="22" t="s">
        <v>1738</v>
      </c>
      <c r="F490" s="17" t="s">
        <v>1739</v>
      </c>
      <c r="G490" s="17" t="e">
        <f>VLOOKUP(F490,#REF!,1,0)</f>
        <v>#REF!</v>
      </c>
      <c r="H490" s="18" t="s">
        <v>14</v>
      </c>
      <c r="I490" s="15" t="s">
        <v>1476</v>
      </c>
      <c r="J490" s="15">
        <v>85399119172</v>
      </c>
      <c r="K490" s="22" t="s">
        <v>1740</v>
      </c>
      <c r="L490" s="69" t="s">
        <v>1468</v>
      </c>
    </row>
    <row r="491" spans="1:12">
      <c r="A491" s="108">
        <v>490</v>
      </c>
      <c r="B491" s="15">
        <v>550783</v>
      </c>
      <c r="C491" s="109"/>
      <c r="D491" s="110" t="s">
        <v>1463</v>
      </c>
      <c r="E491" s="110" t="s">
        <v>1741</v>
      </c>
      <c r="F491" s="17" t="s">
        <v>1742</v>
      </c>
      <c r="G491" s="17" t="e">
        <f>VLOOKUP(F491,#REF!,1,0)</f>
        <v>#REF!</v>
      </c>
      <c r="H491" s="18" t="s">
        <v>14</v>
      </c>
      <c r="I491" s="110" t="s">
        <v>1476</v>
      </c>
      <c r="J491" s="110">
        <v>85399119172</v>
      </c>
      <c r="K491" s="110" t="s">
        <v>1743</v>
      </c>
      <c r="L491" s="111" t="s">
        <v>1468</v>
      </c>
    </row>
    <row r="492" spans="1:12">
      <c r="A492" s="47">
        <v>491</v>
      </c>
      <c r="B492" s="15">
        <v>620184</v>
      </c>
      <c r="C492" s="91">
        <f>AB492</f>
        <v>0</v>
      </c>
      <c r="D492" s="15" t="s">
        <v>1463</v>
      </c>
      <c r="E492" s="15" t="s">
        <v>1744</v>
      </c>
      <c r="F492" s="17" t="s">
        <v>1745</v>
      </c>
      <c r="G492" s="17" t="e">
        <f>VLOOKUP(F492,#REF!,1,0)</f>
        <v>#REF!</v>
      </c>
      <c r="H492" s="18" t="s">
        <v>14</v>
      </c>
      <c r="I492" s="15" t="s">
        <v>1513</v>
      </c>
      <c r="J492" s="15" t="s">
        <v>1514</v>
      </c>
      <c r="K492" s="15" t="s">
        <v>1746</v>
      </c>
      <c r="L492" s="16" t="s">
        <v>1468</v>
      </c>
    </row>
    <row r="493" spans="1:12">
      <c r="A493" s="47">
        <v>492</v>
      </c>
      <c r="B493" s="15">
        <v>620185</v>
      </c>
      <c r="C493" s="91">
        <f>AB493</f>
        <v>0</v>
      </c>
      <c r="D493" s="15" t="s">
        <v>1463</v>
      </c>
      <c r="E493" s="15" t="s">
        <v>1747</v>
      </c>
      <c r="F493" s="17" t="s">
        <v>1748</v>
      </c>
      <c r="G493" s="17" t="e">
        <f>VLOOKUP(F493,#REF!,1,0)</f>
        <v>#REF!</v>
      </c>
      <c r="H493" s="18" t="s">
        <v>14</v>
      </c>
      <c r="I493" s="15" t="s">
        <v>1493</v>
      </c>
      <c r="J493" s="15" t="s">
        <v>1494</v>
      </c>
      <c r="K493" s="15" t="s">
        <v>1749</v>
      </c>
      <c r="L493" s="16" t="s">
        <v>1468</v>
      </c>
    </row>
    <row r="494" spans="1:12">
      <c r="A494" s="70">
        <v>493</v>
      </c>
      <c r="B494" s="15">
        <v>620186</v>
      </c>
      <c r="C494" s="72"/>
      <c r="D494" s="15" t="s">
        <v>1463</v>
      </c>
      <c r="E494" s="15" t="s">
        <v>1750</v>
      </c>
      <c r="F494" s="17" t="s">
        <v>1751</v>
      </c>
      <c r="G494" s="17" t="e">
        <f>VLOOKUP(F494,#REF!,1,0)</f>
        <v>#REF!</v>
      </c>
      <c r="H494" s="18" t="s">
        <v>14</v>
      </c>
      <c r="I494" s="15" t="s">
        <v>1493</v>
      </c>
      <c r="J494" s="14" t="s">
        <v>1494</v>
      </c>
      <c r="K494" s="15" t="s">
        <v>1752</v>
      </c>
      <c r="L494" s="16" t="s">
        <v>1468</v>
      </c>
    </row>
    <row r="495" spans="1:12">
      <c r="A495" s="13">
        <v>494</v>
      </c>
      <c r="B495" s="15">
        <v>620943</v>
      </c>
      <c r="C495" s="102">
        <v>7</v>
      </c>
      <c r="D495" s="12" t="s">
        <v>1463</v>
      </c>
      <c r="E495" s="12" t="s">
        <v>1753</v>
      </c>
      <c r="F495" s="17" t="s">
        <v>1754</v>
      </c>
      <c r="G495" s="17" t="e">
        <f>VLOOKUP(F495,#REF!,1,0)</f>
        <v>#REF!</v>
      </c>
      <c r="H495" s="18" t="s">
        <v>14</v>
      </c>
      <c r="I495" s="12" t="s">
        <v>1555</v>
      </c>
      <c r="J495" s="12" t="s">
        <v>1556</v>
      </c>
      <c r="K495" s="12" t="s">
        <v>1755</v>
      </c>
      <c r="L495" s="13" t="s">
        <v>1558</v>
      </c>
    </row>
    <row r="496" spans="1:12">
      <c r="A496" s="47">
        <v>495</v>
      </c>
      <c r="B496" s="15">
        <v>620946</v>
      </c>
      <c r="C496" s="112">
        <v>51</v>
      </c>
      <c r="D496" s="15" t="s">
        <v>1463</v>
      </c>
      <c r="E496" s="15" t="s">
        <v>1756</v>
      </c>
      <c r="F496" s="17" t="s">
        <v>1757</v>
      </c>
      <c r="G496" s="17" t="e">
        <f>VLOOKUP(F496,#REF!,1,0)</f>
        <v>#REF!</v>
      </c>
      <c r="H496" s="18" t="s">
        <v>14</v>
      </c>
      <c r="I496" s="15" t="s">
        <v>1637</v>
      </c>
      <c r="J496" s="15">
        <v>81342212061</v>
      </c>
      <c r="K496" s="15" t="s">
        <v>1758</v>
      </c>
      <c r="L496" s="16" t="s">
        <v>1558</v>
      </c>
    </row>
    <row r="497" spans="1:12">
      <c r="A497" s="70">
        <v>496</v>
      </c>
      <c r="B497" s="15">
        <v>620947</v>
      </c>
      <c r="C497" s="72"/>
      <c r="D497" s="15" t="s">
        <v>1463</v>
      </c>
      <c r="E497" s="15" t="s">
        <v>1759</v>
      </c>
      <c r="F497" s="17" t="s">
        <v>1760</v>
      </c>
      <c r="G497" s="17" t="e">
        <f>VLOOKUP(F497,#REF!,1,0)</f>
        <v>#REF!</v>
      </c>
      <c r="H497" s="18" t="s">
        <v>14</v>
      </c>
      <c r="I497" s="15" t="s">
        <v>1637</v>
      </c>
      <c r="J497" s="14">
        <v>81342212061</v>
      </c>
      <c r="K497" s="15" t="s">
        <v>1761</v>
      </c>
      <c r="L497" s="16" t="s">
        <v>1558</v>
      </c>
    </row>
    <row r="498" spans="1:12">
      <c r="A498" s="70">
        <v>497</v>
      </c>
      <c r="B498" s="15">
        <v>620948</v>
      </c>
      <c r="C498" s="72"/>
      <c r="D498" s="15" t="s">
        <v>1463</v>
      </c>
      <c r="E498" s="15" t="s">
        <v>1762</v>
      </c>
      <c r="F498" s="17" t="s">
        <v>1763</v>
      </c>
      <c r="G498" s="17" t="e">
        <f>VLOOKUP(F498,#REF!,1,0)</f>
        <v>#REF!</v>
      </c>
      <c r="H498" s="18" t="s">
        <v>14</v>
      </c>
      <c r="I498" s="15" t="s">
        <v>1637</v>
      </c>
      <c r="J498" s="14">
        <v>81342212061</v>
      </c>
      <c r="K498" s="15" t="s">
        <v>1764</v>
      </c>
      <c r="L498" s="16" t="s">
        <v>1558</v>
      </c>
    </row>
    <row r="499" spans="1:12">
      <c r="A499" s="46">
        <v>498</v>
      </c>
      <c r="B499" s="42">
        <v>620951</v>
      </c>
      <c r="C499" s="97"/>
      <c r="D499" s="42" t="s">
        <v>1463</v>
      </c>
      <c r="E499" s="42" t="s">
        <v>1765</v>
      </c>
      <c r="F499" s="44" t="s">
        <v>1766</v>
      </c>
      <c r="G499" s="44" t="e">
        <f>VLOOKUP(F499,#REF!,1,0)</f>
        <v>#REF!</v>
      </c>
      <c r="H499" s="45" t="s">
        <v>14</v>
      </c>
      <c r="I499" s="42" t="s">
        <v>1767</v>
      </c>
      <c r="J499" s="42" t="s">
        <v>1768</v>
      </c>
      <c r="K499" s="42" t="s">
        <v>1769</v>
      </c>
      <c r="L499" s="46" t="s">
        <v>1468</v>
      </c>
    </row>
    <row r="500" spans="1:12">
      <c r="A500" s="40">
        <v>499</v>
      </c>
      <c r="B500" s="15">
        <v>620963</v>
      </c>
      <c r="C500" s="96">
        <v>10</v>
      </c>
      <c r="D500" s="39" t="s">
        <v>1463</v>
      </c>
      <c r="E500" s="39" t="s">
        <v>1770</v>
      </c>
      <c r="F500" s="17" t="s">
        <v>1771</v>
      </c>
      <c r="G500" s="17" t="e">
        <f>VLOOKUP(F500,#REF!,1,0)</f>
        <v>#REF!</v>
      </c>
      <c r="H500" s="18" t="s">
        <v>14</v>
      </c>
      <c r="I500" s="39" t="s">
        <v>1695</v>
      </c>
      <c r="J500" s="39">
        <v>85334884696</v>
      </c>
      <c r="K500" s="39" t="s">
        <v>1772</v>
      </c>
      <c r="L500" s="40" t="s">
        <v>1468</v>
      </c>
    </row>
    <row r="501" spans="1:12">
      <c r="A501" s="70">
        <v>500</v>
      </c>
      <c r="B501" s="15">
        <v>620968</v>
      </c>
      <c r="C501" s="72"/>
      <c r="D501" s="15" t="s">
        <v>1463</v>
      </c>
      <c r="E501" s="15" t="s">
        <v>1773</v>
      </c>
      <c r="F501" s="17" t="s">
        <v>1774</v>
      </c>
      <c r="G501" s="17" t="e">
        <f>VLOOKUP(F501,#REF!,1,0)</f>
        <v>#REF!</v>
      </c>
      <c r="H501" s="18" t="s">
        <v>14</v>
      </c>
      <c r="I501" s="15" t="s">
        <v>1775</v>
      </c>
      <c r="J501" s="14" t="s">
        <v>1776</v>
      </c>
      <c r="K501" s="15" t="s">
        <v>1777</v>
      </c>
      <c r="L501" s="16" t="s">
        <v>1468</v>
      </c>
    </row>
    <row r="502" spans="1:12">
      <c r="A502" s="13">
        <v>501</v>
      </c>
      <c r="B502" s="15">
        <v>620972</v>
      </c>
      <c r="C502" s="93">
        <v>8</v>
      </c>
      <c r="D502" s="12" t="s">
        <v>1463</v>
      </c>
      <c r="E502" s="12" t="s">
        <v>1778</v>
      </c>
      <c r="F502" s="17" t="s">
        <v>1779</v>
      </c>
      <c r="G502" s="17" t="e">
        <f>VLOOKUP(F502,#REF!,1,0)</f>
        <v>#REF!</v>
      </c>
      <c r="H502" s="18" t="s">
        <v>14</v>
      </c>
      <c r="I502" s="12" t="s">
        <v>1663</v>
      </c>
      <c r="J502" s="12" t="s">
        <v>1664</v>
      </c>
      <c r="K502" s="12" t="s">
        <v>1780</v>
      </c>
      <c r="L502" s="13" t="s">
        <v>1468</v>
      </c>
    </row>
    <row r="503" spans="1:12">
      <c r="A503" s="19">
        <v>502</v>
      </c>
      <c r="B503" s="15">
        <v>620973</v>
      </c>
      <c r="C503" s="20"/>
      <c r="D503" s="21" t="s">
        <v>1463</v>
      </c>
      <c r="E503" s="21" t="s">
        <v>1781</v>
      </c>
      <c r="F503" s="17" t="s">
        <v>1782</v>
      </c>
      <c r="G503" s="17" t="e">
        <f>VLOOKUP(F503,#REF!,1,0)</f>
        <v>#REF!</v>
      </c>
      <c r="H503" s="18" t="s">
        <v>14</v>
      </c>
      <c r="I503" s="21" t="s">
        <v>1663</v>
      </c>
      <c r="J503" s="21" t="s">
        <v>1664</v>
      </c>
      <c r="K503" s="21" t="s">
        <v>1677</v>
      </c>
      <c r="L503" s="19" t="s">
        <v>1468</v>
      </c>
    </row>
    <row r="504" spans="1:12">
      <c r="A504" s="40">
        <v>503</v>
      </c>
      <c r="B504" s="15">
        <v>620974</v>
      </c>
      <c r="C504" s="96"/>
      <c r="D504" s="39" t="s">
        <v>1463</v>
      </c>
      <c r="E504" s="39" t="s">
        <v>1783</v>
      </c>
      <c r="F504" s="17" t="s">
        <v>1784</v>
      </c>
      <c r="G504" s="17" t="e">
        <f>VLOOKUP(F504,#REF!,1,0)</f>
        <v>#REF!</v>
      </c>
      <c r="H504" s="18" t="s">
        <v>14</v>
      </c>
      <c r="I504" s="39" t="s">
        <v>1663</v>
      </c>
      <c r="J504" s="39" t="s">
        <v>1664</v>
      </c>
      <c r="K504" s="39" t="s">
        <v>1785</v>
      </c>
      <c r="L504" s="40" t="s">
        <v>1468</v>
      </c>
    </row>
    <row r="505" spans="1:12">
      <c r="A505" s="47">
        <v>504</v>
      </c>
      <c r="B505" s="15">
        <v>630231</v>
      </c>
      <c r="C505" s="14">
        <v>53</v>
      </c>
      <c r="D505" s="15" t="s">
        <v>1463</v>
      </c>
      <c r="E505" s="15" t="s">
        <v>1786</v>
      </c>
      <c r="F505" s="17" t="s">
        <v>1787</v>
      </c>
      <c r="G505" s="17" t="e">
        <f>VLOOKUP(F505,#REF!,1,0)</f>
        <v>#REF!</v>
      </c>
      <c r="H505" s="18" t="s">
        <v>14</v>
      </c>
      <c r="I505" s="15" t="s">
        <v>1498</v>
      </c>
      <c r="J505" s="14">
        <v>85299681681</v>
      </c>
      <c r="K505" s="15" t="s">
        <v>1788</v>
      </c>
      <c r="L505" s="16" t="s">
        <v>1468</v>
      </c>
    </row>
    <row r="506" spans="1:12">
      <c r="A506" s="13">
        <v>505</v>
      </c>
      <c r="B506" s="15">
        <v>630238</v>
      </c>
      <c r="C506" s="93">
        <v>8</v>
      </c>
      <c r="D506" s="12" t="s">
        <v>1463</v>
      </c>
      <c r="E506" s="12" t="s">
        <v>1789</v>
      </c>
      <c r="F506" s="17" t="s">
        <v>1790</v>
      </c>
      <c r="G506" s="17" t="e">
        <f>VLOOKUP(F506,#REF!,1,0)</f>
        <v>#REF!</v>
      </c>
      <c r="H506" s="18" t="s">
        <v>14</v>
      </c>
      <c r="I506" s="12" t="s">
        <v>1791</v>
      </c>
      <c r="J506" s="12" t="s">
        <v>1792</v>
      </c>
      <c r="K506" s="12" t="s">
        <v>1793</v>
      </c>
      <c r="L506" s="13" t="s">
        <v>1558</v>
      </c>
    </row>
    <row r="507" spans="1:12">
      <c r="A507" s="70">
        <v>506</v>
      </c>
      <c r="B507" s="15">
        <v>630242</v>
      </c>
      <c r="C507" s="72"/>
      <c r="D507" s="15" t="s">
        <v>1463</v>
      </c>
      <c r="E507" s="15" t="s">
        <v>1794</v>
      </c>
      <c r="F507" s="17" t="s">
        <v>1795</v>
      </c>
      <c r="G507" s="17" t="e">
        <f>VLOOKUP(F507,#REF!,1,0)</f>
        <v>#REF!</v>
      </c>
      <c r="H507" s="18" t="s">
        <v>14</v>
      </c>
      <c r="I507" s="15" t="s">
        <v>1796</v>
      </c>
      <c r="J507" s="14" t="s">
        <v>1797</v>
      </c>
      <c r="K507" s="15" t="s">
        <v>1798</v>
      </c>
      <c r="L507" s="16" t="s">
        <v>1468</v>
      </c>
    </row>
    <row r="508" spans="1:12">
      <c r="A508" s="70">
        <v>507</v>
      </c>
      <c r="B508" s="15">
        <v>630249</v>
      </c>
      <c r="C508" s="14">
        <v>53</v>
      </c>
      <c r="D508" s="15" t="s">
        <v>1463</v>
      </c>
      <c r="E508" s="15" t="s">
        <v>1799</v>
      </c>
      <c r="F508" s="17" t="s">
        <v>1800</v>
      </c>
      <c r="G508" s="17" t="e">
        <f>VLOOKUP(F508,#REF!,1,0)</f>
        <v>#REF!</v>
      </c>
      <c r="H508" s="18" t="s">
        <v>14</v>
      </c>
      <c r="I508" s="15" t="s">
        <v>1801</v>
      </c>
      <c r="J508" s="14" t="s">
        <v>1802</v>
      </c>
      <c r="K508" s="15" t="s">
        <v>1803</v>
      </c>
      <c r="L508" s="16" t="s">
        <v>1558</v>
      </c>
    </row>
    <row r="509" spans="1:12">
      <c r="A509" s="70">
        <v>508</v>
      </c>
      <c r="B509" s="15">
        <v>630250</v>
      </c>
      <c r="C509" s="14">
        <v>53</v>
      </c>
      <c r="D509" s="15" t="s">
        <v>1463</v>
      </c>
      <c r="E509" s="15" t="s">
        <v>1804</v>
      </c>
      <c r="F509" s="17" t="s">
        <v>1805</v>
      </c>
      <c r="G509" s="17" t="e">
        <f>VLOOKUP(F509,#REF!,1,0)</f>
        <v>#REF!</v>
      </c>
      <c r="H509" s="18" t="s">
        <v>14</v>
      </c>
      <c r="I509" s="15" t="s">
        <v>1801</v>
      </c>
      <c r="J509" s="14" t="s">
        <v>1802</v>
      </c>
      <c r="K509" s="15" t="s">
        <v>1806</v>
      </c>
      <c r="L509" s="16" t="s">
        <v>1558</v>
      </c>
    </row>
    <row r="510" spans="1:12">
      <c r="A510" s="13">
        <v>509</v>
      </c>
      <c r="B510" s="15">
        <v>650005</v>
      </c>
      <c r="C510" s="93">
        <v>13</v>
      </c>
      <c r="D510" s="12" t="s">
        <v>1463</v>
      </c>
      <c r="E510" s="12" t="s">
        <v>1807</v>
      </c>
      <c r="F510" s="17" t="s">
        <v>1808</v>
      </c>
      <c r="G510" s="17" t="e">
        <f>VLOOKUP(F510,#REF!,1,0)</f>
        <v>#REF!</v>
      </c>
      <c r="H510" s="18" t="s">
        <v>14</v>
      </c>
      <c r="I510" s="12" t="s">
        <v>1508</v>
      </c>
      <c r="J510" s="12">
        <v>85213080740</v>
      </c>
      <c r="K510" s="12" t="s">
        <v>1809</v>
      </c>
      <c r="L510" s="13" t="s">
        <v>1510</v>
      </c>
    </row>
    <row r="511" spans="1:12">
      <c r="A511" s="13">
        <v>510</v>
      </c>
      <c r="B511" s="15">
        <v>650172</v>
      </c>
      <c r="C511" s="93">
        <v>9</v>
      </c>
      <c r="D511" s="12" t="s">
        <v>1463</v>
      </c>
      <c r="E511" s="12" t="s">
        <v>1810</v>
      </c>
      <c r="F511" s="17" t="s">
        <v>1811</v>
      </c>
      <c r="G511" s="17" t="e">
        <f>VLOOKUP(F511,#REF!,1,0)</f>
        <v>#REF!</v>
      </c>
      <c r="H511" s="18" t="s">
        <v>14</v>
      </c>
      <c r="I511" s="12" t="s">
        <v>1709</v>
      </c>
      <c r="J511" s="12" t="s">
        <v>1710</v>
      </c>
      <c r="K511" s="12" t="s">
        <v>1812</v>
      </c>
      <c r="L511" s="13" t="s">
        <v>1558</v>
      </c>
    </row>
    <row r="512" spans="1:12">
      <c r="A512" s="13">
        <v>511</v>
      </c>
      <c r="B512" s="15">
        <v>650175</v>
      </c>
      <c r="C512" s="8">
        <v>11</v>
      </c>
      <c r="D512" s="12" t="s">
        <v>1463</v>
      </c>
      <c r="E512" s="12" t="s">
        <v>1813</v>
      </c>
      <c r="F512" s="17" t="s">
        <v>1814</v>
      </c>
      <c r="G512" s="17" t="e">
        <f>VLOOKUP(F512,#REF!,1,0)</f>
        <v>#REF!</v>
      </c>
      <c r="H512" s="18" t="s">
        <v>14</v>
      </c>
      <c r="I512" s="12" t="s">
        <v>1466</v>
      </c>
      <c r="J512" s="12">
        <v>85299391119</v>
      </c>
      <c r="K512" s="12" t="s">
        <v>1815</v>
      </c>
      <c r="L512" s="13" t="s">
        <v>1468</v>
      </c>
    </row>
    <row r="513" spans="1:12">
      <c r="A513" s="47">
        <v>512</v>
      </c>
      <c r="B513" s="15">
        <v>650176</v>
      </c>
      <c r="C513" s="113"/>
      <c r="D513" s="15" t="s">
        <v>1463</v>
      </c>
      <c r="E513" s="15" t="s">
        <v>1816</v>
      </c>
      <c r="F513" s="17" t="s">
        <v>1817</v>
      </c>
      <c r="G513" s="17" t="e">
        <f>VLOOKUP(F513,#REF!,1,0)</f>
        <v>#REF!</v>
      </c>
      <c r="H513" s="18" t="s">
        <v>14</v>
      </c>
      <c r="I513" s="15" t="s">
        <v>1767</v>
      </c>
      <c r="J513" s="14" t="s">
        <v>1768</v>
      </c>
      <c r="K513" s="15" t="s">
        <v>1818</v>
      </c>
      <c r="L513" s="16" t="s">
        <v>1468</v>
      </c>
    </row>
    <row r="514" spans="1:12">
      <c r="A514" s="47">
        <v>513</v>
      </c>
      <c r="B514" s="15">
        <v>650177</v>
      </c>
      <c r="C514" s="91">
        <f>AB514</f>
        <v>0</v>
      </c>
      <c r="D514" s="15" t="s">
        <v>1463</v>
      </c>
      <c r="E514" s="15" t="s">
        <v>1819</v>
      </c>
      <c r="F514" s="17" t="s">
        <v>1820</v>
      </c>
      <c r="G514" s="17" t="e">
        <f>VLOOKUP(F514,#REF!,1,0)</f>
        <v>#REF!</v>
      </c>
      <c r="H514" s="18" t="s">
        <v>14</v>
      </c>
      <c r="I514" s="15" t="s">
        <v>1723</v>
      </c>
      <c r="J514" s="15" t="s">
        <v>1724</v>
      </c>
      <c r="K514" s="15" t="s">
        <v>1821</v>
      </c>
      <c r="L514" s="16" t="s">
        <v>1468</v>
      </c>
    </row>
    <row r="515" spans="1:12">
      <c r="A515" s="47">
        <v>514</v>
      </c>
      <c r="B515" s="15">
        <v>650187</v>
      </c>
      <c r="C515" s="91">
        <f>AB515</f>
        <v>0</v>
      </c>
      <c r="D515" s="15" t="s">
        <v>1463</v>
      </c>
      <c r="E515" s="15" t="s">
        <v>1822</v>
      </c>
      <c r="F515" s="17" t="s">
        <v>1823</v>
      </c>
      <c r="G515" s="17" t="e">
        <f>VLOOKUP(F515,#REF!,1,0)</f>
        <v>#REF!</v>
      </c>
      <c r="H515" s="18" t="s">
        <v>14</v>
      </c>
      <c r="I515" s="15" t="s">
        <v>1476</v>
      </c>
      <c r="J515" s="15">
        <v>85399119172</v>
      </c>
      <c r="K515" s="15" t="s">
        <v>1824</v>
      </c>
      <c r="L515" s="16" t="s">
        <v>1468</v>
      </c>
    </row>
    <row r="516" spans="1:12">
      <c r="A516" s="13">
        <v>515</v>
      </c>
      <c r="B516" s="15">
        <v>650191</v>
      </c>
      <c r="C516" s="93">
        <v>9</v>
      </c>
      <c r="D516" s="12" t="s">
        <v>1463</v>
      </c>
      <c r="E516" s="12" t="s">
        <v>1825</v>
      </c>
      <c r="F516" s="17" t="s">
        <v>1826</v>
      </c>
      <c r="G516" s="17" t="e">
        <f>VLOOKUP(F516,#REF!,1,0)</f>
        <v>#REF!</v>
      </c>
      <c r="H516" s="18" t="s">
        <v>14</v>
      </c>
      <c r="I516" s="12" t="s">
        <v>1663</v>
      </c>
      <c r="J516" s="12" t="s">
        <v>1664</v>
      </c>
      <c r="K516" s="12" t="s">
        <v>1827</v>
      </c>
      <c r="L516" s="13" t="s">
        <v>1468</v>
      </c>
    </row>
    <row r="517" spans="1:12">
      <c r="A517" s="104">
        <v>516</v>
      </c>
      <c r="B517" s="15">
        <v>650192</v>
      </c>
      <c r="C517" s="105">
        <v>10</v>
      </c>
      <c r="D517" s="104" t="s">
        <v>1463</v>
      </c>
      <c r="E517" s="104" t="s">
        <v>1828</v>
      </c>
      <c r="F517" s="17" t="s">
        <v>1829</v>
      </c>
      <c r="G517" s="17" t="e">
        <f>VLOOKUP(F517,#REF!,1,0)</f>
        <v>#REF!</v>
      </c>
      <c r="H517" s="18" t="s">
        <v>14</v>
      </c>
      <c r="I517" s="104" t="s">
        <v>1663</v>
      </c>
      <c r="J517" s="104" t="s">
        <v>1664</v>
      </c>
      <c r="K517" s="104" t="s">
        <v>1830</v>
      </c>
      <c r="L517" s="104" t="s">
        <v>1468</v>
      </c>
    </row>
    <row r="518" spans="1:12">
      <c r="A518" s="70">
        <v>517</v>
      </c>
      <c r="B518" s="15">
        <v>650198</v>
      </c>
      <c r="C518" s="72"/>
      <c r="D518" s="15" t="s">
        <v>1463</v>
      </c>
      <c r="E518" s="15" t="s">
        <v>1831</v>
      </c>
      <c r="F518" s="17" t="s">
        <v>1832</v>
      </c>
      <c r="G518" s="17" t="e">
        <f>VLOOKUP(F518,#REF!,1,0)</f>
        <v>#REF!</v>
      </c>
      <c r="H518" s="18" t="s">
        <v>14</v>
      </c>
      <c r="I518" s="15" t="s">
        <v>1493</v>
      </c>
      <c r="J518" s="14" t="s">
        <v>1494</v>
      </c>
      <c r="K518" s="15" t="s">
        <v>1752</v>
      </c>
      <c r="L518" s="16" t="s">
        <v>1468</v>
      </c>
    </row>
    <row r="519" spans="1:12">
      <c r="A519" s="47">
        <v>518</v>
      </c>
      <c r="B519" s="15">
        <v>650216</v>
      </c>
      <c r="C519" s="91">
        <f>AB519</f>
        <v>0</v>
      </c>
      <c r="D519" s="15" t="s">
        <v>1463</v>
      </c>
      <c r="E519" s="15" t="s">
        <v>1833</v>
      </c>
      <c r="F519" s="17" t="s">
        <v>1834</v>
      </c>
      <c r="G519" s="17" t="e">
        <f>VLOOKUP(F519,#REF!,1,0)</f>
        <v>#REF!</v>
      </c>
      <c r="H519" s="18" t="s">
        <v>14</v>
      </c>
      <c r="I519" s="15" t="s">
        <v>1723</v>
      </c>
      <c r="J519" s="15" t="s">
        <v>1724</v>
      </c>
      <c r="K519" s="15" t="s">
        <v>1835</v>
      </c>
      <c r="L519" s="16" t="s">
        <v>1468</v>
      </c>
    </row>
    <row r="520" spans="1:12">
      <c r="A520" s="16">
        <v>519</v>
      </c>
      <c r="B520" s="15">
        <v>650222</v>
      </c>
      <c r="C520" s="14"/>
      <c r="D520" s="15" t="s">
        <v>1463</v>
      </c>
      <c r="E520" s="15" t="s">
        <v>1836</v>
      </c>
      <c r="F520" s="17" t="s">
        <v>1837</v>
      </c>
      <c r="G520" s="17" t="e">
        <f>VLOOKUP(F520,#REF!,1,0)</f>
        <v>#REF!</v>
      </c>
      <c r="H520" s="18" t="s">
        <v>14</v>
      </c>
      <c r="I520" s="15" t="s">
        <v>1480</v>
      </c>
      <c r="J520" s="15">
        <v>85242349200</v>
      </c>
      <c r="K520" s="15" t="s">
        <v>1647</v>
      </c>
      <c r="L520" s="16" t="s">
        <v>1468</v>
      </c>
    </row>
    <row r="521" spans="1:12">
      <c r="A521" s="13">
        <v>520</v>
      </c>
      <c r="B521" s="15">
        <v>650229</v>
      </c>
      <c r="C521" s="93">
        <v>10</v>
      </c>
      <c r="D521" s="12" t="s">
        <v>1463</v>
      </c>
      <c r="E521" s="12" t="s">
        <v>1838</v>
      </c>
      <c r="F521" s="17" t="s">
        <v>1839</v>
      </c>
      <c r="G521" s="17" t="e">
        <f>VLOOKUP(F521,#REF!,1,0)</f>
        <v>#REF!</v>
      </c>
      <c r="H521" s="18" t="s">
        <v>14</v>
      </c>
      <c r="I521" s="12" t="s">
        <v>1555</v>
      </c>
      <c r="J521" s="12" t="s">
        <v>1556</v>
      </c>
      <c r="K521" s="12" t="s">
        <v>1840</v>
      </c>
      <c r="L521" s="13" t="s">
        <v>1558</v>
      </c>
    </row>
    <row r="522" spans="1:12">
      <c r="A522" s="19">
        <v>521</v>
      </c>
      <c r="B522" s="22">
        <v>650230</v>
      </c>
      <c r="C522" s="20"/>
      <c r="D522" s="21" t="s">
        <v>1463</v>
      </c>
      <c r="E522" s="21" t="s">
        <v>1841</v>
      </c>
      <c r="F522" s="23" t="s">
        <v>1842</v>
      </c>
      <c r="G522" s="23" t="e">
        <f>VLOOKUP(F522,#REF!,1,0)</f>
        <v>#REF!</v>
      </c>
      <c r="H522" s="69" t="s">
        <v>14</v>
      </c>
      <c r="I522" s="21" t="s">
        <v>1843</v>
      </c>
      <c r="J522" s="21">
        <v>85222839583</v>
      </c>
      <c r="K522" s="21">
        <v>0</v>
      </c>
      <c r="L522" s="19" t="s">
        <v>1468</v>
      </c>
    </row>
    <row r="523" spans="1:12">
      <c r="A523" s="13">
        <v>522</v>
      </c>
      <c r="B523" s="15">
        <v>80487</v>
      </c>
      <c r="C523" s="8">
        <v>1</v>
      </c>
      <c r="D523" s="12" t="s">
        <v>1844</v>
      </c>
      <c r="E523" s="12" t="s">
        <v>1845</v>
      </c>
      <c r="F523" s="17" t="s">
        <v>1846</v>
      </c>
      <c r="G523" s="17" t="e">
        <f>VLOOKUP(F523,#REF!,1,0)</f>
        <v>#REF!</v>
      </c>
      <c r="H523" s="18" t="s">
        <v>14</v>
      </c>
      <c r="I523" s="12" t="s">
        <v>1847</v>
      </c>
      <c r="J523" s="12">
        <v>81319630703</v>
      </c>
      <c r="K523" s="12" t="s">
        <v>1848</v>
      </c>
      <c r="L523" s="13" t="s">
        <v>1849</v>
      </c>
    </row>
    <row r="524" spans="1:12">
      <c r="A524" s="13">
        <v>523</v>
      </c>
      <c r="B524" s="15">
        <v>340609</v>
      </c>
      <c r="C524" s="8">
        <v>1</v>
      </c>
      <c r="D524" s="12" t="s">
        <v>1844</v>
      </c>
      <c r="E524" s="12" t="s">
        <v>1850</v>
      </c>
      <c r="F524" s="17" t="s">
        <v>1851</v>
      </c>
      <c r="G524" s="17" t="e">
        <f>VLOOKUP(F524,#REF!,1,0)</f>
        <v>#REF!</v>
      </c>
      <c r="H524" s="18" t="s">
        <v>14</v>
      </c>
      <c r="I524" s="12" t="s">
        <v>1852</v>
      </c>
      <c r="J524" s="12" t="s">
        <v>1853</v>
      </c>
      <c r="K524" s="12" t="s">
        <v>1854</v>
      </c>
      <c r="L524" s="13" t="s">
        <v>1849</v>
      </c>
    </row>
    <row r="525" spans="1:12">
      <c r="A525" s="47">
        <v>524</v>
      </c>
      <c r="B525" s="15">
        <v>341042</v>
      </c>
      <c r="C525" s="14" t="s">
        <v>1855</v>
      </c>
      <c r="D525" s="15" t="s">
        <v>1844</v>
      </c>
      <c r="E525" s="15" t="s">
        <v>1856</v>
      </c>
      <c r="F525" s="17" t="s">
        <v>1857</v>
      </c>
      <c r="G525" s="17" t="e">
        <f>VLOOKUP(F525,#REF!,1,0)</f>
        <v>#REF!</v>
      </c>
      <c r="H525" s="18" t="s">
        <v>14</v>
      </c>
      <c r="I525" s="15" t="s">
        <v>1858</v>
      </c>
      <c r="J525" s="14" t="s">
        <v>1859</v>
      </c>
      <c r="K525" s="15" t="s">
        <v>1860</v>
      </c>
      <c r="L525" s="16" t="s">
        <v>1849</v>
      </c>
    </row>
    <row r="526" spans="1:12">
      <c r="A526" s="19">
        <v>525</v>
      </c>
      <c r="B526" s="15">
        <v>350857</v>
      </c>
      <c r="C526" s="20"/>
      <c r="D526" s="21" t="s">
        <v>1844</v>
      </c>
      <c r="E526" s="21" t="s">
        <v>1861</v>
      </c>
      <c r="F526" s="17" t="s">
        <v>1862</v>
      </c>
      <c r="G526" s="17" t="e">
        <f>VLOOKUP(F526,#REF!,1,0)</f>
        <v>#REF!</v>
      </c>
      <c r="H526" s="18" t="s">
        <v>14</v>
      </c>
      <c r="I526" s="21" t="s">
        <v>1847</v>
      </c>
      <c r="J526" s="21">
        <v>81319630703</v>
      </c>
      <c r="K526" s="21" t="s">
        <v>1863</v>
      </c>
      <c r="L526" s="19" t="s">
        <v>1849</v>
      </c>
    </row>
    <row r="527" spans="1:12">
      <c r="A527" s="13">
        <v>526</v>
      </c>
      <c r="B527" s="15">
        <v>351444</v>
      </c>
      <c r="C527" s="8">
        <v>2</v>
      </c>
      <c r="D527" s="12" t="s">
        <v>1844</v>
      </c>
      <c r="E527" s="12" t="s">
        <v>1864</v>
      </c>
      <c r="F527" s="17" t="s">
        <v>1865</v>
      </c>
      <c r="G527" s="17" t="e">
        <f>VLOOKUP(F527,#REF!,1,0)</f>
        <v>#REF!</v>
      </c>
      <c r="H527" s="18" t="s">
        <v>14</v>
      </c>
      <c r="I527" s="12" t="s">
        <v>1866</v>
      </c>
      <c r="J527" s="12" t="s">
        <v>1867</v>
      </c>
      <c r="K527" s="12" t="s">
        <v>1868</v>
      </c>
      <c r="L527" s="13" t="s">
        <v>1849</v>
      </c>
    </row>
    <row r="528" spans="1:12">
      <c r="A528" s="13">
        <v>527</v>
      </c>
      <c r="B528" s="15">
        <v>351445</v>
      </c>
      <c r="C528" s="8">
        <v>3</v>
      </c>
      <c r="D528" s="12" t="s">
        <v>1844</v>
      </c>
      <c r="E528" s="12" t="s">
        <v>1869</v>
      </c>
      <c r="F528" s="17" t="s">
        <v>1870</v>
      </c>
      <c r="G528" s="17" t="e">
        <f>VLOOKUP(F528,#REF!,1,0)</f>
        <v>#REF!</v>
      </c>
      <c r="H528" s="18" t="s">
        <v>14</v>
      </c>
      <c r="I528" s="12" t="s">
        <v>1866</v>
      </c>
      <c r="J528" s="12" t="s">
        <v>1867</v>
      </c>
      <c r="K528" s="12" t="s">
        <v>1871</v>
      </c>
      <c r="L528" s="13" t="s">
        <v>1849</v>
      </c>
    </row>
    <row r="529" spans="1:12">
      <c r="A529" s="16">
        <v>528</v>
      </c>
      <c r="B529" s="15">
        <v>520519</v>
      </c>
      <c r="C529" s="14">
        <v>1</v>
      </c>
      <c r="D529" s="15" t="s">
        <v>1844</v>
      </c>
      <c r="E529" s="15" t="s">
        <v>1872</v>
      </c>
      <c r="F529" s="17" t="s">
        <v>1873</v>
      </c>
      <c r="G529" s="17" t="e">
        <f>VLOOKUP(F529,#REF!,1,0)</f>
        <v>#REF!</v>
      </c>
      <c r="H529" s="18" t="s">
        <v>14</v>
      </c>
      <c r="I529" s="15" t="s">
        <v>1874</v>
      </c>
      <c r="J529" s="15" t="s">
        <v>1875</v>
      </c>
      <c r="K529" s="15" t="s">
        <v>1876</v>
      </c>
      <c r="L529" s="16" t="s">
        <v>1849</v>
      </c>
    </row>
    <row r="530" spans="1:12">
      <c r="A530" s="46">
        <v>529</v>
      </c>
      <c r="B530" s="42">
        <v>520522</v>
      </c>
      <c r="C530" s="43">
        <v>2</v>
      </c>
      <c r="D530" s="42" t="s">
        <v>1844</v>
      </c>
      <c r="E530" s="42" t="s">
        <v>1877</v>
      </c>
      <c r="F530" s="44" t="s">
        <v>1878</v>
      </c>
      <c r="G530" s="44" t="e">
        <f>VLOOKUP(F530,#REF!,1,0)</f>
        <v>#REF!</v>
      </c>
      <c r="H530" s="45" t="s">
        <v>14</v>
      </c>
      <c r="I530" s="42" t="s">
        <v>1874</v>
      </c>
      <c r="J530" s="42" t="s">
        <v>1875</v>
      </c>
      <c r="K530" s="42" t="s">
        <v>1879</v>
      </c>
      <c r="L530" s="46" t="s">
        <v>1849</v>
      </c>
    </row>
    <row r="531" spans="1:12">
      <c r="A531" s="13">
        <v>530</v>
      </c>
      <c r="B531" s="15">
        <v>520525</v>
      </c>
      <c r="C531" s="8">
        <v>4</v>
      </c>
      <c r="D531" s="12" t="s">
        <v>1844</v>
      </c>
      <c r="E531" s="12" t="s">
        <v>1880</v>
      </c>
      <c r="F531" s="17" t="s">
        <v>1881</v>
      </c>
      <c r="G531" s="17" t="e">
        <f>VLOOKUP(F531,#REF!,1,0)</f>
        <v>#REF!</v>
      </c>
      <c r="H531" s="18" t="s">
        <v>14</v>
      </c>
      <c r="I531" s="12" t="s">
        <v>1847</v>
      </c>
      <c r="J531" s="12">
        <v>81319630703</v>
      </c>
      <c r="K531" s="12" t="s">
        <v>1882</v>
      </c>
      <c r="L531" s="13" t="s">
        <v>1849</v>
      </c>
    </row>
    <row r="532" spans="1:12">
      <c r="A532" s="13">
        <v>531</v>
      </c>
      <c r="B532" s="15">
        <v>520526</v>
      </c>
      <c r="C532" s="8">
        <v>5</v>
      </c>
      <c r="D532" s="12" t="s">
        <v>1844</v>
      </c>
      <c r="E532" s="12" t="s">
        <v>1883</v>
      </c>
      <c r="F532" s="17" t="s">
        <v>1884</v>
      </c>
      <c r="G532" s="17" t="e">
        <f>VLOOKUP(F532,#REF!,1,0)</f>
        <v>#REF!</v>
      </c>
      <c r="H532" s="18" t="s">
        <v>14</v>
      </c>
      <c r="I532" s="12" t="s">
        <v>1847</v>
      </c>
      <c r="J532" s="12">
        <v>81319630703</v>
      </c>
      <c r="K532" s="12" t="s">
        <v>1885</v>
      </c>
      <c r="L532" s="13" t="s">
        <v>1849</v>
      </c>
    </row>
    <row r="533" spans="1:12">
      <c r="A533" s="13">
        <v>532</v>
      </c>
      <c r="B533" s="15">
        <v>520528</v>
      </c>
      <c r="C533" s="8">
        <v>1</v>
      </c>
      <c r="D533" s="12" t="s">
        <v>1844</v>
      </c>
      <c r="E533" s="12" t="s">
        <v>1886</v>
      </c>
      <c r="F533" s="17" t="s">
        <v>1887</v>
      </c>
      <c r="G533" s="17" t="e">
        <f>VLOOKUP(F533,#REF!,1,0)</f>
        <v>#REF!</v>
      </c>
      <c r="H533" s="18" t="s">
        <v>14</v>
      </c>
      <c r="I533" s="12" t="s">
        <v>1888</v>
      </c>
      <c r="J533" s="12" t="s">
        <v>1889</v>
      </c>
      <c r="K533" s="12" t="s">
        <v>1890</v>
      </c>
      <c r="L533" s="13" t="s">
        <v>1849</v>
      </c>
    </row>
    <row r="534" spans="1:12">
      <c r="A534" s="13">
        <v>533</v>
      </c>
      <c r="B534" s="15">
        <v>520529</v>
      </c>
      <c r="C534" s="8">
        <v>2</v>
      </c>
      <c r="D534" s="12" t="s">
        <v>1844</v>
      </c>
      <c r="E534" s="12" t="s">
        <v>1891</v>
      </c>
      <c r="F534" s="17" t="s">
        <v>1892</v>
      </c>
      <c r="G534" s="17" t="e">
        <f>VLOOKUP(F534,#REF!,1,0)</f>
        <v>#REF!</v>
      </c>
      <c r="H534" s="18" t="s">
        <v>14</v>
      </c>
      <c r="I534" s="12" t="s">
        <v>1888</v>
      </c>
      <c r="J534" s="12" t="s">
        <v>1889</v>
      </c>
      <c r="K534" s="12" t="s">
        <v>1893</v>
      </c>
      <c r="L534" s="13" t="s">
        <v>1849</v>
      </c>
    </row>
    <row r="535" spans="1:12">
      <c r="A535" s="106">
        <v>534</v>
      </c>
      <c r="B535" s="42">
        <v>520530</v>
      </c>
      <c r="C535" s="114">
        <v>3</v>
      </c>
      <c r="D535" s="106" t="s">
        <v>1844</v>
      </c>
      <c r="E535" s="106" t="s">
        <v>1894</v>
      </c>
      <c r="F535" s="44" t="s">
        <v>1895</v>
      </c>
      <c r="G535" s="44" t="e">
        <f>VLOOKUP(F535,#REF!,1,0)</f>
        <v>#REF!</v>
      </c>
      <c r="H535" s="45" t="s">
        <v>14</v>
      </c>
      <c r="I535" s="106" t="s">
        <v>1888</v>
      </c>
      <c r="J535" s="106" t="s">
        <v>1889</v>
      </c>
      <c r="K535" s="106" t="s">
        <v>1896</v>
      </c>
      <c r="L535" s="106" t="s">
        <v>1849</v>
      </c>
    </row>
    <row r="536" spans="1:12">
      <c r="A536" s="13">
        <v>535</v>
      </c>
      <c r="B536" s="15">
        <v>520531</v>
      </c>
      <c r="C536" s="8">
        <v>4</v>
      </c>
      <c r="D536" s="12" t="s">
        <v>1844</v>
      </c>
      <c r="E536" s="12" t="s">
        <v>1897</v>
      </c>
      <c r="F536" s="17" t="s">
        <v>1898</v>
      </c>
      <c r="G536" s="17" t="e">
        <f>VLOOKUP(F536,#REF!,1,0)</f>
        <v>#REF!</v>
      </c>
      <c r="H536" s="18" t="s">
        <v>14</v>
      </c>
      <c r="I536" s="12" t="s">
        <v>1888</v>
      </c>
      <c r="J536" s="12" t="s">
        <v>1889</v>
      </c>
      <c r="K536" s="12" t="s">
        <v>1899</v>
      </c>
      <c r="L536" s="13" t="s">
        <v>1849</v>
      </c>
    </row>
    <row r="537" spans="1:12">
      <c r="A537" s="13">
        <v>536</v>
      </c>
      <c r="B537" s="15">
        <v>520532</v>
      </c>
      <c r="C537" s="8">
        <v>5</v>
      </c>
      <c r="D537" s="12" t="s">
        <v>1844</v>
      </c>
      <c r="E537" s="12" t="s">
        <v>1900</v>
      </c>
      <c r="F537" s="17" t="s">
        <v>1901</v>
      </c>
      <c r="G537" s="17" t="e">
        <f>VLOOKUP(F537,#REF!,1,0)</f>
        <v>#REF!</v>
      </c>
      <c r="H537" s="18" t="s">
        <v>14</v>
      </c>
      <c r="I537" s="12" t="s">
        <v>1888</v>
      </c>
      <c r="J537" s="12" t="s">
        <v>1889</v>
      </c>
      <c r="K537" s="12" t="s">
        <v>1902</v>
      </c>
      <c r="L537" s="13" t="s">
        <v>1849</v>
      </c>
    </row>
    <row r="538" spans="1:12">
      <c r="A538" s="106">
        <v>537</v>
      </c>
      <c r="B538" s="42">
        <v>520533</v>
      </c>
      <c r="C538" s="114">
        <v>6</v>
      </c>
      <c r="D538" s="106" t="s">
        <v>1844</v>
      </c>
      <c r="E538" s="106" t="s">
        <v>1903</v>
      </c>
      <c r="F538" s="44" t="s">
        <v>1904</v>
      </c>
      <c r="G538" s="44" t="e">
        <f>VLOOKUP(F538,#REF!,1,0)</f>
        <v>#REF!</v>
      </c>
      <c r="H538" s="45" t="s">
        <v>14</v>
      </c>
      <c r="I538" s="106" t="s">
        <v>1888</v>
      </c>
      <c r="J538" s="106" t="s">
        <v>1889</v>
      </c>
      <c r="K538" s="106" t="s">
        <v>1905</v>
      </c>
      <c r="L538" s="106" t="s">
        <v>1849</v>
      </c>
    </row>
    <row r="539" spans="1:12">
      <c r="A539" s="13">
        <v>538</v>
      </c>
      <c r="B539" s="15">
        <v>520534</v>
      </c>
      <c r="C539" s="8">
        <v>7</v>
      </c>
      <c r="D539" s="12" t="s">
        <v>1844</v>
      </c>
      <c r="E539" s="12" t="s">
        <v>1906</v>
      </c>
      <c r="F539" s="17" t="s">
        <v>1907</v>
      </c>
      <c r="G539" s="17" t="e">
        <f>VLOOKUP(F539,#REF!,1,0)</f>
        <v>#REF!</v>
      </c>
      <c r="H539" s="18" t="s">
        <v>14</v>
      </c>
      <c r="I539" s="12" t="s">
        <v>1888</v>
      </c>
      <c r="J539" s="12" t="s">
        <v>1889</v>
      </c>
      <c r="K539" s="12" t="s">
        <v>1908</v>
      </c>
      <c r="L539" s="13" t="s">
        <v>1849</v>
      </c>
    </row>
    <row r="540" spans="1:12">
      <c r="A540" s="16">
        <v>539</v>
      </c>
      <c r="B540" s="15">
        <v>520536</v>
      </c>
      <c r="C540" s="14"/>
      <c r="D540" s="15" t="s">
        <v>1844</v>
      </c>
      <c r="E540" s="15" t="s">
        <v>1909</v>
      </c>
      <c r="F540" s="17" t="s">
        <v>1910</v>
      </c>
      <c r="G540" s="17" t="e">
        <f>VLOOKUP(F540,#REF!,1,0)</f>
        <v>#REF!</v>
      </c>
      <c r="H540" s="18" t="s">
        <v>14</v>
      </c>
      <c r="I540" s="15" t="s">
        <v>1911</v>
      </c>
      <c r="J540" s="15" t="s">
        <v>1912</v>
      </c>
      <c r="K540" s="15" t="s">
        <v>1913</v>
      </c>
      <c r="L540" s="16" t="s">
        <v>1849</v>
      </c>
    </row>
    <row r="541" spans="1:12">
      <c r="A541" s="16">
        <v>540</v>
      </c>
      <c r="B541" s="15">
        <v>520537</v>
      </c>
      <c r="C541" s="14"/>
      <c r="D541" s="15" t="s">
        <v>1844</v>
      </c>
      <c r="E541" s="15" t="s">
        <v>1914</v>
      </c>
      <c r="F541" s="17" t="s">
        <v>1915</v>
      </c>
      <c r="G541" s="17" t="e">
        <f>VLOOKUP(F541,#REF!,1,0)</f>
        <v>#REF!</v>
      </c>
      <c r="H541" s="18" t="s">
        <v>14</v>
      </c>
      <c r="I541" s="15" t="s">
        <v>1916</v>
      </c>
      <c r="J541" s="15" t="s">
        <v>1917</v>
      </c>
      <c r="K541" s="15" t="s">
        <v>1918</v>
      </c>
      <c r="L541" s="16" t="s">
        <v>1849</v>
      </c>
    </row>
    <row r="542" spans="1:12">
      <c r="A542" s="46">
        <v>541</v>
      </c>
      <c r="B542" s="42">
        <v>520538</v>
      </c>
      <c r="C542" s="43" t="s">
        <v>1919</v>
      </c>
      <c r="D542" s="42" t="s">
        <v>1844</v>
      </c>
      <c r="E542" s="42" t="s">
        <v>1920</v>
      </c>
      <c r="F542" s="44" t="s">
        <v>1921</v>
      </c>
      <c r="G542" s="44" t="e">
        <f>VLOOKUP(F542,#REF!,1,0)</f>
        <v>#REF!</v>
      </c>
      <c r="H542" s="45" t="s">
        <v>14</v>
      </c>
      <c r="I542" s="42" t="s">
        <v>1916</v>
      </c>
      <c r="J542" s="42" t="s">
        <v>1917</v>
      </c>
      <c r="K542" s="42" t="s">
        <v>1922</v>
      </c>
      <c r="L542" s="46" t="s">
        <v>1849</v>
      </c>
    </row>
    <row r="543" spans="1:12">
      <c r="A543" s="47">
        <v>542</v>
      </c>
      <c r="B543" s="15">
        <v>520539</v>
      </c>
      <c r="C543" s="14" t="s">
        <v>1855</v>
      </c>
      <c r="D543" s="15" t="s">
        <v>1844</v>
      </c>
      <c r="E543" s="15" t="s">
        <v>1923</v>
      </c>
      <c r="F543" s="17" t="s">
        <v>1924</v>
      </c>
      <c r="G543" s="17" t="e">
        <f>VLOOKUP(F543,#REF!,1,0)</f>
        <v>#REF!</v>
      </c>
      <c r="H543" s="18" t="s">
        <v>14</v>
      </c>
      <c r="I543" s="15" t="s">
        <v>1925</v>
      </c>
      <c r="J543" s="14" t="s">
        <v>1926</v>
      </c>
      <c r="K543" s="15" t="s">
        <v>1927</v>
      </c>
      <c r="L543" s="16" t="s">
        <v>1849</v>
      </c>
    </row>
    <row r="544" spans="1:12">
      <c r="A544" s="46">
        <v>543</v>
      </c>
      <c r="B544" s="42">
        <v>520540</v>
      </c>
      <c r="C544" s="43" t="s">
        <v>1919</v>
      </c>
      <c r="D544" s="42" t="s">
        <v>1844</v>
      </c>
      <c r="E544" s="42" t="s">
        <v>1928</v>
      </c>
      <c r="F544" s="44" t="s">
        <v>1929</v>
      </c>
      <c r="G544" s="44" t="e">
        <f>VLOOKUP(F544,#REF!,1,0)</f>
        <v>#REF!</v>
      </c>
      <c r="H544" s="45" t="s">
        <v>14</v>
      </c>
      <c r="I544" s="42" t="s">
        <v>1930</v>
      </c>
      <c r="J544" s="42" t="s">
        <v>1931</v>
      </c>
      <c r="K544" s="42" t="s">
        <v>1932</v>
      </c>
      <c r="L544" s="46" t="s">
        <v>1849</v>
      </c>
    </row>
    <row r="545" spans="1:12">
      <c r="A545" s="115">
        <v>544</v>
      </c>
      <c r="B545" s="116">
        <v>520542</v>
      </c>
      <c r="C545" s="117" t="s">
        <v>1855</v>
      </c>
      <c r="D545" s="116" t="s">
        <v>1844</v>
      </c>
      <c r="E545" s="116" t="s">
        <v>1933</v>
      </c>
      <c r="F545" s="118" t="s">
        <v>1934</v>
      </c>
      <c r="G545" s="118" t="e">
        <f>VLOOKUP(F545,#REF!,1,0)</f>
        <v>#REF!</v>
      </c>
      <c r="H545" s="119" t="s">
        <v>14</v>
      </c>
      <c r="I545" s="116" t="s">
        <v>1925</v>
      </c>
      <c r="J545" s="116" t="s">
        <v>1926</v>
      </c>
      <c r="K545" s="116" t="s">
        <v>1935</v>
      </c>
      <c r="L545" s="115" t="s">
        <v>1849</v>
      </c>
    </row>
    <row r="546" spans="1:12">
      <c r="A546" s="46">
        <v>545</v>
      </c>
      <c r="B546" s="42">
        <v>520543</v>
      </c>
      <c r="C546" s="43" t="s">
        <v>1855</v>
      </c>
      <c r="D546" s="42" t="s">
        <v>1844</v>
      </c>
      <c r="E546" s="42" t="s">
        <v>1936</v>
      </c>
      <c r="F546" s="44" t="s">
        <v>1937</v>
      </c>
      <c r="G546" s="44" t="e">
        <f>VLOOKUP(F546,#REF!,1,0)</f>
        <v>#REF!</v>
      </c>
      <c r="H546" s="45" t="s">
        <v>14</v>
      </c>
      <c r="I546" s="42" t="s">
        <v>1925</v>
      </c>
      <c r="J546" s="42" t="s">
        <v>1926</v>
      </c>
      <c r="K546" s="42" t="s">
        <v>1938</v>
      </c>
      <c r="L546" s="46" t="s">
        <v>1849</v>
      </c>
    </row>
    <row r="547" spans="1:12">
      <c r="A547" s="46">
        <v>546</v>
      </c>
      <c r="B547" s="42">
        <v>520546</v>
      </c>
      <c r="C547" s="43">
        <v>3</v>
      </c>
      <c r="D547" s="42" t="s">
        <v>1844</v>
      </c>
      <c r="E547" s="42" t="s">
        <v>1939</v>
      </c>
      <c r="F547" s="44" t="s">
        <v>1940</v>
      </c>
      <c r="G547" s="44" t="e">
        <f>VLOOKUP(F547,#REF!,1,0)</f>
        <v>#REF!</v>
      </c>
      <c r="H547" s="45" t="s">
        <v>14</v>
      </c>
      <c r="I547" s="42" t="s">
        <v>1941</v>
      </c>
      <c r="J547" s="42" t="s">
        <v>1942</v>
      </c>
      <c r="K547" s="42" t="s">
        <v>1943</v>
      </c>
      <c r="L547" s="46" t="s">
        <v>1849</v>
      </c>
    </row>
    <row r="548" spans="1:12">
      <c r="A548" s="16">
        <v>547</v>
      </c>
      <c r="B548" s="15">
        <v>520551</v>
      </c>
      <c r="C548" s="14">
        <v>1</v>
      </c>
      <c r="D548" s="15" t="s">
        <v>1844</v>
      </c>
      <c r="E548" s="15" t="s">
        <v>1944</v>
      </c>
      <c r="F548" s="17" t="s">
        <v>1945</v>
      </c>
      <c r="G548" s="17" t="e">
        <f>VLOOKUP(F548,#REF!,1,0)</f>
        <v>#REF!</v>
      </c>
      <c r="H548" s="18" t="s">
        <v>14</v>
      </c>
      <c r="I548" s="15" t="s">
        <v>1946</v>
      </c>
      <c r="J548" s="15" t="s">
        <v>1947</v>
      </c>
      <c r="K548" s="15" t="s">
        <v>1948</v>
      </c>
      <c r="L548" s="16" t="s">
        <v>1849</v>
      </c>
    </row>
    <row r="549" spans="1:12">
      <c r="A549" s="16">
        <v>548</v>
      </c>
      <c r="B549" s="15">
        <v>520552</v>
      </c>
      <c r="C549" s="14">
        <v>2</v>
      </c>
      <c r="D549" s="15" t="s">
        <v>1844</v>
      </c>
      <c r="E549" s="15" t="s">
        <v>1949</v>
      </c>
      <c r="F549" s="17" t="s">
        <v>1950</v>
      </c>
      <c r="G549" s="17" t="e">
        <f>VLOOKUP(F549,#REF!,1,0)</f>
        <v>#REF!</v>
      </c>
      <c r="H549" s="18" t="s">
        <v>14</v>
      </c>
      <c r="I549" s="15" t="s">
        <v>1946</v>
      </c>
      <c r="J549" s="15" t="s">
        <v>1947</v>
      </c>
      <c r="K549" s="15" t="s">
        <v>1951</v>
      </c>
      <c r="L549" s="16" t="s">
        <v>1849</v>
      </c>
    </row>
    <row r="550" spans="1:12">
      <c r="A550" s="46">
        <v>549</v>
      </c>
      <c r="B550" s="42">
        <v>520553</v>
      </c>
      <c r="C550" s="43">
        <v>3</v>
      </c>
      <c r="D550" s="42" t="s">
        <v>1844</v>
      </c>
      <c r="E550" s="42" t="s">
        <v>1952</v>
      </c>
      <c r="F550" s="44" t="s">
        <v>1953</v>
      </c>
      <c r="G550" s="44" t="e">
        <f>VLOOKUP(F550,#REF!,1,0)</f>
        <v>#REF!</v>
      </c>
      <c r="H550" s="45" t="s">
        <v>14</v>
      </c>
      <c r="I550" s="42" t="s">
        <v>1946</v>
      </c>
      <c r="J550" s="42" t="s">
        <v>1947</v>
      </c>
      <c r="K550" s="42" t="s">
        <v>1951</v>
      </c>
      <c r="L550" s="46" t="s">
        <v>1849</v>
      </c>
    </row>
    <row r="551" spans="1:12">
      <c r="A551" s="16">
        <v>550</v>
      </c>
      <c r="B551" s="15">
        <v>520554</v>
      </c>
      <c r="C551" s="14">
        <v>4</v>
      </c>
      <c r="D551" s="15" t="s">
        <v>1844</v>
      </c>
      <c r="E551" s="15" t="s">
        <v>1954</v>
      </c>
      <c r="F551" s="17" t="s">
        <v>1955</v>
      </c>
      <c r="G551" s="17" t="e">
        <f>VLOOKUP(F551,#REF!,1,0)</f>
        <v>#REF!</v>
      </c>
      <c r="H551" s="18" t="s">
        <v>14</v>
      </c>
      <c r="I551" s="15" t="s">
        <v>1956</v>
      </c>
      <c r="J551" s="15" t="s">
        <v>1957</v>
      </c>
      <c r="K551" s="15" t="s">
        <v>1958</v>
      </c>
      <c r="L551" s="16" t="s">
        <v>1849</v>
      </c>
    </row>
    <row r="552" spans="1:12">
      <c r="A552" s="16">
        <v>551</v>
      </c>
      <c r="B552" s="15">
        <v>520555</v>
      </c>
      <c r="C552" s="14">
        <v>1</v>
      </c>
      <c r="D552" s="15" t="s">
        <v>1844</v>
      </c>
      <c r="E552" s="15" t="s">
        <v>1959</v>
      </c>
      <c r="F552" s="17" t="s">
        <v>1960</v>
      </c>
      <c r="G552" s="17" t="e">
        <f>VLOOKUP(F552,#REF!,1,0)</f>
        <v>#REF!</v>
      </c>
      <c r="H552" s="18" t="s">
        <v>14</v>
      </c>
      <c r="I552" s="15" t="s">
        <v>1961</v>
      </c>
      <c r="J552" s="15">
        <v>81362266989</v>
      </c>
      <c r="K552" s="15" t="s">
        <v>1962</v>
      </c>
      <c r="L552" s="16" t="s">
        <v>1849</v>
      </c>
    </row>
    <row r="553" spans="1:12">
      <c r="A553" s="16">
        <v>552</v>
      </c>
      <c r="B553" s="15">
        <v>520557</v>
      </c>
      <c r="C553" s="14">
        <v>2</v>
      </c>
      <c r="D553" s="15" t="s">
        <v>1844</v>
      </c>
      <c r="E553" s="15" t="s">
        <v>1963</v>
      </c>
      <c r="F553" s="17" t="s">
        <v>1964</v>
      </c>
      <c r="G553" s="17" t="e">
        <f>VLOOKUP(F553,#REF!,1,0)</f>
        <v>#REF!</v>
      </c>
      <c r="H553" s="18" t="s">
        <v>14</v>
      </c>
      <c r="I553" s="15" t="s">
        <v>1961</v>
      </c>
      <c r="J553" s="15">
        <v>81362266989</v>
      </c>
      <c r="K553" s="15" t="s">
        <v>1965</v>
      </c>
      <c r="L553" s="16" t="s">
        <v>1849</v>
      </c>
    </row>
    <row r="554" spans="1:12">
      <c r="A554" s="16">
        <v>553</v>
      </c>
      <c r="B554" s="15">
        <v>520558</v>
      </c>
      <c r="C554" s="14">
        <v>3</v>
      </c>
      <c r="D554" s="15" t="s">
        <v>1844</v>
      </c>
      <c r="E554" s="15" t="s">
        <v>1966</v>
      </c>
      <c r="F554" s="17" t="s">
        <v>1967</v>
      </c>
      <c r="G554" s="17" t="e">
        <f>VLOOKUP(F554,#REF!,1,0)</f>
        <v>#REF!</v>
      </c>
      <c r="H554" s="18" t="s">
        <v>14</v>
      </c>
      <c r="I554" s="15" t="s">
        <v>1961</v>
      </c>
      <c r="J554" s="15">
        <v>81362266989</v>
      </c>
      <c r="K554" s="15" t="s">
        <v>1968</v>
      </c>
      <c r="L554" s="16" t="s">
        <v>1849</v>
      </c>
    </row>
    <row r="555" spans="1:12">
      <c r="A555" s="16">
        <v>554</v>
      </c>
      <c r="B555" s="15">
        <v>520559</v>
      </c>
      <c r="C555" s="14">
        <v>4</v>
      </c>
      <c r="D555" s="15" t="s">
        <v>1844</v>
      </c>
      <c r="E555" s="15" t="s">
        <v>1969</v>
      </c>
      <c r="F555" s="17" t="s">
        <v>1970</v>
      </c>
      <c r="G555" s="17" t="e">
        <f>VLOOKUP(F555,#REF!,1,0)</f>
        <v>#REF!</v>
      </c>
      <c r="H555" s="18" t="s">
        <v>14</v>
      </c>
      <c r="I555" s="15" t="s">
        <v>1971</v>
      </c>
      <c r="J555" s="15">
        <v>85372877684</v>
      </c>
      <c r="K555" s="15" t="s">
        <v>1972</v>
      </c>
      <c r="L555" s="16" t="s">
        <v>1849</v>
      </c>
    </row>
    <row r="556" spans="1:12">
      <c r="A556" s="16">
        <v>555</v>
      </c>
      <c r="B556" s="15">
        <v>540220</v>
      </c>
      <c r="C556" s="14"/>
      <c r="D556" s="15" t="s">
        <v>1844</v>
      </c>
      <c r="E556" s="15" t="s">
        <v>1973</v>
      </c>
      <c r="F556" s="17" t="s">
        <v>1974</v>
      </c>
      <c r="G556" s="17" t="e">
        <f>VLOOKUP(F556,#REF!,1,0)</f>
        <v>#REF!</v>
      </c>
      <c r="H556" s="18" t="s">
        <v>14</v>
      </c>
      <c r="I556" s="15" t="s">
        <v>1975</v>
      </c>
      <c r="J556" s="15" t="s">
        <v>1976</v>
      </c>
      <c r="K556" s="15" t="s">
        <v>1977</v>
      </c>
      <c r="L556" s="16" t="s">
        <v>1849</v>
      </c>
    </row>
    <row r="557" spans="1:12">
      <c r="A557" s="16">
        <v>556</v>
      </c>
      <c r="B557" s="15">
        <v>540223</v>
      </c>
      <c r="C557" s="14">
        <v>5</v>
      </c>
      <c r="D557" s="15" t="s">
        <v>1844</v>
      </c>
      <c r="E557" s="15" t="s">
        <v>1978</v>
      </c>
      <c r="F557" s="17" t="s">
        <v>1979</v>
      </c>
      <c r="G557" s="17" t="e">
        <f>VLOOKUP(F557,#REF!,1,0)</f>
        <v>#REF!</v>
      </c>
      <c r="H557" s="18" t="s">
        <v>14</v>
      </c>
      <c r="I557" s="15" t="s">
        <v>1975</v>
      </c>
      <c r="J557" s="15" t="s">
        <v>1976</v>
      </c>
      <c r="K557" s="15" t="s">
        <v>1980</v>
      </c>
      <c r="L557" s="16" t="s">
        <v>1849</v>
      </c>
    </row>
    <row r="558" spans="1:12">
      <c r="A558" s="13">
        <v>557</v>
      </c>
      <c r="B558" s="15">
        <v>540225</v>
      </c>
      <c r="C558" s="8">
        <v>2</v>
      </c>
      <c r="D558" s="12" t="s">
        <v>1844</v>
      </c>
      <c r="E558" s="12" t="s">
        <v>1981</v>
      </c>
      <c r="F558" s="17" t="s">
        <v>1982</v>
      </c>
      <c r="G558" s="17" t="e">
        <f>VLOOKUP(F558,#REF!,1,0)</f>
        <v>#REF!</v>
      </c>
      <c r="H558" s="18" t="s">
        <v>14</v>
      </c>
      <c r="I558" s="12" t="s">
        <v>1852</v>
      </c>
      <c r="J558" s="12" t="s">
        <v>1853</v>
      </c>
      <c r="K558" s="12" t="s">
        <v>1983</v>
      </c>
      <c r="L558" s="13" t="s">
        <v>1849</v>
      </c>
    </row>
    <row r="559" spans="1:12">
      <c r="A559" s="13">
        <v>558</v>
      </c>
      <c r="B559" s="15">
        <v>540226</v>
      </c>
      <c r="C559" s="8">
        <v>3</v>
      </c>
      <c r="D559" s="12" t="s">
        <v>1844</v>
      </c>
      <c r="E559" s="12" t="s">
        <v>1984</v>
      </c>
      <c r="F559" s="17" t="s">
        <v>1985</v>
      </c>
      <c r="G559" s="17" t="e">
        <f>VLOOKUP(F559,#REF!,1,0)</f>
        <v>#REF!</v>
      </c>
      <c r="H559" s="18" t="s">
        <v>14</v>
      </c>
      <c r="I559" s="12" t="s">
        <v>1852</v>
      </c>
      <c r="J559" s="12" t="s">
        <v>1853</v>
      </c>
      <c r="K559" s="12" t="s">
        <v>1986</v>
      </c>
      <c r="L559" s="13" t="s">
        <v>1849</v>
      </c>
    </row>
    <row r="560" spans="1:12">
      <c r="A560" s="16">
        <v>559</v>
      </c>
      <c r="B560" s="15">
        <v>540228</v>
      </c>
      <c r="C560" s="14">
        <v>6</v>
      </c>
      <c r="D560" s="15" t="s">
        <v>1844</v>
      </c>
      <c r="E560" s="15" t="s">
        <v>1987</v>
      </c>
      <c r="F560" s="17" t="s">
        <v>1988</v>
      </c>
      <c r="G560" s="17" t="e">
        <f>VLOOKUP(F560,#REF!,1,0)</f>
        <v>#REF!</v>
      </c>
      <c r="H560" s="18" t="s">
        <v>14</v>
      </c>
      <c r="I560" s="15" t="s">
        <v>1989</v>
      </c>
      <c r="J560" s="15" t="s">
        <v>1990</v>
      </c>
      <c r="K560" s="15" t="s">
        <v>1991</v>
      </c>
      <c r="L560" s="16" t="s">
        <v>1849</v>
      </c>
    </row>
    <row r="561" spans="1:12">
      <c r="A561" s="19">
        <v>560</v>
      </c>
      <c r="B561" s="15">
        <v>540230</v>
      </c>
      <c r="C561" s="20"/>
      <c r="D561" s="21" t="s">
        <v>1844</v>
      </c>
      <c r="E561" s="21" t="s">
        <v>1992</v>
      </c>
      <c r="F561" s="17" t="s">
        <v>1993</v>
      </c>
      <c r="G561" s="17" t="e">
        <f>VLOOKUP(F561,#REF!,1,0)</f>
        <v>#REF!</v>
      </c>
      <c r="H561" s="18" t="s">
        <v>14</v>
      </c>
      <c r="I561" s="21" t="s">
        <v>1994</v>
      </c>
      <c r="J561" s="21" t="s">
        <v>1995</v>
      </c>
      <c r="K561" s="21" t="s">
        <v>1996</v>
      </c>
      <c r="L561" s="19" t="s">
        <v>1849</v>
      </c>
    </row>
    <row r="562" spans="1:12">
      <c r="A562" s="19">
        <v>561</v>
      </c>
      <c r="B562" s="15">
        <v>540435</v>
      </c>
      <c r="C562" s="20"/>
      <c r="D562" s="21" t="s">
        <v>1844</v>
      </c>
      <c r="E562" s="21" t="s">
        <v>1997</v>
      </c>
      <c r="F562" s="17" t="s">
        <v>1998</v>
      </c>
      <c r="G562" s="17" t="e">
        <f>VLOOKUP(F562,#REF!,1,0)</f>
        <v>#REF!</v>
      </c>
      <c r="H562" s="18" t="s">
        <v>14</v>
      </c>
      <c r="I562" s="21" t="s">
        <v>1999</v>
      </c>
      <c r="J562" s="21" t="s">
        <v>2000</v>
      </c>
      <c r="K562" s="21" t="s">
        <v>2001</v>
      </c>
      <c r="L562" s="19" t="s">
        <v>1849</v>
      </c>
    </row>
    <row r="563" spans="1:12">
      <c r="A563" s="16">
        <v>562</v>
      </c>
      <c r="B563" s="15">
        <v>550595</v>
      </c>
      <c r="C563" s="14"/>
      <c r="D563" s="15" t="s">
        <v>1844</v>
      </c>
      <c r="E563" s="15" t="s">
        <v>2002</v>
      </c>
      <c r="F563" s="17" t="s">
        <v>2003</v>
      </c>
      <c r="G563" s="17" t="e">
        <f>VLOOKUP(F563,#REF!,1,0)</f>
        <v>#REF!</v>
      </c>
      <c r="H563" s="18" t="s">
        <v>14</v>
      </c>
      <c r="I563" s="15" t="s">
        <v>2004</v>
      </c>
      <c r="J563" s="15" t="s">
        <v>2005</v>
      </c>
      <c r="K563" s="15" t="s">
        <v>2006</v>
      </c>
      <c r="L563" s="16" t="s">
        <v>1849</v>
      </c>
    </row>
    <row r="564" spans="1:12">
      <c r="A564" s="46">
        <v>563</v>
      </c>
      <c r="B564" s="42">
        <v>550596</v>
      </c>
      <c r="C564" s="43" t="s">
        <v>1855</v>
      </c>
      <c r="D564" s="42" t="s">
        <v>1844</v>
      </c>
      <c r="E564" s="42" t="s">
        <v>2007</v>
      </c>
      <c r="F564" s="44" t="s">
        <v>2008</v>
      </c>
      <c r="G564" s="44" t="e">
        <f>VLOOKUP(F564,#REF!,1,0)</f>
        <v>#REF!</v>
      </c>
      <c r="H564" s="45" t="s">
        <v>14</v>
      </c>
      <c r="I564" s="42" t="s">
        <v>2009</v>
      </c>
      <c r="J564" s="42" t="s">
        <v>2010</v>
      </c>
      <c r="K564" s="42" t="s">
        <v>2011</v>
      </c>
      <c r="L564" s="46" t="s">
        <v>1849</v>
      </c>
    </row>
    <row r="565" spans="1:12">
      <c r="A565" s="46">
        <v>564</v>
      </c>
      <c r="B565" s="42">
        <v>550597</v>
      </c>
      <c r="C565" s="43" t="s">
        <v>1855</v>
      </c>
      <c r="D565" s="42" t="s">
        <v>1844</v>
      </c>
      <c r="E565" s="42" t="s">
        <v>2012</v>
      </c>
      <c r="F565" s="44" t="s">
        <v>2013</v>
      </c>
      <c r="G565" s="44" t="e">
        <f>VLOOKUP(F565,#REF!,1,0)</f>
        <v>#REF!</v>
      </c>
      <c r="H565" s="45" t="s">
        <v>14</v>
      </c>
      <c r="I565" s="42" t="s">
        <v>2014</v>
      </c>
      <c r="J565" s="42">
        <v>82351784756</v>
      </c>
      <c r="K565" s="42" t="s">
        <v>2015</v>
      </c>
      <c r="L565" s="46" t="s">
        <v>1849</v>
      </c>
    </row>
    <row r="566" spans="1:12">
      <c r="A566" s="46">
        <v>565</v>
      </c>
      <c r="B566" s="42">
        <v>550598</v>
      </c>
      <c r="C566" s="43" t="s">
        <v>1855</v>
      </c>
      <c r="D566" s="42" t="s">
        <v>1844</v>
      </c>
      <c r="E566" s="42" t="s">
        <v>2016</v>
      </c>
      <c r="F566" s="44" t="s">
        <v>2017</v>
      </c>
      <c r="G566" s="44" t="e">
        <f>VLOOKUP(F566,#REF!,1,0)</f>
        <v>#REF!</v>
      </c>
      <c r="H566" s="45" t="s">
        <v>14</v>
      </c>
      <c r="I566" s="42" t="s">
        <v>1858</v>
      </c>
      <c r="J566" s="42" t="s">
        <v>1859</v>
      </c>
      <c r="K566" s="42" t="s">
        <v>2018</v>
      </c>
      <c r="L566" s="46" t="s">
        <v>1849</v>
      </c>
    </row>
    <row r="567" spans="1:12">
      <c r="A567" s="16">
        <v>566</v>
      </c>
      <c r="B567" s="15">
        <v>550599</v>
      </c>
      <c r="C567" s="14"/>
      <c r="D567" s="15" t="s">
        <v>1844</v>
      </c>
      <c r="E567" s="15" t="s">
        <v>2019</v>
      </c>
      <c r="F567" s="17" t="s">
        <v>2020</v>
      </c>
      <c r="G567" s="17" t="e">
        <f>VLOOKUP(F567,#REF!,1,0)</f>
        <v>#REF!</v>
      </c>
      <c r="H567" s="18" t="s">
        <v>14</v>
      </c>
      <c r="I567" s="15" t="s">
        <v>1858</v>
      </c>
      <c r="J567" s="15" t="s">
        <v>1859</v>
      </c>
      <c r="K567" s="15" t="s">
        <v>2021</v>
      </c>
      <c r="L567" s="16" t="s">
        <v>1849</v>
      </c>
    </row>
    <row r="568" spans="1:12">
      <c r="A568" s="47">
        <v>567</v>
      </c>
      <c r="B568" s="15">
        <v>550600</v>
      </c>
      <c r="C568" s="113" t="s">
        <v>1855</v>
      </c>
      <c r="D568" s="15" t="s">
        <v>1844</v>
      </c>
      <c r="E568" s="15" t="s">
        <v>2022</v>
      </c>
      <c r="F568" s="17" t="s">
        <v>2023</v>
      </c>
      <c r="G568" s="17" t="e">
        <f>VLOOKUP(F568,#REF!,1,0)</f>
        <v>#REF!</v>
      </c>
      <c r="H568" s="18" t="s">
        <v>14</v>
      </c>
      <c r="I568" s="15" t="s">
        <v>2024</v>
      </c>
      <c r="J568" s="14" t="s">
        <v>2025</v>
      </c>
      <c r="K568" s="15" t="s">
        <v>2026</v>
      </c>
      <c r="L568" s="16" t="s">
        <v>1849</v>
      </c>
    </row>
    <row r="569" spans="1:12">
      <c r="A569" s="47">
        <v>568</v>
      </c>
      <c r="B569" s="15">
        <v>550601</v>
      </c>
      <c r="C569" s="14" t="s">
        <v>1855</v>
      </c>
      <c r="D569" s="15" t="s">
        <v>1844</v>
      </c>
      <c r="E569" s="15" t="s">
        <v>2027</v>
      </c>
      <c r="F569" s="17" t="s">
        <v>2028</v>
      </c>
      <c r="G569" s="17" t="e">
        <f>VLOOKUP(F569,#REF!,1,0)</f>
        <v>#REF!</v>
      </c>
      <c r="H569" s="18" t="s">
        <v>14</v>
      </c>
      <c r="I569" s="15" t="s">
        <v>2024</v>
      </c>
      <c r="J569" s="14" t="s">
        <v>2025</v>
      </c>
      <c r="K569" s="15" t="s">
        <v>2029</v>
      </c>
      <c r="L569" s="16" t="s">
        <v>1849</v>
      </c>
    </row>
    <row r="570" spans="1:12">
      <c r="A570" s="16">
        <v>569</v>
      </c>
      <c r="B570" s="15">
        <v>550602</v>
      </c>
      <c r="C570" s="14"/>
      <c r="D570" s="15" t="s">
        <v>1844</v>
      </c>
      <c r="E570" s="15" t="s">
        <v>2030</v>
      </c>
      <c r="F570" s="17" t="s">
        <v>2031</v>
      </c>
      <c r="G570" s="17" t="e">
        <f>VLOOKUP(F570,#REF!,1,0)</f>
        <v>#REF!</v>
      </c>
      <c r="H570" s="18" t="s">
        <v>14</v>
      </c>
      <c r="I570" s="15" t="s">
        <v>2032</v>
      </c>
      <c r="J570" s="15" t="s">
        <v>2033</v>
      </c>
      <c r="K570" s="15" t="s">
        <v>2034</v>
      </c>
      <c r="L570" s="16" t="s">
        <v>1849</v>
      </c>
    </row>
    <row r="571" spans="1:12">
      <c r="A571" s="16">
        <v>570</v>
      </c>
      <c r="B571" s="15">
        <v>550603</v>
      </c>
      <c r="C571" s="14"/>
      <c r="D571" s="15" t="s">
        <v>1844</v>
      </c>
      <c r="E571" s="15" t="s">
        <v>2035</v>
      </c>
      <c r="F571" s="17" t="s">
        <v>2036</v>
      </c>
      <c r="G571" s="17" t="e">
        <f>VLOOKUP(F571,#REF!,1,0)</f>
        <v>#REF!</v>
      </c>
      <c r="H571" s="18" t="s">
        <v>14</v>
      </c>
      <c r="I571" s="15" t="s">
        <v>2032</v>
      </c>
      <c r="J571" s="15" t="s">
        <v>2033</v>
      </c>
      <c r="K571" s="15" t="s">
        <v>2037</v>
      </c>
      <c r="L571" s="16" t="s">
        <v>1849</v>
      </c>
    </row>
    <row r="572" spans="1:12">
      <c r="A572" s="13">
        <v>571</v>
      </c>
      <c r="B572" s="15">
        <v>550604</v>
      </c>
      <c r="C572" s="8">
        <v>7</v>
      </c>
      <c r="D572" s="12" t="s">
        <v>1844</v>
      </c>
      <c r="E572" s="12" t="s">
        <v>2038</v>
      </c>
      <c r="F572" s="17" t="s">
        <v>2039</v>
      </c>
      <c r="G572" s="17" t="e">
        <f>VLOOKUP(F572,#REF!,1,0)</f>
        <v>#REF!</v>
      </c>
      <c r="H572" s="18" t="s">
        <v>14</v>
      </c>
      <c r="I572" s="12" t="s">
        <v>2032</v>
      </c>
      <c r="J572" s="12" t="s">
        <v>2033</v>
      </c>
      <c r="K572" s="12" t="s">
        <v>2040</v>
      </c>
      <c r="L572" s="13" t="s">
        <v>1849</v>
      </c>
    </row>
    <row r="573" spans="1:12">
      <c r="A573" s="13">
        <v>572</v>
      </c>
      <c r="B573" s="15">
        <v>550605</v>
      </c>
      <c r="C573" s="8">
        <v>8</v>
      </c>
      <c r="D573" s="12" t="s">
        <v>1844</v>
      </c>
      <c r="E573" s="12" t="s">
        <v>2041</v>
      </c>
      <c r="F573" s="17" t="s">
        <v>2042</v>
      </c>
      <c r="G573" s="17" t="e">
        <f>VLOOKUP(F573,#REF!,1,0)</f>
        <v>#REF!</v>
      </c>
      <c r="H573" s="18" t="s">
        <v>14</v>
      </c>
      <c r="I573" s="12" t="s">
        <v>2032</v>
      </c>
      <c r="J573" s="12" t="s">
        <v>2033</v>
      </c>
      <c r="K573" s="12" t="s">
        <v>2043</v>
      </c>
      <c r="L573" s="13" t="s">
        <v>1849</v>
      </c>
    </row>
    <row r="574" spans="1:12">
      <c r="A574" s="13">
        <v>573</v>
      </c>
      <c r="B574" s="15">
        <v>550606</v>
      </c>
      <c r="C574" s="8">
        <v>9</v>
      </c>
      <c r="D574" s="12" t="s">
        <v>1844</v>
      </c>
      <c r="E574" s="12" t="s">
        <v>2044</v>
      </c>
      <c r="F574" s="17" t="s">
        <v>2045</v>
      </c>
      <c r="G574" s="17" t="e">
        <f>VLOOKUP(F574,#REF!,1,0)</f>
        <v>#REF!</v>
      </c>
      <c r="H574" s="18" t="s">
        <v>14</v>
      </c>
      <c r="I574" s="12" t="s">
        <v>2032</v>
      </c>
      <c r="J574" s="12" t="s">
        <v>2033</v>
      </c>
      <c r="K574" s="12" t="s">
        <v>2046</v>
      </c>
      <c r="L574" s="13" t="s">
        <v>1849</v>
      </c>
    </row>
    <row r="575" spans="1:12">
      <c r="A575" s="16">
        <v>574</v>
      </c>
      <c r="B575" s="15">
        <v>550607</v>
      </c>
      <c r="C575" s="14"/>
      <c r="D575" s="15" t="s">
        <v>1844</v>
      </c>
      <c r="E575" s="15" t="s">
        <v>2047</v>
      </c>
      <c r="F575" s="17" t="s">
        <v>2048</v>
      </c>
      <c r="G575" s="17" t="e">
        <f>VLOOKUP(F575,#REF!,1,0)</f>
        <v>#REF!</v>
      </c>
      <c r="H575" s="18" t="s">
        <v>14</v>
      </c>
      <c r="I575" s="15" t="s">
        <v>1999</v>
      </c>
      <c r="J575" s="15" t="s">
        <v>2000</v>
      </c>
      <c r="K575" s="15" t="s">
        <v>2049</v>
      </c>
      <c r="L575" s="16" t="s">
        <v>1849</v>
      </c>
    </row>
    <row r="576" spans="1:12">
      <c r="A576" s="16">
        <v>575</v>
      </c>
      <c r="B576" s="15">
        <v>550608</v>
      </c>
      <c r="C576" s="14"/>
      <c r="D576" s="15" t="s">
        <v>1844</v>
      </c>
      <c r="E576" s="15" t="s">
        <v>2050</v>
      </c>
      <c r="F576" s="17" t="s">
        <v>2051</v>
      </c>
      <c r="G576" s="17" t="e">
        <f>VLOOKUP(F576,#REF!,1,0)</f>
        <v>#REF!</v>
      </c>
      <c r="H576" s="18" t="s">
        <v>14</v>
      </c>
      <c r="I576" s="15" t="s">
        <v>1999</v>
      </c>
      <c r="J576" s="15" t="s">
        <v>2000</v>
      </c>
      <c r="K576" s="15" t="s">
        <v>2052</v>
      </c>
      <c r="L576" s="16" t="s">
        <v>1849</v>
      </c>
    </row>
    <row r="577" spans="1:12">
      <c r="A577" s="16">
        <v>576</v>
      </c>
      <c r="B577" s="15">
        <v>550611</v>
      </c>
      <c r="C577" s="14"/>
      <c r="D577" s="15" t="s">
        <v>1844</v>
      </c>
      <c r="E577" s="15" t="s">
        <v>2053</v>
      </c>
      <c r="F577" s="17" t="s">
        <v>2054</v>
      </c>
      <c r="G577" s="17" t="e">
        <f>VLOOKUP(F577,#REF!,1,0)</f>
        <v>#REF!</v>
      </c>
      <c r="H577" s="18" t="s">
        <v>14</v>
      </c>
      <c r="I577" s="15" t="s">
        <v>1999</v>
      </c>
      <c r="J577" s="15" t="s">
        <v>2000</v>
      </c>
      <c r="K577" s="15" t="s">
        <v>2055</v>
      </c>
      <c r="L577" s="16" t="s">
        <v>1849</v>
      </c>
    </row>
    <row r="578" spans="1:12">
      <c r="A578" s="16">
        <v>577</v>
      </c>
      <c r="B578" s="15">
        <v>550612</v>
      </c>
      <c r="C578" s="14"/>
      <c r="D578" s="15" t="s">
        <v>1844</v>
      </c>
      <c r="E578" s="15" t="s">
        <v>2056</v>
      </c>
      <c r="F578" s="17" t="s">
        <v>2057</v>
      </c>
      <c r="G578" s="17" t="e">
        <f>VLOOKUP(F578,#REF!,1,0)</f>
        <v>#REF!</v>
      </c>
      <c r="H578" s="18" t="s">
        <v>14</v>
      </c>
      <c r="I578" s="15" t="s">
        <v>1999</v>
      </c>
      <c r="J578" s="15" t="s">
        <v>2000</v>
      </c>
      <c r="K578" s="15" t="s">
        <v>2058</v>
      </c>
      <c r="L578" s="16" t="s">
        <v>1849</v>
      </c>
    </row>
    <row r="579" spans="1:12">
      <c r="A579" s="16">
        <v>578</v>
      </c>
      <c r="B579" s="15">
        <v>550613</v>
      </c>
      <c r="C579" s="14"/>
      <c r="D579" s="15" t="s">
        <v>1844</v>
      </c>
      <c r="E579" s="15" t="s">
        <v>2059</v>
      </c>
      <c r="F579" s="17" t="s">
        <v>2060</v>
      </c>
      <c r="G579" s="17" t="e">
        <f>VLOOKUP(F579,#REF!,1,0)</f>
        <v>#REF!</v>
      </c>
      <c r="H579" s="18" t="s">
        <v>14</v>
      </c>
      <c r="I579" s="15" t="s">
        <v>1999</v>
      </c>
      <c r="J579" s="15" t="s">
        <v>2000</v>
      </c>
      <c r="K579" s="15" t="s">
        <v>2061</v>
      </c>
      <c r="L579" s="16" t="s">
        <v>1849</v>
      </c>
    </row>
    <row r="580" spans="1:12">
      <c r="A580" s="16">
        <v>579</v>
      </c>
      <c r="B580" s="15">
        <v>550614</v>
      </c>
      <c r="C580" s="14"/>
      <c r="D580" s="15" t="s">
        <v>1844</v>
      </c>
      <c r="E580" s="15" t="s">
        <v>2062</v>
      </c>
      <c r="F580" s="17" t="s">
        <v>2063</v>
      </c>
      <c r="G580" s="17" t="e">
        <f>VLOOKUP(F580,#REF!,1,0)</f>
        <v>#REF!</v>
      </c>
      <c r="H580" s="18" t="s">
        <v>14</v>
      </c>
      <c r="I580" s="15" t="s">
        <v>2064</v>
      </c>
      <c r="J580" s="15" t="s">
        <v>2065</v>
      </c>
      <c r="K580" s="15" t="s">
        <v>2066</v>
      </c>
      <c r="L580" s="16" t="s">
        <v>1849</v>
      </c>
    </row>
    <row r="581" spans="1:12">
      <c r="A581" s="16">
        <v>580</v>
      </c>
      <c r="B581" s="15">
        <v>550616</v>
      </c>
      <c r="C581" s="14"/>
      <c r="D581" s="15" t="s">
        <v>1844</v>
      </c>
      <c r="E581" s="15" t="s">
        <v>2067</v>
      </c>
      <c r="F581" s="17" t="s">
        <v>2068</v>
      </c>
      <c r="G581" s="17" t="e">
        <f>VLOOKUP(F581,#REF!,1,0)</f>
        <v>#REF!</v>
      </c>
      <c r="H581" s="18" t="s">
        <v>14</v>
      </c>
      <c r="I581" s="15" t="s">
        <v>2064</v>
      </c>
      <c r="J581" s="15" t="s">
        <v>2065</v>
      </c>
      <c r="K581" s="15" t="s">
        <v>2069</v>
      </c>
      <c r="L581" s="16" t="s">
        <v>1849</v>
      </c>
    </row>
    <row r="582" spans="1:12">
      <c r="A582" s="13">
        <v>581</v>
      </c>
      <c r="B582" s="15">
        <v>550618</v>
      </c>
      <c r="C582" s="8">
        <v>6</v>
      </c>
      <c r="D582" s="12" t="s">
        <v>1844</v>
      </c>
      <c r="E582" s="12" t="s">
        <v>2070</v>
      </c>
      <c r="F582" s="17" t="s">
        <v>2071</v>
      </c>
      <c r="G582" s="17" t="e">
        <f>VLOOKUP(F582,#REF!,1,0)</f>
        <v>#REF!</v>
      </c>
      <c r="H582" s="18" t="s">
        <v>14</v>
      </c>
      <c r="I582" s="12" t="s">
        <v>2072</v>
      </c>
      <c r="J582" s="12" t="s">
        <v>2073</v>
      </c>
      <c r="K582" s="12" t="s">
        <v>2074</v>
      </c>
      <c r="L582" s="13" t="s">
        <v>1849</v>
      </c>
    </row>
    <row r="583" spans="1:12">
      <c r="A583" s="13">
        <v>582</v>
      </c>
      <c r="B583" s="15">
        <v>550619</v>
      </c>
      <c r="C583" s="8">
        <v>7</v>
      </c>
      <c r="D583" s="12" t="s">
        <v>1844</v>
      </c>
      <c r="E583" s="12" t="s">
        <v>2075</v>
      </c>
      <c r="F583" s="17" t="s">
        <v>2076</v>
      </c>
      <c r="G583" s="17" t="e">
        <f>VLOOKUP(F583,#REF!,1,0)</f>
        <v>#REF!</v>
      </c>
      <c r="H583" s="18" t="s">
        <v>14</v>
      </c>
      <c r="I583" s="12" t="s">
        <v>2072</v>
      </c>
      <c r="J583" s="12" t="s">
        <v>2073</v>
      </c>
      <c r="K583" s="12" t="s">
        <v>2077</v>
      </c>
      <c r="L583" s="13" t="s">
        <v>1849</v>
      </c>
    </row>
    <row r="584" spans="1:12">
      <c r="A584" s="13">
        <v>583</v>
      </c>
      <c r="B584" s="15">
        <v>620188</v>
      </c>
      <c r="C584" s="8">
        <v>8</v>
      </c>
      <c r="D584" s="12" t="s">
        <v>1844</v>
      </c>
      <c r="E584" s="12" t="s">
        <v>2078</v>
      </c>
      <c r="F584" s="17" t="s">
        <v>2079</v>
      </c>
      <c r="G584" s="17" t="e">
        <f>VLOOKUP(F584,#REF!,1,0)</f>
        <v>#REF!</v>
      </c>
      <c r="H584" s="18" t="s">
        <v>14</v>
      </c>
      <c r="I584" s="12" t="s">
        <v>2080</v>
      </c>
      <c r="J584" s="12" t="s">
        <v>2073</v>
      </c>
      <c r="K584" s="12" t="s">
        <v>2081</v>
      </c>
      <c r="L584" s="13" t="s">
        <v>1849</v>
      </c>
    </row>
    <row r="585" spans="1:12">
      <c r="A585" s="47">
        <v>584</v>
      </c>
      <c r="B585" s="15">
        <v>620201</v>
      </c>
      <c r="C585" s="14" t="s">
        <v>1919</v>
      </c>
      <c r="D585" s="15" t="s">
        <v>1844</v>
      </c>
      <c r="E585" s="15" t="s">
        <v>2082</v>
      </c>
      <c r="F585" s="17" t="s">
        <v>2083</v>
      </c>
      <c r="G585" s="17" t="e">
        <f>VLOOKUP(F585,#REF!,1,0)</f>
        <v>#REF!</v>
      </c>
      <c r="H585" s="18" t="s">
        <v>14</v>
      </c>
      <c r="I585" s="15" t="s">
        <v>1930</v>
      </c>
      <c r="J585" s="14" t="s">
        <v>1931</v>
      </c>
      <c r="K585" s="15" t="s">
        <v>2084</v>
      </c>
      <c r="L585" s="16" t="s">
        <v>1849</v>
      </c>
    </row>
    <row r="586" spans="1:12">
      <c r="A586" s="16">
        <v>585</v>
      </c>
      <c r="B586" s="15">
        <v>620206</v>
      </c>
      <c r="C586" s="14">
        <v>4</v>
      </c>
      <c r="D586" s="15" t="s">
        <v>1844</v>
      </c>
      <c r="E586" s="15" t="s">
        <v>2085</v>
      </c>
      <c r="F586" s="17" t="s">
        <v>2086</v>
      </c>
      <c r="G586" s="17" t="e">
        <f>VLOOKUP(F586,#REF!,1,0)</f>
        <v>#REF!</v>
      </c>
      <c r="H586" s="18" t="s">
        <v>14</v>
      </c>
      <c r="I586" s="15" t="s">
        <v>2064</v>
      </c>
      <c r="J586" s="15" t="s">
        <v>2065</v>
      </c>
      <c r="K586" s="15" t="s">
        <v>2087</v>
      </c>
      <c r="L586" s="16" t="s">
        <v>1849</v>
      </c>
    </row>
    <row r="587" spans="1:12">
      <c r="A587" s="13">
        <v>586</v>
      </c>
      <c r="B587" s="15">
        <v>620975</v>
      </c>
      <c r="C587" s="8">
        <v>9</v>
      </c>
      <c r="D587" s="12" t="s">
        <v>1844</v>
      </c>
      <c r="E587" s="12" t="s">
        <v>2088</v>
      </c>
      <c r="F587" s="17" t="s">
        <v>2089</v>
      </c>
      <c r="G587" s="17" t="e">
        <f>VLOOKUP(F587,#REF!,1,0)</f>
        <v>#REF!</v>
      </c>
      <c r="H587" s="18" t="s">
        <v>14</v>
      </c>
      <c r="I587" s="12" t="s">
        <v>2004</v>
      </c>
      <c r="J587" s="12" t="s">
        <v>2005</v>
      </c>
      <c r="K587" s="12" t="s">
        <v>2090</v>
      </c>
      <c r="L587" s="13" t="s">
        <v>1849</v>
      </c>
    </row>
    <row r="588" spans="1:12">
      <c r="A588" s="106">
        <v>587</v>
      </c>
      <c r="B588" s="42">
        <v>620983</v>
      </c>
      <c r="C588" s="114">
        <v>10</v>
      </c>
      <c r="D588" s="106" t="s">
        <v>1844</v>
      </c>
      <c r="E588" s="106" t="s">
        <v>2091</v>
      </c>
      <c r="F588" s="44" t="s">
        <v>2092</v>
      </c>
      <c r="G588" s="44" t="e">
        <f>VLOOKUP(F588,#REF!,1,0)</f>
        <v>#REF!</v>
      </c>
      <c r="H588" s="45" t="s">
        <v>14</v>
      </c>
      <c r="I588" s="106" t="s">
        <v>2032</v>
      </c>
      <c r="J588" s="106" t="s">
        <v>2033</v>
      </c>
      <c r="K588" s="106" t="s">
        <v>2093</v>
      </c>
      <c r="L588" s="106" t="s">
        <v>1849</v>
      </c>
    </row>
    <row r="589" spans="1:12">
      <c r="A589" s="106">
        <v>588</v>
      </c>
      <c r="B589" s="42">
        <v>620984</v>
      </c>
      <c r="C589" s="114">
        <v>11</v>
      </c>
      <c r="D589" s="106" t="s">
        <v>1844</v>
      </c>
      <c r="E589" s="106" t="s">
        <v>2094</v>
      </c>
      <c r="F589" s="44" t="s">
        <v>2095</v>
      </c>
      <c r="G589" s="44" t="e">
        <f>VLOOKUP(F589,#REF!,1,0)</f>
        <v>#REF!</v>
      </c>
      <c r="H589" s="45" t="s">
        <v>14</v>
      </c>
      <c r="I589" s="106" t="s">
        <v>2032</v>
      </c>
      <c r="J589" s="106" t="s">
        <v>2033</v>
      </c>
      <c r="K589" s="106" t="s">
        <v>2096</v>
      </c>
      <c r="L589" s="106" t="s">
        <v>1849</v>
      </c>
    </row>
    <row r="590" spans="1:12">
      <c r="A590" s="13">
        <v>589</v>
      </c>
      <c r="B590" s="15">
        <v>620990</v>
      </c>
      <c r="C590" s="8">
        <v>12</v>
      </c>
      <c r="D590" s="12" t="s">
        <v>1844</v>
      </c>
      <c r="E590" s="12" t="s">
        <v>2097</v>
      </c>
      <c r="F590" s="17" t="s">
        <v>2098</v>
      </c>
      <c r="G590" s="17" t="e">
        <f>VLOOKUP(F590,#REF!,1,0)</f>
        <v>#REF!</v>
      </c>
      <c r="H590" s="18" t="s">
        <v>14</v>
      </c>
      <c r="I590" s="12" t="s">
        <v>2032</v>
      </c>
      <c r="J590" s="12" t="s">
        <v>2033</v>
      </c>
      <c r="K590" s="12" t="s">
        <v>2099</v>
      </c>
      <c r="L590" s="13" t="s">
        <v>1849</v>
      </c>
    </row>
    <row r="591" spans="1:12">
      <c r="A591" s="13">
        <v>590</v>
      </c>
      <c r="B591" s="15">
        <v>621012</v>
      </c>
      <c r="C591" s="8">
        <v>4</v>
      </c>
      <c r="D591" s="12" t="s">
        <v>1844</v>
      </c>
      <c r="E591" s="12" t="s">
        <v>2100</v>
      </c>
      <c r="F591" s="17" t="s">
        <v>2101</v>
      </c>
      <c r="G591" s="17" t="e">
        <f>VLOOKUP(F591,#REF!,1,0)</f>
        <v>#REF!</v>
      </c>
      <c r="H591" s="18" t="s">
        <v>14</v>
      </c>
      <c r="I591" s="12" t="s">
        <v>1852</v>
      </c>
      <c r="J591" s="12" t="s">
        <v>1853</v>
      </c>
      <c r="K591" s="12" t="s">
        <v>2102</v>
      </c>
      <c r="L591" s="13" t="s">
        <v>1849</v>
      </c>
    </row>
    <row r="592" spans="1:12">
      <c r="A592" s="16">
        <v>591</v>
      </c>
      <c r="B592" s="15">
        <v>621013</v>
      </c>
      <c r="C592" s="14"/>
      <c r="D592" s="15" t="s">
        <v>1844</v>
      </c>
      <c r="E592" s="15" t="s">
        <v>2103</v>
      </c>
      <c r="F592" s="17" t="s">
        <v>2104</v>
      </c>
      <c r="G592" s="17" t="e">
        <f>VLOOKUP(F592,#REF!,1,0)</f>
        <v>#REF!</v>
      </c>
      <c r="H592" s="18" t="s">
        <v>14</v>
      </c>
      <c r="I592" s="15" t="s">
        <v>1852</v>
      </c>
      <c r="J592" s="15" t="s">
        <v>1853</v>
      </c>
      <c r="K592" s="15" t="s">
        <v>2105</v>
      </c>
      <c r="L592" s="16" t="s">
        <v>1849</v>
      </c>
    </row>
    <row r="593" spans="1:12">
      <c r="A593" s="19">
        <v>592</v>
      </c>
      <c r="B593" s="15">
        <v>621015</v>
      </c>
      <c r="C593" s="20"/>
      <c r="D593" s="21" t="s">
        <v>1844</v>
      </c>
      <c r="E593" s="21" t="s">
        <v>2106</v>
      </c>
      <c r="F593" s="17" t="s">
        <v>2107</v>
      </c>
      <c r="G593" s="17" t="e">
        <f>VLOOKUP(F593,#REF!,1,0)</f>
        <v>#REF!</v>
      </c>
      <c r="H593" s="18" t="s">
        <v>14</v>
      </c>
      <c r="I593" s="21" t="s">
        <v>1852</v>
      </c>
      <c r="J593" s="21" t="s">
        <v>1853</v>
      </c>
      <c r="K593" s="21" t="s">
        <v>2108</v>
      </c>
      <c r="L593" s="19" t="s">
        <v>1849</v>
      </c>
    </row>
    <row r="594" spans="1:12">
      <c r="A594" s="19">
        <v>593</v>
      </c>
      <c r="B594" s="15">
        <v>621024</v>
      </c>
      <c r="C594" s="20"/>
      <c r="D594" s="21" t="s">
        <v>1844</v>
      </c>
      <c r="E594" s="21" t="s">
        <v>2109</v>
      </c>
      <c r="F594" s="17" t="s">
        <v>2110</v>
      </c>
      <c r="G594" s="17" t="e">
        <f>VLOOKUP(F594,#REF!,1,0)</f>
        <v>#REF!</v>
      </c>
      <c r="H594" s="18" t="s">
        <v>14</v>
      </c>
      <c r="I594" s="21" t="s">
        <v>2111</v>
      </c>
      <c r="J594" s="21" t="s">
        <v>2112</v>
      </c>
      <c r="K594" s="21" t="s">
        <v>2113</v>
      </c>
      <c r="L594" s="19" t="s">
        <v>1849</v>
      </c>
    </row>
    <row r="595" spans="1:12">
      <c r="A595" s="16">
        <v>594</v>
      </c>
      <c r="B595" s="15">
        <v>621026</v>
      </c>
      <c r="C595" s="14">
        <v>5</v>
      </c>
      <c r="D595" s="15" t="s">
        <v>1844</v>
      </c>
      <c r="E595" s="15" t="s">
        <v>2114</v>
      </c>
      <c r="F595" s="17" t="s">
        <v>2115</v>
      </c>
      <c r="G595" s="17" t="e">
        <f>VLOOKUP(F595,#REF!,1,0)</f>
        <v>#REF!</v>
      </c>
      <c r="H595" s="18" t="s">
        <v>14</v>
      </c>
      <c r="I595" s="15" t="s">
        <v>1999</v>
      </c>
      <c r="J595" s="15" t="s">
        <v>2000</v>
      </c>
      <c r="K595" s="15" t="s">
        <v>2116</v>
      </c>
      <c r="L595" s="16" t="s">
        <v>1849</v>
      </c>
    </row>
    <row r="596" spans="1:12">
      <c r="A596" s="46">
        <v>595</v>
      </c>
      <c r="B596" s="42">
        <v>621036</v>
      </c>
      <c r="C596" s="43">
        <v>6</v>
      </c>
      <c r="D596" s="42" t="s">
        <v>1844</v>
      </c>
      <c r="E596" s="42" t="s">
        <v>2117</v>
      </c>
      <c r="F596" s="44" t="s">
        <v>2118</v>
      </c>
      <c r="G596" s="44" t="e">
        <f>VLOOKUP(F596,#REF!,1,0)</f>
        <v>#REF!</v>
      </c>
      <c r="H596" s="45" t="s">
        <v>14</v>
      </c>
      <c r="I596" s="42" t="s">
        <v>2064</v>
      </c>
      <c r="J596" s="42" t="s">
        <v>2065</v>
      </c>
      <c r="K596" s="42" t="s">
        <v>2119</v>
      </c>
      <c r="L596" s="46" t="s">
        <v>1849</v>
      </c>
    </row>
    <row r="597" spans="1:12">
      <c r="A597" s="19">
        <v>596</v>
      </c>
      <c r="B597" s="15">
        <v>621052</v>
      </c>
      <c r="C597" s="20"/>
      <c r="D597" s="21" t="s">
        <v>1844</v>
      </c>
      <c r="E597" s="21" t="s">
        <v>2120</v>
      </c>
      <c r="F597" s="17" t="s">
        <v>2121</v>
      </c>
      <c r="G597" s="17" t="e">
        <f>VLOOKUP(F597,#REF!,1,0)</f>
        <v>#REF!</v>
      </c>
      <c r="H597" s="18" t="s">
        <v>14</v>
      </c>
      <c r="I597" s="21" t="s">
        <v>1994</v>
      </c>
      <c r="J597" s="21" t="s">
        <v>1995</v>
      </c>
      <c r="K597" s="21" t="s">
        <v>2122</v>
      </c>
      <c r="L597" s="19" t="s">
        <v>1849</v>
      </c>
    </row>
    <row r="598" spans="1:12">
      <c r="A598" s="47">
        <v>597</v>
      </c>
      <c r="B598" s="15">
        <v>621053</v>
      </c>
      <c r="C598" s="113" t="s">
        <v>1855</v>
      </c>
      <c r="D598" s="15" t="s">
        <v>1844</v>
      </c>
      <c r="E598" s="15" t="s">
        <v>2123</v>
      </c>
      <c r="F598" s="17" t="s">
        <v>2124</v>
      </c>
      <c r="G598" s="17" t="e">
        <f>VLOOKUP(F598,#REF!,1,0)</f>
        <v>#REF!</v>
      </c>
      <c r="H598" s="18" t="s">
        <v>14</v>
      </c>
      <c r="I598" s="15" t="s">
        <v>2024</v>
      </c>
      <c r="J598" s="14" t="s">
        <v>2025</v>
      </c>
      <c r="K598" s="15" t="s">
        <v>2125</v>
      </c>
      <c r="L598" s="16" t="s">
        <v>1849</v>
      </c>
    </row>
    <row r="599" spans="1:12">
      <c r="A599" s="46">
        <v>598</v>
      </c>
      <c r="B599" s="42">
        <v>621061</v>
      </c>
      <c r="C599" s="43" t="s">
        <v>1855</v>
      </c>
      <c r="D599" s="42" t="s">
        <v>1844</v>
      </c>
      <c r="E599" s="42" t="s">
        <v>2126</v>
      </c>
      <c r="F599" s="44" t="s">
        <v>2127</v>
      </c>
      <c r="G599" s="44" t="e">
        <f>VLOOKUP(F599,#REF!,1,0)</f>
        <v>#REF!</v>
      </c>
      <c r="H599" s="45" t="s">
        <v>14</v>
      </c>
      <c r="I599" s="42" t="s">
        <v>2024</v>
      </c>
      <c r="J599" s="42" t="s">
        <v>2025</v>
      </c>
      <c r="K599" s="42" t="s">
        <v>2128</v>
      </c>
      <c r="L599" s="46" t="s">
        <v>1849</v>
      </c>
    </row>
    <row r="600" spans="1:12">
      <c r="A600" s="46">
        <v>599</v>
      </c>
      <c r="B600" s="42">
        <v>621063</v>
      </c>
      <c r="C600" s="43" t="s">
        <v>1855</v>
      </c>
      <c r="D600" s="42" t="s">
        <v>1844</v>
      </c>
      <c r="E600" s="42" t="s">
        <v>2129</v>
      </c>
      <c r="F600" s="44" t="s">
        <v>2130</v>
      </c>
      <c r="G600" s="44" t="e">
        <f>VLOOKUP(F600,#REF!,1,0)</f>
        <v>#REF!</v>
      </c>
      <c r="H600" s="45" t="s">
        <v>14</v>
      </c>
      <c r="I600" s="42" t="s">
        <v>2024</v>
      </c>
      <c r="J600" s="42" t="s">
        <v>2025</v>
      </c>
      <c r="K600" s="42" t="s">
        <v>2131</v>
      </c>
      <c r="L600" s="46" t="s">
        <v>1849</v>
      </c>
    </row>
    <row r="601" spans="1:12">
      <c r="A601" s="46">
        <v>600</v>
      </c>
      <c r="B601" s="42">
        <v>621064</v>
      </c>
      <c r="C601" s="43">
        <v>5</v>
      </c>
      <c r="D601" s="42" t="s">
        <v>1844</v>
      </c>
      <c r="E601" s="42" t="s">
        <v>2132</v>
      </c>
      <c r="F601" s="44" t="s">
        <v>2133</v>
      </c>
      <c r="G601" s="44" t="e">
        <f>VLOOKUP(F601,#REF!,1,0)</f>
        <v>#REF!</v>
      </c>
      <c r="H601" s="45" t="s">
        <v>14</v>
      </c>
      <c r="I601" s="42" t="s">
        <v>1971</v>
      </c>
      <c r="J601" s="42">
        <v>85372877684</v>
      </c>
      <c r="K601" s="42" t="s">
        <v>2134</v>
      </c>
      <c r="L601" s="46" t="s">
        <v>1849</v>
      </c>
    </row>
    <row r="602" spans="1:12">
      <c r="A602" s="16">
        <v>601</v>
      </c>
      <c r="B602" s="15">
        <v>621065</v>
      </c>
      <c r="C602" s="14">
        <v>6</v>
      </c>
      <c r="D602" s="15" t="s">
        <v>1844</v>
      </c>
      <c r="E602" s="15" t="s">
        <v>2135</v>
      </c>
      <c r="F602" s="17" t="s">
        <v>2136</v>
      </c>
      <c r="G602" s="17" t="e">
        <f>VLOOKUP(F602,#REF!,1,0)</f>
        <v>#REF!</v>
      </c>
      <c r="H602" s="18" t="s">
        <v>14</v>
      </c>
      <c r="I602" s="15" t="s">
        <v>1971</v>
      </c>
      <c r="J602" s="15">
        <v>85372877684</v>
      </c>
      <c r="K602" s="15" t="s">
        <v>2137</v>
      </c>
      <c r="L602" s="16" t="s">
        <v>1849</v>
      </c>
    </row>
    <row r="603" spans="1:12">
      <c r="A603" s="36">
        <v>602</v>
      </c>
      <c r="B603" s="22">
        <v>621087</v>
      </c>
      <c r="C603" s="49" t="s">
        <v>2138</v>
      </c>
      <c r="D603" s="32" t="s">
        <v>1844</v>
      </c>
      <c r="E603" s="32" t="s">
        <v>2139</v>
      </c>
      <c r="F603" s="23" t="s">
        <v>2140</v>
      </c>
      <c r="G603" s="23" t="e">
        <f>VLOOKUP(F603,#REF!,1,0)</f>
        <v>#REF!</v>
      </c>
      <c r="H603" s="69" t="s">
        <v>14</v>
      </c>
      <c r="I603" s="32" t="s">
        <v>1847</v>
      </c>
      <c r="J603" s="32">
        <v>81319630703</v>
      </c>
      <c r="K603" s="32" t="s">
        <v>2141</v>
      </c>
      <c r="L603" s="36" t="s">
        <v>1849</v>
      </c>
    </row>
    <row r="604" spans="1:12">
      <c r="A604" s="19">
        <v>603</v>
      </c>
      <c r="B604" s="15">
        <v>621089</v>
      </c>
      <c r="C604" s="20"/>
      <c r="D604" s="21" t="s">
        <v>1844</v>
      </c>
      <c r="E604" s="21" t="s">
        <v>2142</v>
      </c>
      <c r="F604" s="17" t="s">
        <v>2143</v>
      </c>
      <c r="G604" s="17" t="e">
        <f>VLOOKUP(F604,#REF!,1,0)</f>
        <v>#REF!</v>
      </c>
      <c r="H604" s="18" t="s">
        <v>14</v>
      </c>
      <c r="I604" s="21" t="s">
        <v>1847</v>
      </c>
      <c r="J604" s="21">
        <v>81319630703</v>
      </c>
      <c r="K604" s="21" t="s">
        <v>2141</v>
      </c>
      <c r="L604" s="19" t="s">
        <v>1849</v>
      </c>
    </row>
    <row r="605" spans="1:12">
      <c r="A605" s="36">
        <v>604</v>
      </c>
      <c r="B605" s="42">
        <v>630255</v>
      </c>
      <c r="C605" s="49">
        <v>7</v>
      </c>
      <c r="D605" s="32" t="s">
        <v>1844</v>
      </c>
      <c r="E605" s="32" t="s">
        <v>2144</v>
      </c>
      <c r="F605" s="44" t="s">
        <v>2145</v>
      </c>
      <c r="G605" s="44" t="e">
        <f>VLOOKUP(F605,#REF!,1,0)</f>
        <v>#REF!</v>
      </c>
      <c r="H605" s="45" t="s">
        <v>14</v>
      </c>
      <c r="I605" s="32" t="s">
        <v>1989</v>
      </c>
      <c r="J605" s="32" t="s">
        <v>1990</v>
      </c>
      <c r="K605" s="32" t="s">
        <v>2146</v>
      </c>
      <c r="L605" s="36" t="s">
        <v>1849</v>
      </c>
    </row>
    <row r="606" spans="1:12">
      <c r="A606" s="47">
        <v>605</v>
      </c>
      <c r="B606" s="15">
        <v>630279</v>
      </c>
      <c r="C606" s="113" t="s">
        <v>1855</v>
      </c>
      <c r="D606" s="15" t="s">
        <v>1844</v>
      </c>
      <c r="E606" s="15" t="s">
        <v>2147</v>
      </c>
      <c r="F606" s="17" t="s">
        <v>2148</v>
      </c>
      <c r="G606" s="17" t="e">
        <f>VLOOKUP(F606,#REF!,1,0)</f>
        <v>#REF!</v>
      </c>
      <c r="H606" s="18" t="s">
        <v>14</v>
      </c>
      <c r="I606" s="15" t="s">
        <v>2009</v>
      </c>
      <c r="J606" s="14" t="s">
        <v>2010</v>
      </c>
      <c r="K606" s="15" t="s">
        <v>2149</v>
      </c>
      <c r="L606" s="16" t="s">
        <v>1849</v>
      </c>
    </row>
    <row r="607" spans="1:12">
      <c r="A607" s="47">
        <v>606</v>
      </c>
      <c r="B607" s="15">
        <v>630281</v>
      </c>
      <c r="C607" s="14" t="s">
        <v>1855</v>
      </c>
      <c r="D607" s="15" t="s">
        <v>1844</v>
      </c>
      <c r="E607" s="15" t="s">
        <v>2150</v>
      </c>
      <c r="F607" s="17" t="s">
        <v>2151</v>
      </c>
      <c r="G607" s="17" t="e">
        <f>VLOOKUP(F607,#REF!,1,0)</f>
        <v>#REF!</v>
      </c>
      <c r="H607" s="18" t="s">
        <v>14</v>
      </c>
      <c r="I607" s="15" t="s">
        <v>2152</v>
      </c>
      <c r="J607" s="14" t="s">
        <v>2153</v>
      </c>
      <c r="K607" s="15" t="s">
        <v>2154</v>
      </c>
      <c r="L607" s="16" t="s">
        <v>1849</v>
      </c>
    </row>
    <row r="608" spans="1:12">
      <c r="A608" s="13">
        <v>607</v>
      </c>
      <c r="B608" s="15">
        <v>640005</v>
      </c>
      <c r="C608" s="8">
        <v>5</v>
      </c>
      <c r="D608" s="12" t="s">
        <v>1844</v>
      </c>
      <c r="E608" s="12" t="s">
        <v>2155</v>
      </c>
      <c r="F608" s="17" t="s">
        <v>2156</v>
      </c>
      <c r="G608" s="17" t="e">
        <f>VLOOKUP(F608,#REF!,1,0)</f>
        <v>#REF!</v>
      </c>
      <c r="H608" s="18" t="s">
        <v>14</v>
      </c>
      <c r="I608" s="12" t="s">
        <v>1994</v>
      </c>
      <c r="J608" s="12" t="s">
        <v>1995</v>
      </c>
      <c r="K608" s="12" t="s">
        <v>2157</v>
      </c>
      <c r="L608" s="13" t="s">
        <v>1849</v>
      </c>
    </row>
    <row r="609" spans="1:12">
      <c r="A609" s="13">
        <v>608</v>
      </c>
      <c r="B609" s="15">
        <v>640006</v>
      </c>
      <c r="C609" s="8">
        <v>6</v>
      </c>
      <c r="D609" s="12" t="s">
        <v>1844</v>
      </c>
      <c r="E609" s="12" t="s">
        <v>2158</v>
      </c>
      <c r="F609" s="17" t="s">
        <v>2159</v>
      </c>
      <c r="G609" s="17" t="e">
        <f>VLOOKUP(F609,#REF!,1,0)</f>
        <v>#REF!</v>
      </c>
      <c r="H609" s="18" t="s">
        <v>14</v>
      </c>
      <c r="I609" s="12" t="s">
        <v>1994</v>
      </c>
      <c r="J609" s="12" t="s">
        <v>1995</v>
      </c>
      <c r="K609" s="12" t="s">
        <v>2160</v>
      </c>
      <c r="L609" s="13" t="s">
        <v>1849</v>
      </c>
    </row>
    <row r="610" spans="1:12">
      <c r="A610" s="19">
        <v>609</v>
      </c>
      <c r="B610" s="15">
        <v>640039</v>
      </c>
      <c r="C610" s="20"/>
      <c r="D610" s="21" t="s">
        <v>1844</v>
      </c>
      <c r="E610" s="21" t="s">
        <v>2161</v>
      </c>
      <c r="F610" s="17" t="s">
        <v>1901</v>
      </c>
      <c r="G610" s="17" t="e">
        <f>VLOOKUP(F610,#REF!,1,0)</f>
        <v>#REF!</v>
      </c>
      <c r="H610" s="18" t="s">
        <v>14</v>
      </c>
      <c r="I610" s="21" t="s">
        <v>1888</v>
      </c>
      <c r="J610" s="21" t="s">
        <v>1889</v>
      </c>
      <c r="K610" s="21" t="s">
        <v>1902</v>
      </c>
      <c r="L610" s="19" t="s">
        <v>1849</v>
      </c>
    </row>
    <row r="611" spans="1:12">
      <c r="A611" s="13">
        <v>610</v>
      </c>
      <c r="B611" s="15">
        <v>640046</v>
      </c>
      <c r="C611" s="8">
        <v>7</v>
      </c>
      <c r="D611" s="12" t="s">
        <v>1844</v>
      </c>
      <c r="E611" s="12" t="s">
        <v>2162</v>
      </c>
      <c r="F611" s="17" t="s">
        <v>2163</v>
      </c>
      <c r="G611" s="17" t="e">
        <f>VLOOKUP(F611,#REF!,1,0)</f>
        <v>#REF!</v>
      </c>
      <c r="H611" s="18" t="s">
        <v>14</v>
      </c>
      <c r="I611" s="12" t="s">
        <v>1994</v>
      </c>
      <c r="J611" s="12" t="s">
        <v>1995</v>
      </c>
      <c r="K611" s="12" t="s">
        <v>2164</v>
      </c>
      <c r="L611" s="13" t="s">
        <v>1849</v>
      </c>
    </row>
    <row r="612" spans="1:12">
      <c r="A612" s="46">
        <v>611</v>
      </c>
      <c r="B612" s="42">
        <v>650973</v>
      </c>
      <c r="C612" s="43" t="s">
        <v>1855</v>
      </c>
      <c r="D612" s="42" t="s">
        <v>1844</v>
      </c>
      <c r="E612" s="42" t="s">
        <v>2165</v>
      </c>
      <c r="F612" s="44" t="s">
        <v>2166</v>
      </c>
      <c r="G612" s="44" t="e">
        <f>VLOOKUP(F612,#REF!,1,0)</f>
        <v>#REF!</v>
      </c>
      <c r="H612" s="45" t="s">
        <v>14</v>
      </c>
      <c r="I612" s="42" t="s">
        <v>2152</v>
      </c>
      <c r="J612" s="42" t="s">
        <v>2153</v>
      </c>
      <c r="K612" s="42" t="s">
        <v>2154</v>
      </c>
      <c r="L612" s="46" t="s">
        <v>1849</v>
      </c>
    </row>
    <row r="613" spans="1:12">
      <c r="A613" s="16">
        <v>612</v>
      </c>
      <c r="B613" s="15">
        <v>90844</v>
      </c>
      <c r="C613" s="14" t="s">
        <v>2167</v>
      </c>
      <c r="D613" s="15" t="s">
        <v>2168</v>
      </c>
      <c r="E613" s="15" t="s">
        <v>2169</v>
      </c>
      <c r="F613" s="17" t="s">
        <v>2170</v>
      </c>
      <c r="G613" s="17" t="e">
        <f>VLOOKUP(F613,#REF!,1,0)</f>
        <v>#REF!</v>
      </c>
      <c r="H613" s="18" t="s">
        <v>14</v>
      </c>
      <c r="I613" s="15" t="s">
        <v>2171</v>
      </c>
      <c r="J613" s="15" t="s">
        <v>2172</v>
      </c>
      <c r="K613" s="15" t="s">
        <v>2173</v>
      </c>
      <c r="L613" s="16" t="s">
        <v>2174</v>
      </c>
    </row>
    <row r="614" spans="1:12">
      <c r="A614" s="16">
        <v>613</v>
      </c>
      <c r="B614" s="15">
        <v>550787</v>
      </c>
      <c r="C614" s="14" t="s">
        <v>2175</v>
      </c>
      <c r="D614" s="15" t="s">
        <v>2168</v>
      </c>
      <c r="E614" s="15" t="s">
        <v>2176</v>
      </c>
      <c r="F614" s="17" t="s">
        <v>2177</v>
      </c>
      <c r="G614" s="17" t="e">
        <f>VLOOKUP(F614,#REF!,1,0)</f>
        <v>#REF!</v>
      </c>
      <c r="H614" s="18" t="s">
        <v>14</v>
      </c>
      <c r="I614" s="15" t="s">
        <v>2178</v>
      </c>
      <c r="J614" s="15" t="s">
        <v>2179</v>
      </c>
      <c r="K614" s="15" t="s">
        <v>2180</v>
      </c>
      <c r="L614" s="16" t="s">
        <v>2174</v>
      </c>
    </row>
    <row r="615" spans="1:12">
      <c r="A615" s="16">
        <v>614</v>
      </c>
      <c r="B615" s="15">
        <v>550800</v>
      </c>
      <c r="C615" s="14">
        <v>1</v>
      </c>
      <c r="D615" s="15" t="s">
        <v>2168</v>
      </c>
      <c r="E615" s="15" t="s">
        <v>2181</v>
      </c>
      <c r="F615" s="17" t="s">
        <v>2182</v>
      </c>
      <c r="G615" s="17" t="e">
        <f>VLOOKUP(F615,#REF!,1,0)</f>
        <v>#REF!</v>
      </c>
      <c r="H615" s="18" t="s">
        <v>14</v>
      </c>
      <c r="I615" s="15" t="s">
        <v>2183</v>
      </c>
      <c r="J615" s="15" t="s">
        <v>2184</v>
      </c>
      <c r="K615" s="15" t="s">
        <v>2185</v>
      </c>
      <c r="L615" s="16" t="s">
        <v>2174</v>
      </c>
    </row>
    <row r="616" spans="1:12">
      <c r="A616" s="16">
        <v>615</v>
      </c>
      <c r="B616" s="15">
        <v>550801</v>
      </c>
      <c r="C616" s="14">
        <v>2</v>
      </c>
      <c r="D616" s="15" t="s">
        <v>2168</v>
      </c>
      <c r="E616" s="15" t="s">
        <v>2186</v>
      </c>
      <c r="F616" s="17" t="s">
        <v>2187</v>
      </c>
      <c r="G616" s="17" t="e">
        <f>VLOOKUP(F616,#REF!,1,0)</f>
        <v>#REF!</v>
      </c>
      <c r="H616" s="18" t="s">
        <v>14</v>
      </c>
      <c r="I616" s="15" t="s">
        <v>2183</v>
      </c>
      <c r="J616" s="15" t="s">
        <v>2184</v>
      </c>
      <c r="K616" s="15" t="s">
        <v>2188</v>
      </c>
      <c r="L616" s="16" t="s">
        <v>2174</v>
      </c>
    </row>
    <row r="617" spans="1:12">
      <c r="A617" s="16">
        <v>616</v>
      </c>
      <c r="B617" s="15">
        <v>550833</v>
      </c>
      <c r="C617" s="14">
        <v>3</v>
      </c>
      <c r="D617" s="15" t="s">
        <v>2168</v>
      </c>
      <c r="E617" s="15" t="s">
        <v>2189</v>
      </c>
      <c r="F617" s="17" t="s">
        <v>2190</v>
      </c>
      <c r="G617" s="17" t="e">
        <f>VLOOKUP(F617,#REF!,1,0)</f>
        <v>#REF!</v>
      </c>
      <c r="H617" s="18" t="s">
        <v>14</v>
      </c>
      <c r="I617" s="15" t="s">
        <v>2191</v>
      </c>
      <c r="J617" s="15" t="s">
        <v>2192</v>
      </c>
      <c r="K617" s="15" t="s">
        <v>2193</v>
      </c>
      <c r="L617" s="16" t="s">
        <v>2174</v>
      </c>
    </row>
    <row r="618" spans="1:12">
      <c r="A618" s="16">
        <v>617</v>
      </c>
      <c r="B618" s="15">
        <v>550839</v>
      </c>
      <c r="C618" s="14" t="s">
        <v>2194</v>
      </c>
      <c r="D618" s="15" t="s">
        <v>2168</v>
      </c>
      <c r="E618" s="15" t="s">
        <v>2195</v>
      </c>
      <c r="F618" s="17" t="s">
        <v>2196</v>
      </c>
      <c r="G618" s="17" t="e">
        <f>VLOOKUP(F618,#REF!,1,0)</f>
        <v>#REF!</v>
      </c>
      <c r="H618" s="18" t="s">
        <v>14</v>
      </c>
      <c r="I618" s="15" t="s">
        <v>2197</v>
      </c>
      <c r="J618" s="15" t="s">
        <v>2179</v>
      </c>
      <c r="K618" s="15" t="s">
        <v>2198</v>
      </c>
      <c r="L618" s="16" t="s">
        <v>2174</v>
      </c>
    </row>
    <row r="619" spans="1:12">
      <c r="A619" s="19">
        <v>618</v>
      </c>
      <c r="B619" s="15">
        <v>620282</v>
      </c>
      <c r="C619" s="20"/>
      <c r="D619" s="21" t="s">
        <v>2168</v>
      </c>
      <c r="E619" s="21" t="s">
        <v>2199</v>
      </c>
      <c r="F619" s="17" t="s">
        <v>2200</v>
      </c>
      <c r="G619" s="17" t="e">
        <f>VLOOKUP(F619,#REF!,1,0)</f>
        <v>#REF!</v>
      </c>
      <c r="H619" s="18" t="s">
        <v>14</v>
      </c>
      <c r="I619" s="21" t="s">
        <v>2201</v>
      </c>
      <c r="J619" s="21" t="s">
        <v>2202</v>
      </c>
      <c r="K619" s="21" t="s">
        <v>2203</v>
      </c>
      <c r="L619" s="19" t="s">
        <v>2174</v>
      </c>
    </row>
    <row r="620" spans="1:12">
      <c r="A620" s="16">
        <v>619</v>
      </c>
      <c r="B620" s="15">
        <v>620284</v>
      </c>
      <c r="C620" s="14"/>
      <c r="D620" s="15" t="s">
        <v>2168</v>
      </c>
      <c r="E620" s="15" t="s">
        <v>2204</v>
      </c>
      <c r="F620" s="17" t="s">
        <v>2205</v>
      </c>
      <c r="G620" s="17" t="e">
        <f>VLOOKUP(F620,#REF!,1,0)</f>
        <v>#REF!</v>
      </c>
      <c r="H620" s="18" t="s">
        <v>14</v>
      </c>
      <c r="I620" s="15" t="s">
        <v>2206</v>
      </c>
      <c r="J620" s="15" t="s">
        <v>2207</v>
      </c>
      <c r="K620" s="15" t="s">
        <v>2208</v>
      </c>
      <c r="L620" s="16" t="s">
        <v>2174</v>
      </c>
    </row>
    <row r="621" spans="1:12">
      <c r="A621" s="16">
        <v>620</v>
      </c>
      <c r="B621" s="15">
        <v>620286</v>
      </c>
      <c r="C621" s="14"/>
      <c r="D621" s="15" t="s">
        <v>2168</v>
      </c>
      <c r="E621" s="15" t="s">
        <v>2209</v>
      </c>
      <c r="F621" s="17" t="s">
        <v>2210</v>
      </c>
      <c r="G621" s="17" t="e">
        <f>VLOOKUP(F621,#REF!,1,0)</f>
        <v>#REF!</v>
      </c>
      <c r="H621" s="18" t="s">
        <v>14</v>
      </c>
      <c r="I621" s="15" t="s">
        <v>2206</v>
      </c>
      <c r="J621" s="15" t="s">
        <v>2207</v>
      </c>
      <c r="K621" s="15" t="s">
        <v>2211</v>
      </c>
      <c r="L621" s="16" t="s">
        <v>2174</v>
      </c>
    </row>
    <row r="622" spans="1:12">
      <c r="A622" s="16">
        <v>621</v>
      </c>
      <c r="B622" s="15">
        <v>620288</v>
      </c>
      <c r="C622" s="14" t="s">
        <v>2212</v>
      </c>
      <c r="D622" s="15" t="s">
        <v>2168</v>
      </c>
      <c r="E622" s="15" t="s">
        <v>2213</v>
      </c>
      <c r="F622" s="17" t="s">
        <v>2214</v>
      </c>
      <c r="G622" s="17" t="e">
        <f>VLOOKUP(F622,#REF!,1,0)</f>
        <v>#REF!</v>
      </c>
      <c r="H622" s="18" t="s">
        <v>14</v>
      </c>
      <c r="I622" s="15" t="s">
        <v>2215</v>
      </c>
      <c r="J622" s="15" t="s">
        <v>2216</v>
      </c>
      <c r="K622" s="15" t="s">
        <v>2217</v>
      </c>
      <c r="L622" s="16" t="s">
        <v>2174</v>
      </c>
    </row>
    <row r="623" spans="1:12">
      <c r="A623" s="16">
        <v>622</v>
      </c>
      <c r="B623" s="15">
        <v>620292</v>
      </c>
      <c r="C623" s="14"/>
      <c r="D623" s="15" t="s">
        <v>2168</v>
      </c>
      <c r="E623" s="15" t="s">
        <v>2218</v>
      </c>
      <c r="F623" s="17" t="s">
        <v>2219</v>
      </c>
      <c r="G623" s="17" t="e">
        <f>VLOOKUP(F623,#REF!,1,0)</f>
        <v>#REF!</v>
      </c>
      <c r="H623" s="18" t="s">
        <v>14</v>
      </c>
      <c r="I623" s="15" t="s">
        <v>2220</v>
      </c>
      <c r="J623" s="15" t="s">
        <v>2221</v>
      </c>
      <c r="K623" s="15" t="s">
        <v>2222</v>
      </c>
      <c r="L623" s="16" t="s">
        <v>2174</v>
      </c>
    </row>
    <row r="624" spans="1:12">
      <c r="A624" s="16">
        <v>623</v>
      </c>
      <c r="B624" s="15">
        <v>620293</v>
      </c>
      <c r="C624" s="14"/>
      <c r="D624" s="15" t="s">
        <v>2168</v>
      </c>
      <c r="E624" s="15" t="s">
        <v>2223</v>
      </c>
      <c r="F624" s="17" t="s">
        <v>2224</v>
      </c>
      <c r="G624" s="17" t="e">
        <f>VLOOKUP(F624,#REF!,1,0)</f>
        <v>#REF!</v>
      </c>
      <c r="H624" s="18" t="s">
        <v>14</v>
      </c>
      <c r="I624" s="15" t="s">
        <v>2220</v>
      </c>
      <c r="J624" s="15" t="s">
        <v>2221</v>
      </c>
      <c r="K624" s="15" t="s">
        <v>2225</v>
      </c>
      <c r="L624" s="16" t="s">
        <v>2174</v>
      </c>
    </row>
    <row r="625" spans="1:12">
      <c r="A625" s="16">
        <v>624</v>
      </c>
      <c r="B625" s="15">
        <v>620294</v>
      </c>
      <c r="C625" s="14"/>
      <c r="D625" s="15" t="s">
        <v>2168</v>
      </c>
      <c r="E625" s="15" t="s">
        <v>2226</v>
      </c>
      <c r="F625" s="17" t="s">
        <v>2227</v>
      </c>
      <c r="G625" s="17" t="e">
        <f>VLOOKUP(F625,#REF!,1,0)</f>
        <v>#REF!</v>
      </c>
      <c r="H625" s="18" t="s">
        <v>14</v>
      </c>
      <c r="I625" s="15" t="s">
        <v>2220</v>
      </c>
      <c r="J625" s="15" t="s">
        <v>2221</v>
      </c>
      <c r="K625" s="15" t="s">
        <v>2228</v>
      </c>
      <c r="L625" s="16" t="s">
        <v>2174</v>
      </c>
    </row>
    <row r="626" spans="1:12">
      <c r="A626" s="19">
        <v>625</v>
      </c>
      <c r="B626" s="15">
        <v>620295</v>
      </c>
      <c r="C626" s="20"/>
      <c r="D626" s="21" t="s">
        <v>2168</v>
      </c>
      <c r="E626" s="21" t="s">
        <v>2229</v>
      </c>
      <c r="F626" s="17" t="s">
        <v>2230</v>
      </c>
      <c r="G626" s="17" t="e">
        <f>VLOOKUP(F626,#REF!,1,0)</f>
        <v>#REF!</v>
      </c>
      <c r="H626" s="18" t="s">
        <v>14</v>
      </c>
      <c r="I626" s="21" t="s">
        <v>2231</v>
      </c>
      <c r="J626" s="21" t="s">
        <v>2232</v>
      </c>
      <c r="K626" s="21" t="s">
        <v>2233</v>
      </c>
      <c r="L626" s="19" t="s">
        <v>2174</v>
      </c>
    </row>
    <row r="627" spans="1:12">
      <c r="A627" s="16">
        <v>626</v>
      </c>
      <c r="B627" s="15">
        <v>620297</v>
      </c>
      <c r="C627" s="14" t="s">
        <v>2234</v>
      </c>
      <c r="D627" s="15" t="s">
        <v>2168</v>
      </c>
      <c r="E627" s="15" t="s">
        <v>2235</v>
      </c>
      <c r="F627" s="17" t="s">
        <v>2236</v>
      </c>
      <c r="G627" s="17" t="e">
        <f>VLOOKUP(F627,#REF!,1,0)</f>
        <v>#REF!</v>
      </c>
      <c r="H627" s="18" t="s">
        <v>14</v>
      </c>
      <c r="I627" s="15" t="s">
        <v>2231</v>
      </c>
      <c r="J627" s="15" t="s">
        <v>2232</v>
      </c>
      <c r="K627" s="15" t="s">
        <v>2237</v>
      </c>
      <c r="L627" s="16" t="s">
        <v>2174</v>
      </c>
    </row>
    <row r="628" spans="1:12">
      <c r="A628" s="16">
        <v>627</v>
      </c>
      <c r="B628" s="15">
        <v>620299</v>
      </c>
      <c r="C628" s="14"/>
      <c r="D628" s="15" t="s">
        <v>2168</v>
      </c>
      <c r="E628" s="15" t="s">
        <v>2238</v>
      </c>
      <c r="F628" s="17" t="s">
        <v>2239</v>
      </c>
      <c r="G628" s="17" t="e">
        <f>VLOOKUP(F628,#REF!,1,0)</f>
        <v>#REF!</v>
      </c>
      <c r="H628" s="18" t="s">
        <v>14</v>
      </c>
      <c r="I628" s="15" t="s">
        <v>2240</v>
      </c>
      <c r="J628" s="15" t="s">
        <v>2241</v>
      </c>
      <c r="K628" s="15" t="s">
        <v>2242</v>
      </c>
      <c r="L628" s="16" t="s">
        <v>2174</v>
      </c>
    </row>
    <row r="629" spans="1:12">
      <c r="A629" s="16">
        <v>628</v>
      </c>
      <c r="B629" s="15">
        <v>620305</v>
      </c>
      <c r="C629" s="14"/>
      <c r="D629" s="15" t="s">
        <v>2168</v>
      </c>
      <c r="E629" s="15" t="s">
        <v>2243</v>
      </c>
      <c r="F629" s="17" t="s">
        <v>2244</v>
      </c>
      <c r="G629" s="17" t="e">
        <f>VLOOKUP(F629,#REF!,1,0)</f>
        <v>#REF!</v>
      </c>
      <c r="H629" s="18" t="s">
        <v>14</v>
      </c>
      <c r="I629" s="15" t="s">
        <v>2240</v>
      </c>
      <c r="J629" s="15" t="s">
        <v>2241</v>
      </c>
      <c r="K629" s="15" t="s">
        <v>2245</v>
      </c>
      <c r="L629" s="16" t="s">
        <v>2174</v>
      </c>
    </row>
    <row r="630" spans="1:12">
      <c r="A630" s="16">
        <v>629</v>
      </c>
      <c r="B630" s="15">
        <v>620313</v>
      </c>
      <c r="C630" s="14">
        <v>4</v>
      </c>
      <c r="D630" s="15" t="s">
        <v>2168</v>
      </c>
      <c r="E630" s="15" t="s">
        <v>2246</v>
      </c>
      <c r="F630" s="17" t="s">
        <v>2247</v>
      </c>
      <c r="G630" s="17" t="e">
        <f>VLOOKUP(F630,#REF!,1,0)</f>
        <v>#REF!</v>
      </c>
      <c r="H630" s="18" t="s">
        <v>14</v>
      </c>
      <c r="I630" s="15" t="s">
        <v>2248</v>
      </c>
      <c r="J630" s="15" t="s">
        <v>2249</v>
      </c>
      <c r="K630" s="15" t="s">
        <v>2250</v>
      </c>
      <c r="L630" s="16" t="s">
        <v>2174</v>
      </c>
    </row>
    <row r="631" spans="1:12">
      <c r="A631" s="16">
        <v>630</v>
      </c>
      <c r="B631" s="15">
        <v>620314</v>
      </c>
      <c r="C631" s="14">
        <v>5</v>
      </c>
      <c r="D631" s="15" t="s">
        <v>2168</v>
      </c>
      <c r="E631" s="15" t="s">
        <v>2251</v>
      </c>
      <c r="F631" s="17" t="s">
        <v>2252</v>
      </c>
      <c r="G631" s="17" t="e">
        <f>VLOOKUP(F631,#REF!,1,0)</f>
        <v>#REF!</v>
      </c>
      <c r="H631" s="18" t="s">
        <v>14</v>
      </c>
      <c r="I631" s="15" t="s">
        <v>2248</v>
      </c>
      <c r="J631" s="15" t="s">
        <v>2249</v>
      </c>
      <c r="K631" s="15" t="s">
        <v>2253</v>
      </c>
      <c r="L631" s="16" t="s">
        <v>2174</v>
      </c>
    </row>
    <row r="632" spans="1:12">
      <c r="A632" s="16">
        <v>631</v>
      </c>
      <c r="B632" s="15">
        <v>620317</v>
      </c>
      <c r="C632" s="14">
        <v>6</v>
      </c>
      <c r="D632" s="15" t="s">
        <v>2168</v>
      </c>
      <c r="E632" s="15" t="s">
        <v>2254</v>
      </c>
      <c r="F632" s="17" t="s">
        <v>2255</v>
      </c>
      <c r="G632" s="17" t="e">
        <f>VLOOKUP(F632,#REF!,1,0)</f>
        <v>#REF!</v>
      </c>
      <c r="H632" s="18" t="s">
        <v>14</v>
      </c>
      <c r="I632" s="15" t="s">
        <v>2256</v>
      </c>
      <c r="J632" s="15" t="s">
        <v>2257</v>
      </c>
      <c r="K632" s="15" t="s">
        <v>2258</v>
      </c>
      <c r="L632" s="16" t="s">
        <v>2174</v>
      </c>
    </row>
    <row r="633" spans="1:12">
      <c r="A633" s="16">
        <v>632</v>
      </c>
      <c r="B633" s="15">
        <v>620318</v>
      </c>
      <c r="C633" s="14">
        <v>7</v>
      </c>
      <c r="D633" s="15" t="s">
        <v>2168</v>
      </c>
      <c r="E633" s="15" t="s">
        <v>2259</v>
      </c>
      <c r="F633" s="17" t="s">
        <v>2260</v>
      </c>
      <c r="G633" s="17" t="e">
        <f>VLOOKUP(F633,#REF!,1,0)</f>
        <v>#REF!</v>
      </c>
      <c r="H633" s="18" t="s">
        <v>14</v>
      </c>
      <c r="I633" s="15" t="s">
        <v>2248</v>
      </c>
      <c r="J633" s="15" t="s">
        <v>2249</v>
      </c>
      <c r="K633" s="15" t="s">
        <v>2261</v>
      </c>
      <c r="L633" s="16" t="s">
        <v>2174</v>
      </c>
    </row>
    <row r="634" spans="1:12">
      <c r="A634" s="16">
        <v>633</v>
      </c>
      <c r="B634" s="15">
        <v>620321</v>
      </c>
      <c r="C634" s="14"/>
      <c r="D634" s="15" t="s">
        <v>2168</v>
      </c>
      <c r="E634" s="15" t="s">
        <v>2262</v>
      </c>
      <c r="F634" s="17" t="s">
        <v>2263</v>
      </c>
      <c r="G634" s="17" t="e">
        <f>VLOOKUP(F634,#REF!,1,0)</f>
        <v>#REF!</v>
      </c>
      <c r="H634" s="18" t="s">
        <v>14</v>
      </c>
      <c r="I634" s="15" t="s">
        <v>2264</v>
      </c>
      <c r="J634" s="15" t="s">
        <v>2265</v>
      </c>
      <c r="K634" s="15" t="s">
        <v>2266</v>
      </c>
      <c r="L634" s="16" t="s">
        <v>2174</v>
      </c>
    </row>
    <row r="635" spans="1:12">
      <c r="A635" s="16">
        <v>634</v>
      </c>
      <c r="B635" s="15">
        <v>620322</v>
      </c>
      <c r="C635" s="14"/>
      <c r="D635" s="15" t="s">
        <v>2168</v>
      </c>
      <c r="E635" s="15" t="s">
        <v>2267</v>
      </c>
      <c r="F635" s="17" t="s">
        <v>2268</v>
      </c>
      <c r="G635" s="17" t="e">
        <f>VLOOKUP(F635,#REF!,1,0)</f>
        <v>#REF!</v>
      </c>
      <c r="H635" s="18" t="s">
        <v>14</v>
      </c>
      <c r="I635" s="15" t="s">
        <v>2264</v>
      </c>
      <c r="J635" s="15" t="s">
        <v>2265</v>
      </c>
      <c r="K635" s="15" t="s">
        <v>2269</v>
      </c>
      <c r="L635" s="16" t="s">
        <v>2174</v>
      </c>
    </row>
    <row r="636" spans="1:12">
      <c r="A636" s="16">
        <v>635</v>
      </c>
      <c r="B636" s="15">
        <v>620327</v>
      </c>
      <c r="C636" s="14"/>
      <c r="D636" s="15" t="s">
        <v>2168</v>
      </c>
      <c r="E636" s="15" t="s">
        <v>2270</v>
      </c>
      <c r="F636" s="17" t="s">
        <v>2271</v>
      </c>
      <c r="G636" s="17" t="e">
        <f>VLOOKUP(F636,#REF!,1,0)</f>
        <v>#REF!</v>
      </c>
      <c r="H636" s="18" t="s">
        <v>14</v>
      </c>
      <c r="I636" s="15" t="s">
        <v>2272</v>
      </c>
      <c r="J636" s="15" t="s">
        <v>2273</v>
      </c>
      <c r="K636" s="15" t="s">
        <v>2274</v>
      </c>
      <c r="L636" s="16" t="s">
        <v>2174</v>
      </c>
    </row>
    <row r="637" spans="1:12">
      <c r="A637" s="16">
        <v>636</v>
      </c>
      <c r="B637" s="15">
        <v>620328</v>
      </c>
      <c r="C637" s="14">
        <v>8</v>
      </c>
      <c r="D637" s="15" t="s">
        <v>2168</v>
      </c>
      <c r="E637" s="15" t="s">
        <v>2275</v>
      </c>
      <c r="F637" s="17" t="s">
        <v>2276</v>
      </c>
      <c r="G637" s="17" t="e">
        <f>VLOOKUP(F637,#REF!,1,0)</f>
        <v>#REF!</v>
      </c>
      <c r="H637" s="18" t="s">
        <v>14</v>
      </c>
      <c r="I637" s="15" t="s">
        <v>2277</v>
      </c>
      <c r="J637" s="15" t="s">
        <v>2278</v>
      </c>
      <c r="K637" s="15" t="s">
        <v>2279</v>
      </c>
      <c r="L637" s="16" t="s">
        <v>2174</v>
      </c>
    </row>
    <row r="638" spans="1:12">
      <c r="A638" s="104">
        <v>637</v>
      </c>
      <c r="B638" s="104">
        <v>620330</v>
      </c>
      <c r="C638" s="120"/>
      <c r="D638" s="104" t="s">
        <v>2168</v>
      </c>
      <c r="E638" s="104" t="s">
        <v>2280</v>
      </c>
      <c r="F638" s="121" t="s">
        <v>2281</v>
      </c>
      <c r="G638" s="121" t="e">
        <f>VLOOKUP(F638,#REF!,1,0)</f>
        <v>#REF!</v>
      </c>
      <c r="H638" s="122" t="s">
        <v>14</v>
      </c>
      <c r="I638" s="104" t="s">
        <v>2282</v>
      </c>
      <c r="J638" s="104" t="s">
        <v>2283</v>
      </c>
      <c r="K638" s="104" t="s">
        <v>2284</v>
      </c>
      <c r="L638" s="104" t="s">
        <v>2174</v>
      </c>
    </row>
    <row r="639" spans="1:12">
      <c r="A639" s="16">
        <v>638</v>
      </c>
      <c r="B639" s="15">
        <v>620332</v>
      </c>
      <c r="C639" s="14" t="s">
        <v>2285</v>
      </c>
      <c r="D639" s="15" t="s">
        <v>2168</v>
      </c>
      <c r="E639" s="15" t="s">
        <v>2286</v>
      </c>
      <c r="F639" s="17" t="s">
        <v>2287</v>
      </c>
      <c r="G639" s="17" t="e">
        <f>VLOOKUP(F639,#REF!,1,0)</f>
        <v>#REF!</v>
      </c>
      <c r="H639" s="18" t="s">
        <v>14</v>
      </c>
      <c r="I639" s="15" t="s">
        <v>2282</v>
      </c>
      <c r="J639" s="15" t="s">
        <v>2283</v>
      </c>
      <c r="K639" s="15" t="s">
        <v>2288</v>
      </c>
      <c r="L639" s="16" t="s">
        <v>2174</v>
      </c>
    </row>
    <row r="640" spans="1:12">
      <c r="A640" s="16">
        <v>639</v>
      </c>
      <c r="B640" s="15">
        <v>620333</v>
      </c>
      <c r="C640" s="14">
        <v>9</v>
      </c>
      <c r="D640" s="15" t="s">
        <v>2168</v>
      </c>
      <c r="E640" s="15" t="s">
        <v>2289</v>
      </c>
      <c r="F640" s="17" t="s">
        <v>2290</v>
      </c>
      <c r="G640" s="17" t="e">
        <f>VLOOKUP(F640,#REF!,1,0)</f>
        <v>#REF!</v>
      </c>
      <c r="H640" s="18" t="s">
        <v>14</v>
      </c>
      <c r="I640" s="15" t="s">
        <v>2183</v>
      </c>
      <c r="J640" s="15" t="s">
        <v>2184</v>
      </c>
      <c r="K640" s="15" t="s">
        <v>2291</v>
      </c>
      <c r="L640" s="16" t="s">
        <v>2174</v>
      </c>
    </row>
    <row r="641" spans="1:12">
      <c r="A641" s="16">
        <v>640</v>
      </c>
      <c r="B641" s="15">
        <v>620334</v>
      </c>
      <c r="C641" s="14">
        <v>10</v>
      </c>
      <c r="D641" s="15" t="s">
        <v>2168</v>
      </c>
      <c r="E641" s="15" t="s">
        <v>2292</v>
      </c>
      <c r="F641" s="17" t="s">
        <v>2293</v>
      </c>
      <c r="G641" s="17" t="e">
        <f>VLOOKUP(F641,#REF!,1,0)</f>
        <v>#REF!</v>
      </c>
      <c r="H641" s="18" t="s">
        <v>14</v>
      </c>
      <c r="I641" s="15" t="s">
        <v>2183</v>
      </c>
      <c r="J641" s="15" t="s">
        <v>2184</v>
      </c>
      <c r="K641" s="15" t="s">
        <v>2294</v>
      </c>
      <c r="L641" s="16" t="s">
        <v>2174</v>
      </c>
    </row>
    <row r="642" spans="1:12">
      <c r="A642" s="40">
        <v>641</v>
      </c>
      <c r="B642" s="15">
        <v>650065</v>
      </c>
      <c r="C642" s="38">
        <v>11</v>
      </c>
      <c r="D642" s="39" t="s">
        <v>2168</v>
      </c>
      <c r="E642" s="39" t="s">
        <v>2295</v>
      </c>
      <c r="F642" s="17" t="s">
        <v>2296</v>
      </c>
      <c r="G642" s="17" t="e">
        <f>VLOOKUP(F642,#REF!,1,0)</f>
        <v>#REF!</v>
      </c>
      <c r="H642" s="18" t="s">
        <v>14</v>
      </c>
      <c r="I642" s="39" t="s">
        <v>2256</v>
      </c>
      <c r="J642" s="39" t="s">
        <v>2257</v>
      </c>
      <c r="K642" s="39" t="s">
        <v>2297</v>
      </c>
      <c r="L642" s="40" t="s">
        <v>2174</v>
      </c>
    </row>
    <row r="643" spans="1:12">
      <c r="A643" s="16">
        <v>642</v>
      </c>
      <c r="B643" s="15">
        <v>650066</v>
      </c>
      <c r="C643" s="14">
        <v>12</v>
      </c>
      <c r="D643" s="15" t="s">
        <v>2168</v>
      </c>
      <c r="E643" s="15" t="s">
        <v>2298</v>
      </c>
      <c r="F643" s="17" t="s">
        <v>2299</v>
      </c>
      <c r="G643" s="17" t="e">
        <f>VLOOKUP(F643,#REF!,1,0)</f>
        <v>#REF!</v>
      </c>
      <c r="H643" s="18" t="s">
        <v>14</v>
      </c>
      <c r="I643" s="15" t="s">
        <v>2256</v>
      </c>
      <c r="J643" s="15" t="s">
        <v>2257</v>
      </c>
      <c r="K643" s="15" t="s">
        <v>2300</v>
      </c>
      <c r="L643" s="16" t="s">
        <v>2174</v>
      </c>
    </row>
    <row r="644" spans="1:12">
      <c r="A644" s="16">
        <v>643</v>
      </c>
      <c r="B644" s="15">
        <v>650067</v>
      </c>
      <c r="C644" s="14">
        <v>13</v>
      </c>
      <c r="D644" s="15" t="s">
        <v>2168</v>
      </c>
      <c r="E644" s="15" t="s">
        <v>2301</v>
      </c>
      <c r="F644" s="17" t="s">
        <v>2302</v>
      </c>
      <c r="G644" s="17" t="e">
        <f>VLOOKUP(F644,#REF!,1,0)</f>
        <v>#REF!</v>
      </c>
      <c r="H644" s="18" t="s">
        <v>14</v>
      </c>
      <c r="I644" s="15" t="s">
        <v>2256</v>
      </c>
      <c r="J644" s="15" t="s">
        <v>2257</v>
      </c>
      <c r="K644" s="15" t="s">
        <v>2303</v>
      </c>
      <c r="L644" s="16" t="s">
        <v>2174</v>
      </c>
    </row>
    <row r="645" spans="1:12">
      <c r="A645" s="16">
        <v>644</v>
      </c>
      <c r="B645" s="15">
        <v>650068</v>
      </c>
      <c r="C645" s="14">
        <v>14</v>
      </c>
      <c r="D645" s="15" t="s">
        <v>2168</v>
      </c>
      <c r="E645" s="15" t="s">
        <v>2304</v>
      </c>
      <c r="F645" s="17" t="s">
        <v>2305</v>
      </c>
      <c r="G645" s="17" t="e">
        <f>VLOOKUP(F645,#REF!,1,0)</f>
        <v>#REF!</v>
      </c>
      <c r="H645" s="18" t="s">
        <v>14</v>
      </c>
      <c r="I645" s="15" t="s">
        <v>2256</v>
      </c>
      <c r="J645" s="15" t="s">
        <v>2257</v>
      </c>
      <c r="K645" s="15" t="s">
        <v>2306</v>
      </c>
      <c r="L645" s="16" t="s">
        <v>2174</v>
      </c>
    </row>
    <row r="646" spans="1:12">
      <c r="A646" s="19">
        <v>645</v>
      </c>
      <c r="B646" s="15">
        <v>650072</v>
      </c>
      <c r="C646" s="20"/>
      <c r="D646" s="21" t="s">
        <v>2168</v>
      </c>
      <c r="E646" s="21" t="s">
        <v>2307</v>
      </c>
      <c r="F646" s="17" t="s">
        <v>2308</v>
      </c>
      <c r="G646" s="17" t="e">
        <f>VLOOKUP(F646,#REF!,1,0)</f>
        <v>#REF!</v>
      </c>
      <c r="H646" s="18" t="s">
        <v>14</v>
      </c>
      <c r="I646" s="21" t="s">
        <v>2309</v>
      </c>
      <c r="J646" s="21" t="s">
        <v>2310</v>
      </c>
      <c r="K646" s="21" t="s">
        <v>2311</v>
      </c>
      <c r="L646" s="19" t="s">
        <v>2174</v>
      </c>
    </row>
    <row r="647" spans="1:12">
      <c r="A647" s="16">
        <v>646</v>
      </c>
      <c r="B647" s="15">
        <v>650074</v>
      </c>
      <c r="C647" s="14" t="s">
        <v>2312</v>
      </c>
      <c r="D647" s="15" t="s">
        <v>2168</v>
      </c>
      <c r="E647" s="15" t="s">
        <v>2313</v>
      </c>
      <c r="F647" s="17" t="s">
        <v>2314</v>
      </c>
      <c r="G647" s="17" t="e">
        <f>VLOOKUP(F647,#REF!,1,0)</f>
        <v>#REF!</v>
      </c>
      <c r="H647" s="18" t="s">
        <v>14</v>
      </c>
      <c r="I647" s="15" t="s">
        <v>2309</v>
      </c>
      <c r="J647" s="15" t="s">
        <v>2310</v>
      </c>
      <c r="K647" s="15" t="s">
        <v>2315</v>
      </c>
      <c r="L647" s="16" t="s">
        <v>2174</v>
      </c>
    </row>
    <row r="648" spans="1:12">
      <c r="A648" s="16">
        <v>647</v>
      </c>
      <c r="B648" s="15">
        <v>650075</v>
      </c>
      <c r="C648" s="14" t="s">
        <v>2316</v>
      </c>
      <c r="D648" s="15" t="s">
        <v>2168</v>
      </c>
      <c r="E648" s="15" t="s">
        <v>2317</v>
      </c>
      <c r="F648" s="17" t="s">
        <v>2318</v>
      </c>
      <c r="G648" s="17" t="e">
        <f>VLOOKUP(F648,#REF!,1,0)</f>
        <v>#REF!</v>
      </c>
      <c r="H648" s="18" t="s">
        <v>14</v>
      </c>
      <c r="I648" s="15" t="s">
        <v>2309</v>
      </c>
      <c r="J648" s="15" t="s">
        <v>2310</v>
      </c>
      <c r="K648" s="15" t="s">
        <v>2319</v>
      </c>
      <c r="L648" s="16" t="s">
        <v>2174</v>
      </c>
    </row>
    <row r="649" spans="1:12">
      <c r="A649" s="16">
        <v>648</v>
      </c>
      <c r="B649" s="15">
        <v>650095</v>
      </c>
      <c r="C649" s="14">
        <v>15</v>
      </c>
      <c r="D649" s="15" t="s">
        <v>2168</v>
      </c>
      <c r="E649" s="15" t="s">
        <v>2320</v>
      </c>
      <c r="F649" s="17" t="s">
        <v>2321</v>
      </c>
      <c r="G649" s="17" t="e">
        <f>VLOOKUP(F649,#REF!,1,0)</f>
        <v>#REF!</v>
      </c>
      <c r="H649" s="18" t="s">
        <v>14</v>
      </c>
      <c r="I649" s="15" t="s">
        <v>2248</v>
      </c>
      <c r="J649" s="15" t="s">
        <v>2249</v>
      </c>
      <c r="K649" s="15" t="s">
        <v>2322</v>
      </c>
      <c r="L649" s="16" t="s">
        <v>2174</v>
      </c>
    </row>
    <row r="650" spans="1:12">
      <c r="A650" s="16">
        <v>649</v>
      </c>
      <c r="B650" s="15">
        <v>650106</v>
      </c>
      <c r="C650" s="14" t="s">
        <v>2323</v>
      </c>
      <c r="D650" s="15" t="s">
        <v>2168</v>
      </c>
      <c r="E650" s="15" t="s">
        <v>2324</v>
      </c>
      <c r="F650" s="17" t="s">
        <v>2325</v>
      </c>
      <c r="G650" s="17" t="e">
        <f>VLOOKUP(F650,#REF!,1,0)</f>
        <v>#REF!</v>
      </c>
      <c r="H650" s="18" t="s">
        <v>14</v>
      </c>
      <c r="I650" s="15" t="s">
        <v>2282</v>
      </c>
      <c r="J650" s="15" t="s">
        <v>2283</v>
      </c>
      <c r="K650" s="15" t="s">
        <v>2326</v>
      </c>
      <c r="L650" s="16" t="s">
        <v>2174</v>
      </c>
    </row>
    <row r="651" spans="1:12">
      <c r="A651" s="16">
        <v>650</v>
      </c>
      <c r="B651" s="15">
        <v>650111</v>
      </c>
      <c r="C651" s="14">
        <v>16</v>
      </c>
      <c r="D651" s="15" t="s">
        <v>2168</v>
      </c>
      <c r="E651" s="15" t="s">
        <v>2327</v>
      </c>
      <c r="F651" s="17" t="s">
        <v>2328</v>
      </c>
      <c r="G651" s="17" t="e">
        <f>VLOOKUP(F651,#REF!,1,0)</f>
        <v>#REF!</v>
      </c>
      <c r="H651" s="18" t="s">
        <v>14</v>
      </c>
      <c r="I651" s="15" t="s">
        <v>2248</v>
      </c>
      <c r="J651" s="15" t="s">
        <v>2249</v>
      </c>
      <c r="K651" s="15" t="s">
        <v>2329</v>
      </c>
      <c r="L651" s="16" t="s">
        <v>2174</v>
      </c>
    </row>
    <row r="652" spans="1:12">
      <c r="A652" s="16">
        <v>651</v>
      </c>
      <c r="B652" s="15">
        <v>650114</v>
      </c>
      <c r="C652" s="14" t="s">
        <v>2330</v>
      </c>
      <c r="D652" s="15" t="s">
        <v>2168</v>
      </c>
      <c r="E652" s="15" t="s">
        <v>2331</v>
      </c>
      <c r="F652" s="17" t="s">
        <v>2332</v>
      </c>
      <c r="G652" s="17" t="e">
        <f>VLOOKUP(F652,#REF!,1,0)</f>
        <v>#REF!</v>
      </c>
      <c r="H652" s="18" t="s">
        <v>14</v>
      </c>
      <c r="I652" s="15" t="s">
        <v>2282</v>
      </c>
      <c r="J652" s="15" t="s">
        <v>2283</v>
      </c>
      <c r="K652" s="15" t="s">
        <v>2333</v>
      </c>
      <c r="L652" s="16" t="s">
        <v>2174</v>
      </c>
    </row>
    <row r="653" spans="1:12">
      <c r="A653" s="16">
        <v>652</v>
      </c>
      <c r="B653" s="14">
        <v>457</v>
      </c>
      <c r="C653" s="14"/>
      <c r="D653" s="15" t="s">
        <v>2334</v>
      </c>
      <c r="E653" s="15" t="s">
        <v>2335</v>
      </c>
      <c r="F653" s="17" t="s">
        <v>2336</v>
      </c>
      <c r="G653" s="17" t="e">
        <f>VLOOKUP(F653,#REF!,1,0)</f>
        <v>#REF!</v>
      </c>
      <c r="H653" s="18" t="s">
        <v>14</v>
      </c>
      <c r="I653" s="15" t="s">
        <v>2337</v>
      </c>
      <c r="J653" s="15" t="s">
        <v>2338</v>
      </c>
      <c r="K653" s="15" t="s">
        <v>2339</v>
      </c>
      <c r="L653" s="16" t="s">
        <v>2340</v>
      </c>
    </row>
    <row r="654" spans="1:12">
      <c r="A654" s="16">
        <v>653</v>
      </c>
      <c r="B654" s="14">
        <v>51313</v>
      </c>
      <c r="C654" s="14"/>
      <c r="D654" s="15" t="s">
        <v>2334</v>
      </c>
      <c r="E654" s="15" t="s">
        <v>2341</v>
      </c>
      <c r="F654" s="17" t="s">
        <v>2342</v>
      </c>
      <c r="G654" s="17" t="e">
        <f>VLOOKUP(F654,#REF!,1,0)</f>
        <v>#REF!</v>
      </c>
      <c r="H654" s="18" t="s">
        <v>14</v>
      </c>
      <c r="I654" s="15" t="s">
        <v>2343</v>
      </c>
      <c r="J654" s="15" t="s">
        <v>2344</v>
      </c>
      <c r="K654" s="15" t="s">
        <v>2345</v>
      </c>
      <c r="L654" s="16" t="s">
        <v>2340</v>
      </c>
    </row>
    <row r="655" spans="1:12">
      <c r="A655" s="16">
        <v>654</v>
      </c>
      <c r="B655" s="14">
        <v>51443</v>
      </c>
      <c r="C655" s="14"/>
      <c r="D655" s="15" t="s">
        <v>2334</v>
      </c>
      <c r="E655" s="15" t="s">
        <v>2346</v>
      </c>
      <c r="F655" s="17" t="s">
        <v>2347</v>
      </c>
      <c r="G655" s="17" t="e">
        <f>VLOOKUP(F655,#REF!,1,0)</f>
        <v>#REF!</v>
      </c>
      <c r="H655" s="18" t="s">
        <v>14</v>
      </c>
      <c r="I655" s="15" t="s">
        <v>2348</v>
      </c>
      <c r="J655" s="15" t="s">
        <v>2338</v>
      </c>
      <c r="K655" s="15" t="s">
        <v>2349</v>
      </c>
      <c r="L655" s="16" t="s">
        <v>2340</v>
      </c>
    </row>
    <row r="656" spans="1:12">
      <c r="A656" s="19">
        <v>655</v>
      </c>
      <c r="B656" s="123">
        <v>51573</v>
      </c>
      <c r="C656" s="124"/>
      <c r="D656" s="21" t="s">
        <v>2334</v>
      </c>
      <c r="E656" s="125" t="s">
        <v>2350</v>
      </c>
      <c r="F656" s="126" t="s">
        <v>2351</v>
      </c>
      <c r="G656" s="17" t="e">
        <f>VLOOKUP(F656,#REF!,1,0)</f>
        <v>#REF!</v>
      </c>
      <c r="H656" s="18" t="s">
        <v>14</v>
      </c>
      <c r="I656" s="127" t="s">
        <v>2352</v>
      </c>
      <c r="J656" s="19"/>
      <c r="K656" s="128" t="s">
        <v>2353</v>
      </c>
      <c r="L656" s="19" t="s">
        <v>2340</v>
      </c>
    </row>
    <row r="657" spans="1:12">
      <c r="A657" s="16">
        <v>656</v>
      </c>
      <c r="B657" s="14">
        <v>51902</v>
      </c>
      <c r="C657" s="14"/>
      <c r="D657" s="15" t="s">
        <v>2334</v>
      </c>
      <c r="E657" s="15" t="s">
        <v>2354</v>
      </c>
      <c r="F657" s="17" t="s">
        <v>2355</v>
      </c>
      <c r="G657" s="17" t="e">
        <f>VLOOKUP(F657,#REF!,1,0)</f>
        <v>#REF!</v>
      </c>
      <c r="H657" s="18" t="s">
        <v>14</v>
      </c>
      <c r="I657" s="15" t="s">
        <v>2356</v>
      </c>
      <c r="J657" s="16" t="s">
        <v>2357</v>
      </c>
      <c r="K657" s="15" t="s">
        <v>2358</v>
      </c>
      <c r="L657" s="16" t="s">
        <v>2340</v>
      </c>
    </row>
    <row r="658" spans="1:12">
      <c r="A658" s="16">
        <v>657</v>
      </c>
      <c r="B658" s="14">
        <v>54857</v>
      </c>
      <c r="C658" s="14"/>
      <c r="D658" s="15" t="s">
        <v>2334</v>
      </c>
      <c r="E658" s="15" t="s">
        <v>2359</v>
      </c>
      <c r="F658" s="17" t="s">
        <v>2360</v>
      </c>
      <c r="G658" s="17" t="e">
        <f>VLOOKUP(F658,#REF!,1,0)</f>
        <v>#REF!</v>
      </c>
      <c r="H658" s="18" t="s">
        <v>14</v>
      </c>
      <c r="I658" s="15" t="s">
        <v>2361</v>
      </c>
      <c r="J658" s="15" t="s">
        <v>2362</v>
      </c>
      <c r="K658" s="15" t="s">
        <v>2363</v>
      </c>
      <c r="L658" s="16" t="s">
        <v>2340</v>
      </c>
    </row>
    <row r="659" spans="1:12">
      <c r="A659" s="16">
        <v>658</v>
      </c>
      <c r="B659" s="14">
        <v>59629</v>
      </c>
      <c r="C659" s="14"/>
      <c r="D659" s="15" t="s">
        <v>2334</v>
      </c>
      <c r="E659" s="15" t="s">
        <v>2364</v>
      </c>
      <c r="F659" s="17" t="s">
        <v>2365</v>
      </c>
      <c r="G659" s="17" t="e">
        <f>VLOOKUP(F659,#REF!,1,0)</f>
        <v>#REF!</v>
      </c>
      <c r="H659" s="18" t="s">
        <v>14</v>
      </c>
      <c r="I659" s="15" t="s">
        <v>2366</v>
      </c>
      <c r="J659" s="15" t="s">
        <v>2338</v>
      </c>
      <c r="K659" s="15" t="s">
        <v>2367</v>
      </c>
      <c r="L659" s="16" t="s">
        <v>2340</v>
      </c>
    </row>
    <row r="660" spans="1:12">
      <c r="A660" s="16">
        <v>659</v>
      </c>
      <c r="B660" s="14">
        <v>74492</v>
      </c>
      <c r="C660" s="14"/>
      <c r="D660" s="15" t="s">
        <v>2334</v>
      </c>
      <c r="E660" s="15" t="s">
        <v>2368</v>
      </c>
      <c r="F660" s="17" t="s">
        <v>2369</v>
      </c>
      <c r="G660" s="17" t="e">
        <f>VLOOKUP(F660,#REF!,1,0)</f>
        <v>#REF!</v>
      </c>
      <c r="H660" s="18" t="s">
        <v>14</v>
      </c>
      <c r="I660" s="15" t="s">
        <v>2337</v>
      </c>
      <c r="J660" s="15" t="s">
        <v>2338</v>
      </c>
      <c r="K660" s="15" t="s">
        <v>2370</v>
      </c>
      <c r="L660" s="16" t="s">
        <v>2340</v>
      </c>
    </row>
    <row r="661" spans="1:12">
      <c r="A661" s="19">
        <v>660</v>
      </c>
      <c r="B661" s="14">
        <v>91909</v>
      </c>
      <c r="C661" s="20"/>
      <c r="D661" s="21" t="s">
        <v>2334</v>
      </c>
      <c r="E661" s="21" t="s">
        <v>2371</v>
      </c>
      <c r="F661" s="17" t="s">
        <v>2372</v>
      </c>
      <c r="G661" s="17" t="e">
        <f>VLOOKUP(F661,#REF!,1,0)</f>
        <v>#REF!</v>
      </c>
      <c r="H661" s="18" t="s">
        <v>14</v>
      </c>
      <c r="I661" s="21" t="s">
        <v>2373</v>
      </c>
      <c r="J661" s="21" t="s">
        <v>2338</v>
      </c>
      <c r="K661" s="21" t="s">
        <v>2374</v>
      </c>
      <c r="L661" s="19" t="s">
        <v>2340</v>
      </c>
    </row>
    <row r="662" spans="1:12">
      <c r="A662" s="16">
        <v>661</v>
      </c>
      <c r="B662" s="14">
        <v>351227</v>
      </c>
      <c r="C662" s="14"/>
      <c r="D662" s="15" t="s">
        <v>2334</v>
      </c>
      <c r="E662" s="15" t="s">
        <v>2375</v>
      </c>
      <c r="F662" s="17" t="s">
        <v>2376</v>
      </c>
      <c r="G662" s="17" t="e">
        <f>VLOOKUP(F662,#REF!,1,0)</f>
        <v>#REF!</v>
      </c>
      <c r="H662" s="18" t="s">
        <v>14</v>
      </c>
      <c r="I662" s="15" t="s">
        <v>2377</v>
      </c>
      <c r="J662" s="15" t="s">
        <v>2338</v>
      </c>
      <c r="K662" s="15" t="s">
        <v>2378</v>
      </c>
      <c r="L662" s="16" t="s">
        <v>2340</v>
      </c>
    </row>
    <row r="663" spans="1:12">
      <c r="A663" s="16">
        <v>662</v>
      </c>
      <c r="B663" s="14">
        <v>351240</v>
      </c>
      <c r="C663" s="14"/>
      <c r="D663" s="15" t="s">
        <v>2334</v>
      </c>
      <c r="E663" s="15" t="s">
        <v>2379</v>
      </c>
      <c r="F663" s="17" t="s">
        <v>2380</v>
      </c>
      <c r="G663" s="17" t="e">
        <f>VLOOKUP(F663,#REF!,1,0)</f>
        <v>#REF!</v>
      </c>
      <c r="H663" s="18" t="s">
        <v>14</v>
      </c>
      <c r="I663" s="15" t="s">
        <v>2381</v>
      </c>
      <c r="J663" s="15" t="s">
        <v>2338</v>
      </c>
      <c r="K663" s="15" t="s">
        <v>2382</v>
      </c>
      <c r="L663" s="16" t="s">
        <v>2340</v>
      </c>
    </row>
    <row r="664" spans="1:12">
      <c r="A664" s="19">
        <v>663</v>
      </c>
      <c r="B664" s="14">
        <v>440798</v>
      </c>
      <c r="C664" s="20"/>
      <c r="D664" s="21" t="s">
        <v>2334</v>
      </c>
      <c r="E664" s="21" t="s">
        <v>2383</v>
      </c>
      <c r="F664" s="17" t="s">
        <v>2384</v>
      </c>
      <c r="G664" s="17" t="e">
        <f>VLOOKUP(F664,#REF!,1,0)</f>
        <v>#REF!</v>
      </c>
      <c r="H664" s="18" t="s">
        <v>14</v>
      </c>
      <c r="I664" s="21" t="s">
        <v>2366</v>
      </c>
      <c r="J664" s="21" t="s">
        <v>2338</v>
      </c>
      <c r="K664" s="21" t="s">
        <v>2385</v>
      </c>
      <c r="L664" s="19" t="s">
        <v>2340</v>
      </c>
    </row>
    <row r="665" spans="1:12">
      <c r="A665" s="16">
        <v>664</v>
      </c>
      <c r="B665" s="14">
        <v>450443</v>
      </c>
      <c r="C665" s="14"/>
      <c r="D665" s="15" t="s">
        <v>2334</v>
      </c>
      <c r="E665" s="15" t="s">
        <v>2386</v>
      </c>
      <c r="F665" s="17" t="s">
        <v>2387</v>
      </c>
      <c r="G665" s="17" t="e">
        <f>VLOOKUP(F665,#REF!,1,0)</f>
        <v>#REF!</v>
      </c>
      <c r="H665" s="18" t="s">
        <v>14</v>
      </c>
      <c r="I665" s="15" t="s">
        <v>2348</v>
      </c>
      <c r="J665" s="15" t="s">
        <v>2338</v>
      </c>
      <c r="K665" s="15" t="s">
        <v>2388</v>
      </c>
      <c r="L665" s="16" t="s">
        <v>2340</v>
      </c>
    </row>
    <row r="666" spans="1:12">
      <c r="A666" s="16">
        <v>665</v>
      </c>
      <c r="B666" s="14">
        <v>520889</v>
      </c>
      <c r="C666" s="14"/>
      <c r="D666" s="15" t="s">
        <v>2334</v>
      </c>
      <c r="E666" s="15" t="s">
        <v>2389</v>
      </c>
      <c r="F666" s="17" t="s">
        <v>2390</v>
      </c>
      <c r="G666" s="17" t="e">
        <f>VLOOKUP(F666,#REF!,1,0)</f>
        <v>#REF!</v>
      </c>
      <c r="H666" s="18" t="s">
        <v>14</v>
      </c>
      <c r="I666" s="15" t="s">
        <v>2391</v>
      </c>
      <c r="J666" s="15" t="s">
        <v>2338</v>
      </c>
      <c r="K666" s="15" t="s">
        <v>2392</v>
      </c>
      <c r="L666" s="16" t="s">
        <v>2340</v>
      </c>
    </row>
    <row r="667" spans="1:12">
      <c r="A667" s="16">
        <v>666</v>
      </c>
      <c r="B667" s="14">
        <v>520890</v>
      </c>
      <c r="C667" s="14"/>
      <c r="D667" s="15" t="s">
        <v>2334</v>
      </c>
      <c r="E667" s="15" t="s">
        <v>2393</v>
      </c>
      <c r="F667" s="17" t="s">
        <v>2394</v>
      </c>
      <c r="G667" s="17" t="e">
        <f>VLOOKUP(F667,#REF!,1,0)</f>
        <v>#REF!</v>
      </c>
      <c r="H667" s="18" t="s">
        <v>14</v>
      </c>
      <c r="I667" s="15" t="s">
        <v>2391</v>
      </c>
      <c r="J667" s="15" t="s">
        <v>2338</v>
      </c>
      <c r="K667" s="15" t="s">
        <v>2395</v>
      </c>
      <c r="L667" s="16" t="s">
        <v>2340</v>
      </c>
    </row>
    <row r="668" spans="1:12">
      <c r="A668" s="16">
        <v>667</v>
      </c>
      <c r="B668" s="14">
        <v>520891</v>
      </c>
      <c r="C668" s="14"/>
      <c r="D668" s="15" t="s">
        <v>2334</v>
      </c>
      <c r="E668" s="15" t="s">
        <v>2396</v>
      </c>
      <c r="F668" s="17" t="s">
        <v>2397</v>
      </c>
      <c r="G668" s="17" t="e">
        <f>VLOOKUP(F668,#REF!,1,0)</f>
        <v>#REF!</v>
      </c>
      <c r="H668" s="18" t="s">
        <v>14</v>
      </c>
      <c r="I668" s="15" t="s">
        <v>2391</v>
      </c>
      <c r="J668" s="15" t="s">
        <v>2338</v>
      </c>
      <c r="K668" s="15" t="s">
        <v>2398</v>
      </c>
      <c r="L668" s="16" t="s">
        <v>2340</v>
      </c>
    </row>
    <row r="669" spans="1:12">
      <c r="A669" s="16">
        <v>668</v>
      </c>
      <c r="B669" s="14">
        <v>520900</v>
      </c>
      <c r="C669" s="14"/>
      <c r="D669" s="15" t="s">
        <v>2334</v>
      </c>
      <c r="E669" s="15" t="s">
        <v>2399</v>
      </c>
      <c r="F669" s="17" t="s">
        <v>2400</v>
      </c>
      <c r="G669" s="17" t="e">
        <f>VLOOKUP(F669,#REF!,1,0)</f>
        <v>#REF!</v>
      </c>
      <c r="H669" s="18" t="s">
        <v>14</v>
      </c>
      <c r="I669" s="15" t="s">
        <v>2356</v>
      </c>
      <c r="J669" s="15" t="s">
        <v>2338</v>
      </c>
      <c r="K669" s="15" t="s">
        <v>2401</v>
      </c>
      <c r="L669" s="16" t="s">
        <v>2340</v>
      </c>
    </row>
    <row r="670" spans="1:12">
      <c r="A670" s="16">
        <v>669</v>
      </c>
      <c r="B670" s="14">
        <v>520901</v>
      </c>
      <c r="C670" s="14"/>
      <c r="D670" s="15" t="s">
        <v>2334</v>
      </c>
      <c r="E670" s="15" t="s">
        <v>2402</v>
      </c>
      <c r="F670" s="17" t="s">
        <v>2403</v>
      </c>
      <c r="G670" s="17" t="e">
        <f>VLOOKUP(F670,#REF!,1,0)</f>
        <v>#REF!</v>
      </c>
      <c r="H670" s="18" t="s">
        <v>14</v>
      </c>
      <c r="I670" s="15" t="s">
        <v>2356</v>
      </c>
      <c r="J670" s="15" t="s">
        <v>2338</v>
      </c>
      <c r="K670" s="15" t="s">
        <v>2404</v>
      </c>
      <c r="L670" s="16" t="s">
        <v>2340</v>
      </c>
    </row>
    <row r="671" spans="1:12">
      <c r="A671" s="16">
        <v>670</v>
      </c>
      <c r="B671" s="14">
        <v>520902</v>
      </c>
      <c r="C671" s="14"/>
      <c r="D671" s="15" t="s">
        <v>2334</v>
      </c>
      <c r="E671" s="15" t="s">
        <v>2405</v>
      </c>
      <c r="F671" s="17" t="s">
        <v>2406</v>
      </c>
      <c r="G671" s="17" t="e">
        <f>VLOOKUP(F671,#REF!,1,0)</f>
        <v>#REF!</v>
      </c>
      <c r="H671" s="18" t="s">
        <v>14</v>
      </c>
      <c r="I671" s="15" t="s">
        <v>2356</v>
      </c>
      <c r="J671" s="15" t="s">
        <v>2338</v>
      </c>
      <c r="K671" s="15" t="s">
        <v>2407</v>
      </c>
      <c r="L671" s="16" t="s">
        <v>2340</v>
      </c>
    </row>
    <row r="672" spans="1:12">
      <c r="A672" s="16">
        <v>671</v>
      </c>
      <c r="B672" s="14">
        <v>520903</v>
      </c>
      <c r="C672" s="14"/>
      <c r="D672" s="15" t="s">
        <v>2334</v>
      </c>
      <c r="E672" s="15" t="s">
        <v>2408</v>
      </c>
      <c r="F672" s="17" t="s">
        <v>2409</v>
      </c>
      <c r="G672" s="17" t="e">
        <f>VLOOKUP(F672,#REF!,1,0)</f>
        <v>#REF!</v>
      </c>
      <c r="H672" s="18" t="s">
        <v>14</v>
      </c>
      <c r="I672" s="15" t="s">
        <v>2381</v>
      </c>
      <c r="J672" s="15" t="s">
        <v>2338</v>
      </c>
      <c r="K672" s="15" t="s">
        <v>2410</v>
      </c>
      <c r="L672" s="16" t="s">
        <v>2340</v>
      </c>
    </row>
    <row r="673" spans="1:12">
      <c r="A673" s="16">
        <v>672</v>
      </c>
      <c r="B673" s="14">
        <v>520904</v>
      </c>
      <c r="C673" s="14"/>
      <c r="D673" s="15" t="s">
        <v>2334</v>
      </c>
      <c r="E673" s="15" t="s">
        <v>2411</v>
      </c>
      <c r="F673" s="17" t="s">
        <v>2412</v>
      </c>
      <c r="G673" s="17" t="e">
        <f>VLOOKUP(F673,#REF!,1,0)</f>
        <v>#REF!</v>
      </c>
      <c r="H673" s="18" t="s">
        <v>14</v>
      </c>
      <c r="I673" s="15" t="s">
        <v>2381</v>
      </c>
      <c r="J673" s="15" t="s">
        <v>2338</v>
      </c>
      <c r="K673" s="15" t="s">
        <v>2413</v>
      </c>
      <c r="L673" s="16" t="s">
        <v>2340</v>
      </c>
    </row>
    <row r="674" spans="1:12">
      <c r="A674" s="16">
        <v>673</v>
      </c>
      <c r="B674" s="14">
        <v>520906</v>
      </c>
      <c r="C674" s="14"/>
      <c r="D674" s="15" t="s">
        <v>2334</v>
      </c>
      <c r="E674" s="15" t="s">
        <v>2414</v>
      </c>
      <c r="F674" s="17" t="s">
        <v>2415</v>
      </c>
      <c r="G674" s="17" t="e">
        <f>VLOOKUP(F674,#REF!,1,0)</f>
        <v>#REF!</v>
      </c>
      <c r="H674" s="18" t="s">
        <v>14</v>
      </c>
      <c r="I674" s="15" t="s">
        <v>2381</v>
      </c>
      <c r="J674" s="15" t="s">
        <v>2338</v>
      </c>
      <c r="K674" s="15" t="s">
        <v>2416</v>
      </c>
      <c r="L674" s="16" t="s">
        <v>2340</v>
      </c>
    </row>
    <row r="675" spans="1:12">
      <c r="A675" s="16">
        <v>674</v>
      </c>
      <c r="B675" s="14">
        <v>520907</v>
      </c>
      <c r="C675" s="14"/>
      <c r="D675" s="15" t="s">
        <v>2334</v>
      </c>
      <c r="E675" s="15" t="s">
        <v>2417</v>
      </c>
      <c r="F675" s="17" t="s">
        <v>2418</v>
      </c>
      <c r="G675" s="17" t="e">
        <f>VLOOKUP(F675,#REF!,1,0)</f>
        <v>#REF!</v>
      </c>
      <c r="H675" s="18" t="s">
        <v>14</v>
      </c>
      <c r="I675" s="15" t="s">
        <v>2381</v>
      </c>
      <c r="J675" s="15" t="s">
        <v>2338</v>
      </c>
      <c r="K675" s="15" t="s">
        <v>2419</v>
      </c>
      <c r="L675" s="16" t="s">
        <v>2340</v>
      </c>
    </row>
    <row r="676" spans="1:12">
      <c r="A676" s="16">
        <v>675</v>
      </c>
      <c r="B676" s="14">
        <v>520908</v>
      </c>
      <c r="C676" s="14"/>
      <c r="D676" s="15" t="s">
        <v>2334</v>
      </c>
      <c r="E676" s="15" t="s">
        <v>2420</v>
      </c>
      <c r="F676" s="17" t="s">
        <v>2421</v>
      </c>
      <c r="G676" s="17" t="e">
        <f>VLOOKUP(F676,#REF!,1,0)</f>
        <v>#REF!</v>
      </c>
      <c r="H676" s="18" t="s">
        <v>14</v>
      </c>
      <c r="I676" s="15" t="s">
        <v>2381</v>
      </c>
      <c r="J676" s="15" t="s">
        <v>2338</v>
      </c>
      <c r="K676" s="15" t="s">
        <v>2422</v>
      </c>
      <c r="L676" s="16" t="s">
        <v>2340</v>
      </c>
    </row>
    <row r="677" spans="1:12">
      <c r="A677" s="16">
        <v>676</v>
      </c>
      <c r="B677" s="14">
        <v>520909</v>
      </c>
      <c r="C677" s="14"/>
      <c r="D677" s="15" t="s">
        <v>2334</v>
      </c>
      <c r="E677" s="15" t="s">
        <v>2423</v>
      </c>
      <c r="F677" s="17" t="s">
        <v>2424</v>
      </c>
      <c r="G677" s="17" t="e">
        <f>VLOOKUP(F677,#REF!,1,0)</f>
        <v>#REF!</v>
      </c>
      <c r="H677" s="18" t="s">
        <v>14</v>
      </c>
      <c r="I677" s="15" t="s">
        <v>2381</v>
      </c>
      <c r="J677" s="15" t="s">
        <v>2338</v>
      </c>
      <c r="K677" s="15" t="s">
        <v>2425</v>
      </c>
      <c r="L677" s="16" t="s">
        <v>2340</v>
      </c>
    </row>
    <row r="678" spans="1:12">
      <c r="A678" s="16">
        <v>677</v>
      </c>
      <c r="B678" s="14">
        <v>520910</v>
      </c>
      <c r="C678" s="14"/>
      <c r="D678" s="15" t="s">
        <v>2334</v>
      </c>
      <c r="E678" s="15" t="s">
        <v>2426</v>
      </c>
      <c r="F678" s="17" t="s">
        <v>2427</v>
      </c>
      <c r="G678" s="17" t="e">
        <f>VLOOKUP(F678,#REF!,1,0)</f>
        <v>#REF!</v>
      </c>
      <c r="H678" s="18" t="s">
        <v>14</v>
      </c>
      <c r="I678" s="15" t="s">
        <v>2381</v>
      </c>
      <c r="J678" s="15" t="s">
        <v>2338</v>
      </c>
      <c r="K678" s="15" t="s">
        <v>2428</v>
      </c>
      <c r="L678" s="16" t="s">
        <v>2340</v>
      </c>
    </row>
    <row r="679" spans="1:12">
      <c r="A679" s="16">
        <v>678</v>
      </c>
      <c r="B679" s="14">
        <v>520911</v>
      </c>
      <c r="C679" s="14"/>
      <c r="D679" s="15" t="s">
        <v>2334</v>
      </c>
      <c r="E679" s="15" t="s">
        <v>2429</v>
      </c>
      <c r="F679" s="17" t="s">
        <v>2430</v>
      </c>
      <c r="G679" s="17" t="e">
        <f>VLOOKUP(F679,#REF!,1,0)</f>
        <v>#REF!</v>
      </c>
      <c r="H679" s="18" t="s">
        <v>14</v>
      </c>
      <c r="I679" s="15" t="s">
        <v>2381</v>
      </c>
      <c r="J679" s="15" t="s">
        <v>2338</v>
      </c>
      <c r="K679" s="15" t="s">
        <v>2431</v>
      </c>
      <c r="L679" s="16" t="s">
        <v>2340</v>
      </c>
    </row>
    <row r="680" spans="1:12">
      <c r="A680" s="16">
        <v>679</v>
      </c>
      <c r="B680" s="14">
        <v>520912</v>
      </c>
      <c r="C680" s="14"/>
      <c r="D680" s="15" t="s">
        <v>2334</v>
      </c>
      <c r="E680" s="15" t="s">
        <v>2432</v>
      </c>
      <c r="F680" s="17" t="s">
        <v>2433</v>
      </c>
      <c r="G680" s="17" t="e">
        <f>VLOOKUP(F680,#REF!,1,0)</f>
        <v>#REF!</v>
      </c>
      <c r="H680" s="18" t="s">
        <v>14</v>
      </c>
      <c r="I680" s="15" t="s">
        <v>2381</v>
      </c>
      <c r="J680" s="15" t="s">
        <v>2338</v>
      </c>
      <c r="K680" s="15" t="s">
        <v>2434</v>
      </c>
      <c r="L680" s="16" t="s">
        <v>2340</v>
      </c>
    </row>
    <row r="681" spans="1:12">
      <c r="A681" s="16">
        <v>680</v>
      </c>
      <c r="B681" s="14">
        <v>520914</v>
      </c>
      <c r="C681" s="14"/>
      <c r="D681" s="15" t="s">
        <v>2334</v>
      </c>
      <c r="E681" s="15" t="s">
        <v>2435</v>
      </c>
      <c r="F681" s="17" t="s">
        <v>2436</v>
      </c>
      <c r="G681" s="17" t="e">
        <f>VLOOKUP(F681,#REF!,1,0)</f>
        <v>#REF!</v>
      </c>
      <c r="H681" s="18" t="s">
        <v>14</v>
      </c>
      <c r="I681" s="15" t="s">
        <v>2381</v>
      </c>
      <c r="J681" s="15" t="s">
        <v>2338</v>
      </c>
      <c r="K681" s="15" t="s">
        <v>2437</v>
      </c>
      <c r="L681" s="16" t="s">
        <v>2340</v>
      </c>
    </row>
    <row r="682" spans="1:12">
      <c r="A682" s="16">
        <v>681</v>
      </c>
      <c r="B682" s="14">
        <v>540362</v>
      </c>
      <c r="C682" s="14"/>
      <c r="D682" s="15" t="s">
        <v>2334</v>
      </c>
      <c r="E682" s="15" t="s">
        <v>2438</v>
      </c>
      <c r="F682" s="17" t="s">
        <v>2439</v>
      </c>
      <c r="G682" s="17" t="e">
        <f>VLOOKUP(F682,#REF!,1,0)</f>
        <v>#REF!</v>
      </c>
      <c r="H682" s="18" t="s">
        <v>14</v>
      </c>
      <c r="I682" s="15" t="s">
        <v>2440</v>
      </c>
      <c r="J682" s="15" t="s">
        <v>2338</v>
      </c>
      <c r="K682" s="15" t="s">
        <v>2441</v>
      </c>
      <c r="L682" s="16" t="s">
        <v>2340</v>
      </c>
    </row>
    <row r="683" spans="1:12">
      <c r="A683" s="19">
        <v>682</v>
      </c>
      <c r="B683" s="14">
        <v>550809</v>
      </c>
      <c r="C683" s="20"/>
      <c r="D683" s="21" t="s">
        <v>2334</v>
      </c>
      <c r="E683" s="21" t="s">
        <v>2442</v>
      </c>
      <c r="F683" s="17" t="s">
        <v>2443</v>
      </c>
      <c r="G683" s="17" t="e">
        <f>VLOOKUP(F683,#REF!,1,0)</f>
        <v>#REF!</v>
      </c>
      <c r="H683" s="18" t="s">
        <v>14</v>
      </c>
      <c r="I683" s="21" t="s">
        <v>2373</v>
      </c>
      <c r="J683" s="21" t="s">
        <v>2338</v>
      </c>
      <c r="K683" s="21" t="s">
        <v>2444</v>
      </c>
      <c r="L683" s="19" t="s">
        <v>2340</v>
      </c>
    </row>
    <row r="684" spans="1:12">
      <c r="A684" s="16">
        <v>683</v>
      </c>
      <c r="B684" s="14">
        <v>620340</v>
      </c>
      <c r="C684" s="14"/>
      <c r="D684" s="15" t="s">
        <v>2334</v>
      </c>
      <c r="E684" s="15" t="s">
        <v>2445</v>
      </c>
      <c r="F684" s="17" t="s">
        <v>2446</v>
      </c>
      <c r="G684" s="17" t="e">
        <f>VLOOKUP(F684,#REF!,1,0)</f>
        <v>#REF!</v>
      </c>
      <c r="H684" s="18" t="s">
        <v>14</v>
      </c>
      <c r="I684" s="15" t="s">
        <v>2373</v>
      </c>
      <c r="J684" s="15" t="s">
        <v>2447</v>
      </c>
      <c r="K684" s="15" t="s">
        <v>2448</v>
      </c>
      <c r="L684" s="16" t="s">
        <v>2340</v>
      </c>
    </row>
    <row r="685" spans="1:12">
      <c r="A685" s="16">
        <v>684</v>
      </c>
      <c r="B685" s="14">
        <v>620341</v>
      </c>
      <c r="C685" s="14"/>
      <c r="D685" s="15" t="s">
        <v>2334</v>
      </c>
      <c r="E685" s="15" t="s">
        <v>2449</v>
      </c>
      <c r="F685" s="17" t="s">
        <v>2446</v>
      </c>
      <c r="G685" s="17" t="e">
        <f>VLOOKUP(F685,#REF!,1,0)</f>
        <v>#REF!</v>
      </c>
      <c r="H685" s="18" t="s">
        <v>14</v>
      </c>
      <c r="I685" s="15" t="s">
        <v>2373</v>
      </c>
      <c r="J685" s="15" t="s">
        <v>2447</v>
      </c>
      <c r="K685" s="15" t="s">
        <v>2450</v>
      </c>
      <c r="L685" s="16" t="s">
        <v>2340</v>
      </c>
    </row>
    <row r="686" spans="1:12">
      <c r="A686" s="16">
        <v>685</v>
      </c>
      <c r="B686" s="14">
        <v>620345</v>
      </c>
      <c r="C686" s="14"/>
      <c r="D686" s="15" t="s">
        <v>2334</v>
      </c>
      <c r="E686" s="15" t="s">
        <v>2451</v>
      </c>
      <c r="F686" s="17" t="s">
        <v>2452</v>
      </c>
      <c r="G686" s="17" t="e">
        <f>VLOOKUP(F686,#REF!,1,0)</f>
        <v>#REF!</v>
      </c>
      <c r="H686" s="18" t="s">
        <v>14</v>
      </c>
      <c r="I686" s="15" t="s">
        <v>2453</v>
      </c>
      <c r="J686" s="15" t="s">
        <v>2338</v>
      </c>
      <c r="K686" s="15" t="s">
        <v>2454</v>
      </c>
      <c r="L686" s="16" t="s">
        <v>2340</v>
      </c>
    </row>
    <row r="687" spans="1:12">
      <c r="A687" s="19">
        <v>686</v>
      </c>
      <c r="B687" s="14">
        <v>620346</v>
      </c>
      <c r="C687" s="20"/>
      <c r="D687" s="21" t="s">
        <v>2334</v>
      </c>
      <c r="E687" s="21" t="s">
        <v>2455</v>
      </c>
      <c r="F687" s="17" t="s">
        <v>2456</v>
      </c>
      <c r="G687" s="17" t="e">
        <f>VLOOKUP(F687,#REF!,1,0)</f>
        <v>#REF!</v>
      </c>
      <c r="H687" s="18" t="s">
        <v>14</v>
      </c>
      <c r="I687" s="21" t="s">
        <v>2453</v>
      </c>
      <c r="J687" s="21" t="s">
        <v>2338</v>
      </c>
      <c r="K687" s="21" t="s">
        <v>2457</v>
      </c>
      <c r="L687" s="19" t="s">
        <v>2340</v>
      </c>
    </row>
    <row r="688" spans="1:12">
      <c r="A688" s="16">
        <v>687</v>
      </c>
      <c r="B688" s="14">
        <v>620348</v>
      </c>
      <c r="C688" s="14"/>
      <c r="D688" s="15" t="s">
        <v>2334</v>
      </c>
      <c r="E688" s="15" t="s">
        <v>2458</v>
      </c>
      <c r="F688" s="17" t="s">
        <v>2459</v>
      </c>
      <c r="G688" s="17" t="e">
        <f>VLOOKUP(F688,#REF!,1,0)</f>
        <v>#REF!</v>
      </c>
      <c r="H688" s="18" t="s">
        <v>14</v>
      </c>
      <c r="I688" s="15" t="s">
        <v>2460</v>
      </c>
      <c r="J688" s="15" t="s">
        <v>2338</v>
      </c>
      <c r="K688" s="15" t="s">
        <v>2461</v>
      </c>
      <c r="L688" s="16" t="s">
        <v>2340</v>
      </c>
    </row>
    <row r="689" spans="1:12">
      <c r="A689" s="16">
        <v>688</v>
      </c>
      <c r="B689" s="14">
        <v>620349</v>
      </c>
      <c r="C689" s="14"/>
      <c r="D689" s="15" t="s">
        <v>2334</v>
      </c>
      <c r="E689" s="15" t="s">
        <v>2462</v>
      </c>
      <c r="F689" s="17" t="s">
        <v>2463</v>
      </c>
      <c r="G689" s="17" t="e">
        <f>VLOOKUP(F689,#REF!,1,0)</f>
        <v>#REF!</v>
      </c>
      <c r="H689" s="18" t="s">
        <v>14</v>
      </c>
      <c r="I689" s="15" t="s">
        <v>2464</v>
      </c>
      <c r="J689" s="15" t="s">
        <v>2338</v>
      </c>
      <c r="K689" s="15" t="s">
        <v>2465</v>
      </c>
      <c r="L689" s="16" t="s">
        <v>2340</v>
      </c>
    </row>
    <row r="690" spans="1:12">
      <c r="A690" s="16">
        <v>689</v>
      </c>
      <c r="B690" s="14">
        <v>620350</v>
      </c>
      <c r="C690" s="14"/>
      <c r="D690" s="15" t="s">
        <v>2334</v>
      </c>
      <c r="E690" s="15" t="s">
        <v>2466</v>
      </c>
      <c r="F690" s="17" t="s">
        <v>2467</v>
      </c>
      <c r="G690" s="17" t="e">
        <f>VLOOKUP(F690,#REF!,1,0)</f>
        <v>#REF!</v>
      </c>
      <c r="H690" s="18" t="s">
        <v>14</v>
      </c>
      <c r="I690" s="15" t="s">
        <v>2464</v>
      </c>
      <c r="J690" s="15" t="s">
        <v>2338</v>
      </c>
      <c r="K690" s="15" t="s">
        <v>2468</v>
      </c>
      <c r="L690" s="16" t="s">
        <v>2340</v>
      </c>
    </row>
    <row r="691" spans="1:12">
      <c r="A691" s="19">
        <v>690</v>
      </c>
      <c r="B691" s="14">
        <v>620352</v>
      </c>
      <c r="C691" s="20"/>
      <c r="D691" s="21" t="s">
        <v>2334</v>
      </c>
      <c r="E691" s="21" t="s">
        <v>2469</v>
      </c>
      <c r="F691" s="17" t="s">
        <v>2470</v>
      </c>
      <c r="G691" s="17" t="e">
        <f>VLOOKUP(F691,#REF!,1,0)</f>
        <v>#REF!</v>
      </c>
      <c r="H691" s="18" t="s">
        <v>14</v>
      </c>
      <c r="I691" s="21" t="s">
        <v>2471</v>
      </c>
      <c r="J691" s="21" t="s">
        <v>2338</v>
      </c>
      <c r="K691" s="21" t="s">
        <v>2472</v>
      </c>
      <c r="L691" s="19" t="s">
        <v>2340</v>
      </c>
    </row>
    <row r="692" spans="1:12">
      <c r="A692" s="16">
        <v>691</v>
      </c>
      <c r="B692" s="14">
        <v>620355</v>
      </c>
      <c r="C692" s="14"/>
      <c r="D692" s="15" t="s">
        <v>2334</v>
      </c>
      <c r="E692" s="15" t="s">
        <v>2473</v>
      </c>
      <c r="F692" s="17" t="s">
        <v>2474</v>
      </c>
      <c r="G692" s="17" t="e">
        <f>VLOOKUP(F692,#REF!,1,0)</f>
        <v>#REF!</v>
      </c>
      <c r="H692" s="18" t="s">
        <v>14</v>
      </c>
      <c r="I692" s="15" t="s">
        <v>2475</v>
      </c>
      <c r="J692" s="15" t="s">
        <v>2338</v>
      </c>
      <c r="K692" s="15" t="s">
        <v>2476</v>
      </c>
      <c r="L692" s="16" t="s">
        <v>2340</v>
      </c>
    </row>
    <row r="693" spans="1:12">
      <c r="A693" s="19">
        <v>692</v>
      </c>
      <c r="B693" s="14">
        <v>620356</v>
      </c>
      <c r="C693" s="20"/>
      <c r="D693" s="21" t="s">
        <v>2334</v>
      </c>
      <c r="E693" s="21" t="s">
        <v>2477</v>
      </c>
      <c r="F693" s="17" t="s">
        <v>2478</v>
      </c>
      <c r="G693" s="17" t="e">
        <f>VLOOKUP(F693,#REF!,1,0)</f>
        <v>#REF!</v>
      </c>
      <c r="H693" s="18" t="s">
        <v>14</v>
      </c>
      <c r="I693" s="21" t="s">
        <v>2475</v>
      </c>
      <c r="J693" s="21" t="s">
        <v>2338</v>
      </c>
      <c r="K693" s="21" t="s">
        <v>2479</v>
      </c>
      <c r="L693" s="19" t="s">
        <v>2340</v>
      </c>
    </row>
    <row r="694" spans="1:12">
      <c r="A694" s="16">
        <v>693</v>
      </c>
      <c r="B694" s="14">
        <v>620359</v>
      </c>
      <c r="C694" s="14"/>
      <c r="D694" s="15" t="s">
        <v>2334</v>
      </c>
      <c r="E694" s="15" t="s">
        <v>2480</v>
      </c>
      <c r="F694" s="17" t="s">
        <v>2481</v>
      </c>
      <c r="G694" s="17" t="e">
        <f>VLOOKUP(F694,#REF!,1,0)</f>
        <v>#REF!</v>
      </c>
      <c r="H694" s="18" t="s">
        <v>14</v>
      </c>
      <c r="I694" s="15" t="s">
        <v>2482</v>
      </c>
      <c r="J694" s="15" t="s">
        <v>2338</v>
      </c>
      <c r="K694" s="15" t="s">
        <v>2483</v>
      </c>
      <c r="L694" s="16" t="s">
        <v>2340</v>
      </c>
    </row>
    <row r="695" spans="1:12">
      <c r="A695" s="16">
        <v>694</v>
      </c>
      <c r="B695" s="14">
        <v>620360</v>
      </c>
      <c r="C695" s="14"/>
      <c r="D695" s="15" t="s">
        <v>2334</v>
      </c>
      <c r="E695" s="15" t="s">
        <v>2484</v>
      </c>
      <c r="F695" s="17" t="s">
        <v>2485</v>
      </c>
      <c r="G695" s="17" t="e">
        <f>VLOOKUP(F695,#REF!,1,0)</f>
        <v>#REF!</v>
      </c>
      <c r="H695" s="18" t="s">
        <v>14</v>
      </c>
      <c r="I695" s="15" t="s">
        <v>2482</v>
      </c>
      <c r="J695" s="15" t="s">
        <v>2338</v>
      </c>
      <c r="K695" s="15" t="s">
        <v>2486</v>
      </c>
      <c r="L695" s="16" t="s">
        <v>2340</v>
      </c>
    </row>
    <row r="696" spans="1:12">
      <c r="A696" s="16">
        <v>695</v>
      </c>
      <c r="B696" s="14">
        <v>620362</v>
      </c>
      <c r="C696" s="14"/>
      <c r="D696" s="15" t="s">
        <v>2334</v>
      </c>
      <c r="E696" s="15" t="s">
        <v>2487</v>
      </c>
      <c r="F696" s="17" t="s">
        <v>2488</v>
      </c>
      <c r="G696" s="17" t="e">
        <f>VLOOKUP(F696,#REF!,1,0)</f>
        <v>#REF!</v>
      </c>
      <c r="H696" s="18" t="s">
        <v>14</v>
      </c>
      <c r="I696" s="15" t="s">
        <v>2489</v>
      </c>
      <c r="J696" s="15" t="s">
        <v>2338</v>
      </c>
      <c r="K696" s="15" t="s">
        <v>2490</v>
      </c>
      <c r="L696" s="16" t="s">
        <v>2340</v>
      </c>
    </row>
    <row r="697" spans="1:12">
      <c r="A697" s="19">
        <v>696</v>
      </c>
      <c r="B697" s="14">
        <v>620363</v>
      </c>
      <c r="C697" s="20"/>
      <c r="D697" s="21" t="s">
        <v>2334</v>
      </c>
      <c r="E697" s="21" t="s">
        <v>2491</v>
      </c>
      <c r="F697" s="17" t="s">
        <v>2492</v>
      </c>
      <c r="G697" s="17" t="e">
        <f>VLOOKUP(F697,#REF!,1,0)</f>
        <v>#REF!</v>
      </c>
      <c r="H697" s="18" t="s">
        <v>14</v>
      </c>
      <c r="I697" s="21" t="s">
        <v>2366</v>
      </c>
      <c r="J697" s="21" t="s">
        <v>2338</v>
      </c>
      <c r="K697" s="21" t="s">
        <v>2493</v>
      </c>
      <c r="L697" s="19" t="s">
        <v>2340</v>
      </c>
    </row>
    <row r="698" spans="1:12">
      <c r="A698" s="16">
        <v>697</v>
      </c>
      <c r="B698" s="14">
        <v>620366</v>
      </c>
      <c r="C698" s="14"/>
      <c r="D698" s="15" t="s">
        <v>2334</v>
      </c>
      <c r="E698" s="15" t="s">
        <v>2494</v>
      </c>
      <c r="F698" s="17" t="s">
        <v>2495</v>
      </c>
      <c r="G698" s="17" t="e">
        <f>VLOOKUP(F698,#REF!,1,0)</f>
        <v>#REF!</v>
      </c>
      <c r="H698" s="18" t="s">
        <v>14</v>
      </c>
      <c r="I698" s="15" t="s">
        <v>2381</v>
      </c>
      <c r="J698" s="15" t="s">
        <v>2338</v>
      </c>
      <c r="K698" s="15" t="s">
        <v>2496</v>
      </c>
      <c r="L698" s="16" t="s">
        <v>2340</v>
      </c>
    </row>
    <row r="699" spans="1:12">
      <c r="A699" s="16">
        <v>698</v>
      </c>
      <c r="B699" s="14">
        <v>620371</v>
      </c>
      <c r="C699" s="14"/>
      <c r="D699" s="15" t="s">
        <v>2334</v>
      </c>
      <c r="E699" s="15" t="s">
        <v>2497</v>
      </c>
      <c r="F699" s="17" t="s">
        <v>2498</v>
      </c>
      <c r="G699" s="17" t="e">
        <f>VLOOKUP(F699,#REF!,1,0)</f>
        <v>#REF!</v>
      </c>
      <c r="H699" s="18" t="s">
        <v>14</v>
      </c>
      <c r="I699" s="15" t="s">
        <v>2499</v>
      </c>
      <c r="J699" s="15" t="s">
        <v>2338</v>
      </c>
      <c r="K699" s="15" t="s">
        <v>2500</v>
      </c>
      <c r="L699" s="16" t="s">
        <v>2340</v>
      </c>
    </row>
    <row r="700" spans="1:12">
      <c r="A700" s="16">
        <v>699</v>
      </c>
      <c r="B700" s="14">
        <v>620374</v>
      </c>
      <c r="C700" s="14"/>
      <c r="D700" s="15" t="s">
        <v>2334</v>
      </c>
      <c r="E700" s="15" t="s">
        <v>2501</v>
      </c>
      <c r="F700" s="17" t="s">
        <v>2502</v>
      </c>
      <c r="G700" s="17" t="e">
        <f>VLOOKUP(F700,#REF!,1,0)</f>
        <v>#REF!</v>
      </c>
      <c r="H700" s="18" t="s">
        <v>14</v>
      </c>
      <c r="I700" s="15" t="s">
        <v>2343</v>
      </c>
      <c r="J700" s="15" t="s">
        <v>2338</v>
      </c>
      <c r="K700" s="15" t="s">
        <v>2503</v>
      </c>
      <c r="L700" s="16" t="s">
        <v>2340</v>
      </c>
    </row>
    <row r="701" spans="1:12">
      <c r="A701" s="19">
        <v>700</v>
      </c>
      <c r="B701" s="14">
        <v>620376</v>
      </c>
      <c r="C701" s="20"/>
      <c r="D701" s="21" t="s">
        <v>2334</v>
      </c>
      <c r="E701" s="21" t="s">
        <v>2504</v>
      </c>
      <c r="F701" s="17" t="s">
        <v>2505</v>
      </c>
      <c r="G701" s="17" t="e">
        <f>VLOOKUP(F701,#REF!,1,0)</f>
        <v>#REF!</v>
      </c>
      <c r="H701" s="18" t="s">
        <v>14</v>
      </c>
      <c r="I701" s="21" t="s">
        <v>2464</v>
      </c>
      <c r="J701" s="21" t="s">
        <v>2338</v>
      </c>
      <c r="K701" s="21" t="s">
        <v>2506</v>
      </c>
      <c r="L701" s="19" t="s">
        <v>2340</v>
      </c>
    </row>
    <row r="702" spans="1:12">
      <c r="A702" s="16">
        <v>701</v>
      </c>
      <c r="B702" s="14">
        <v>620379</v>
      </c>
      <c r="C702" s="14"/>
      <c r="D702" s="15" t="s">
        <v>2334</v>
      </c>
      <c r="E702" s="15" t="s">
        <v>2507</v>
      </c>
      <c r="F702" s="17" t="s">
        <v>2508</v>
      </c>
      <c r="G702" s="17" t="e">
        <f>VLOOKUP(F702,#REF!,1,0)</f>
        <v>#REF!</v>
      </c>
      <c r="H702" s="18" t="s">
        <v>14</v>
      </c>
      <c r="I702" s="15" t="s">
        <v>2348</v>
      </c>
      <c r="J702" s="15" t="s">
        <v>2338</v>
      </c>
      <c r="K702" s="15" t="s">
        <v>2509</v>
      </c>
      <c r="L702" s="16" t="s">
        <v>2340</v>
      </c>
    </row>
    <row r="703" spans="1:12">
      <c r="A703" s="16">
        <v>702</v>
      </c>
      <c r="B703" s="14">
        <v>620380</v>
      </c>
      <c r="C703" s="28"/>
      <c r="D703" s="15" t="s">
        <v>2334</v>
      </c>
      <c r="E703" s="15" t="s">
        <v>2510</v>
      </c>
      <c r="F703" s="17" t="s">
        <v>2511</v>
      </c>
      <c r="G703" s="17" t="e">
        <f>VLOOKUP(F703,#REF!,1,0)</f>
        <v>#REF!</v>
      </c>
      <c r="H703" s="18" t="s">
        <v>14</v>
      </c>
      <c r="I703" s="15" t="s">
        <v>2348</v>
      </c>
      <c r="J703" s="15" t="s">
        <v>2338</v>
      </c>
      <c r="K703" s="15" t="s">
        <v>2512</v>
      </c>
      <c r="L703" s="16" t="s">
        <v>2340</v>
      </c>
    </row>
    <row r="704" spans="1:12">
      <c r="A704" s="16">
        <v>703</v>
      </c>
      <c r="B704" s="14">
        <v>620381</v>
      </c>
      <c r="C704" s="14"/>
      <c r="D704" s="15" t="s">
        <v>2334</v>
      </c>
      <c r="E704" s="15" t="s">
        <v>2513</v>
      </c>
      <c r="F704" s="17" t="s">
        <v>2514</v>
      </c>
      <c r="G704" s="17" t="e">
        <f>VLOOKUP(F704,#REF!,1,0)</f>
        <v>#REF!</v>
      </c>
      <c r="H704" s="18" t="s">
        <v>14</v>
      </c>
      <c r="I704" s="15" t="s">
        <v>2348</v>
      </c>
      <c r="J704" s="15" t="s">
        <v>2338</v>
      </c>
      <c r="K704" s="15" t="s">
        <v>2515</v>
      </c>
      <c r="L704" s="16" t="s">
        <v>2340</v>
      </c>
    </row>
    <row r="705" spans="1:12">
      <c r="A705" s="16">
        <v>704</v>
      </c>
      <c r="B705" s="14">
        <v>620382</v>
      </c>
      <c r="C705" s="14"/>
      <c r="D705" s="15" t="s">
        <v>2334</v>
      </c>
      <c r="E705" s="15" t="s">
        <v>2516</v>
      </c>
      <c r="F705" s="17" t="s">
        <v>2517</v>
      </c>
      <c r="G705" s="17" t="e">
        <f>VLOOKUP(F705,#REF!,1,0)</f>
        <v>#REF!</v>
      </c>
      <c r="H705" s="18" t="s">
        <v>14</v>
      </c>
      <c r="I705" s="15" t="s">
        <v>2348</v>
      </c>
      <c r="J705" s="15" t="s">
        <v>2338</v>
      </c>
      <c r="K705" s="15" t="s">
        <v>2518</v>
      </c>
      <c r="L705" s="16" t="s">
        <v>2340</v>
      </c>
    </row>
    <row r="706" spans="1:12">
      <c r="A706" s="16">
        <v>705</v>
      </c>
      <c r="B706" s="14">
        <v>620383</v>
      </c>
      <c r="C706" s="14"/>
      <c r="D706" s="15" t="s">
        <v>2334</v>
      </c>
      <c r="E706" s="15" t="s">
        <v>2519</v>
      </c>
      <c r="F706" s="17" t="s">
        <v>2520</v>
      </c>
      <c r="G706" s="17" t="e">
        <f>VLOOKUP(F706,#REF!,1,0)</f>
        <v>#REF!</v>
      </c>
      <c r="H706" s="18" t="s">
        <v>14</v>
      </c>
      <c r="I706" s="15" t="s">
        <v>2348</v>
      </c>
      <c r="J706" s="15" t="s">
        <v>2338</v>
      </c>
      <c r="K706" s="15" t="s">
        <v>2521</v>
      </c>
      <c r="L706" s="16" t="s">
        <v>2340</v>
      </c>
    </row>
    <row r="707" spans="1:12">
      <c r="A707" s="16">
        <v>706</v>
      </c>
      <c r="B707" s="14">
        <v>620384</v>
      </c>
      <c r="C707" s="14"/>
      <c r="D707" s="15" t="s">
        <v>2334</v>
      </c>
      <c r="E707" s="15" t="s">
        <v>2522</v>
      </c>
      <c r="F707" s="17" t="s">
        <v>2523</v>
      </c>
      <c r="G707" s="17" t="e">
        <f>VLOOKUP(F707,#REF!,1,0)</f>
        <v>#REF!</v>
      </c>
      <c r="H707" s="18" t="s">
        <v>14</v>
      </c>
      <c r="I707" s="15" t="s">
        <v>2348</v>
      </c>
      <c r="J707" s="15" t="s">
        <v>2338</v>
      </c>
      <c r="K707" s="15" t="s">
        <v>2524</v>
      </c>
      <c r="L707" s="16" t="s">
        <v>2340</v>
      </c>
    </row>
    <row r="708" spans="1:12">
      <c r="A708" s="19">
        <v>707</v>
      </c>
      <c r="B708" s="14">
        <v>620385</v>
      </c>
      <c r="C708" s="20"/>
      <c r="D708" s="21" t="s">
        <v>2334</v>
      </c>
      <c r="E708" s="21" t="s">
        <v>2525</v>
      </c>
      <c r="F708" s="17" t="s">
        <v>2526</v>
      </c>
      <c r="G708" s="17" t="e">
        <f>VLOOKUP(F708,#REF!,1,0)</f>
        <v>#REF!</v>
      </c>
      <c r="H708" s="18" t="s">
        <v>14</v>
      </c>
      <c r="I708" s="21" t="s">
        <v>2348</v>
      </c>
      <c r="J708" s="21" t="s">
        <v>2338</v>
      </c>
      <c r="K708" s="21" t="s">
        <v>2527</v>
      </c>
      <c r="L708" s="19" t="s">
        <v>2340</v>
      </c>
    </row>
    <row r="709" spans="1:12">
      <c r="A709" s="16">
        <v>708</v>
      </c>
      <c r="B709" s="14">
        <v>620386</v>
      </c>
      <c r="C709" s="14"/>
      <c r="D709" s="15" t="s">
        <v>2334</v>
      </c>
      <c r="E709" s="15" t="s">
        <v>2528</v>
      </c>
      <c r="F709" s="17" t="s">
        <v>2529</v>
      </c>
      <c r="G709" s="17" t="e">
        <f>VLOOKUP(F709,#REF!,1,0)</f>
        <v>#REF!</v>
      </c>
      <c r="H709" s="18" t="s">
        <v>14</v>
      </c>
      <c r="I709" s="15" t="s">
        <v>2348</v>
      </c>
      <c r="J709" s="15" t="s">
        <v>2338</v>
      </c>
      <c r="K709" s="15" t="s">
        <v>2530</v>
      </c>
      <c r="L709" s="16" t="s">
        <v>2340</v>
      </c>
    </row>
    <row r="710" spans="1:12">
      <c r="A710" s="16">
        <v>709</v>
      </c>
      <c r="B710" s="14">
        <v>621163</v>
      </c>
      <c r="C710" s="14"/>
      <c r="D710" s="15" t="s">
        <v>2334</v>
      </c>
      <c r="E710" s="15" t="s">
        <v>2531</v>
      </c>
      <c r="F710" s="17" t="s">
        <v>2532</v>
      </c>
      <c r="G710" s="17" t="e">
        <f>VLOOKUP(F710,#REF!,1,0)</f>
        <v>#REF!</v>
      </c>
      <c r="H710" s="18" t="s">
        <v>14</v>
      </c>
      <c r="I710" s="15" t="s">
        <v>2377</v>
      </c>
      <c r="J710" s="15" t="s">
        <v>2338</v>
      </c>
      <c r="K710" s="15" t="s">
        <v>2533</v>
      </c>
      <c r="L710" s="16" t="s">
        <v>2340</v>
      </c>
    </row>
    <row r="711" spans="1:12">
      <c r="A711" s="16">
        <v>710</v>
      </c>
      <c r="B711" s="14">
        <v>621164</v>
      </c>
      <c r="C711" s="14"/>
      <c r="D711" s="15" t="s">
        <v>2334</v>
      </c>
      <c r="E711" s="15" t="s">
        <v>2534</v>
      </c>
      <c r="F711" s="17" t="s">
        <v>2535</v>
      </c>
      <c r="G711" s="17" t="e">
        <f>VLOOKUP(F711,#REF!,1,0)</f>
        <v>#REF!</v>
      </c>
      <c r="H711" s="18" t="s">
        <v>14</v>
      </c>
      <c r="I711" s="15" t="s">
        <v>2377</v>
      </c>
      <c r="J711" s="15" t="s">
        <v>2338</v>
      </c>
      <c r="K711" s="15" t="s">
        <v>2536</v>
      </c>
      <c r="L711" s="16" t="s">
        <v>2340</v>
      </c>
    </row>
    <row r="712" spans="1:12">
      <c r="A712" s="16">
        <v>711</v>
      </c>
      <c r="B712" s="14">
        <v>621165</v>
      </c>
      <c r="C712" s="14"/>
      <c r="D712" s="15" t="s">
        <v>2334</v>
      </c>
      <c r="E712" s="15" t="s">
        <v>2537</v>
      </c>
      <c r="F712" s="17" t="s">
        <v>2538</v>
      </c>
      <c r="G712" s="17" t="e">
        <f>VLOOKUP(F712,#REF!,1,0)</f>
        <v>#REF!</v>
      </c>
      <c r="H712" s="18" t="s">
        <v>14</v>
      </c>
      <c r="I712" s="15" t="s">
        <v>2361</v>
      </c>
      <c r="J712" s="15" t="s">
        <v>2338</v>
      </c>
      <c r="K712" s="15" t="s">
        <v>2539</v>
      </c>
      <c r="L712" s="16" t="s">
        <v>2340</v>
      </c>
    </row>
    <row r="713" spans="1:12">
      <c r="A713" s="16">
        <v>712</v>
      </c>
      <c r="B713" s="14">
        <v>621166</v>
      </c>
      <c r="C713" s="14"/>
      <c r="D713" s="15" t="s">
        <v>2334</v>
      </c>
      <c r="E713" s="15" t="s">
        <v>2540</v>
      </c>
      <c r="F713" s="17" t="s">
        <v>2541</v>
      </c>
      <c r="G713" s="17" t="e">
        <f>VLOOKUP(F713,#REF!,1,0)</f>
        <v>#REF!</v>
      </c>
      <c r="H713" s="18" t="s">
        <v>14</v>
      </c>
      <c r="I713" s="15" t="s">
        <v>2361</v>
      </c>
      <c r="J713" s="129"/>
      <c r="K713" s="15" t="s">
        <v>2542</v>
      </c>
      <c r="L713" s="16" t="s">
        <v>2340</v>
      </c>
    </row>
    <row r="714" spans="1:12">
      <c r="A714" s="16">
        <v>713</v>
      </c>
      <c r="B714" s="14">
        <v>621167</v>
      </c>
      <c r="C714" s="14"/>
      <c r="D714" s="15" t="s">
        <v>2334</v>
      </c>
      <c r="E714" s="15" t="s">
        <v>2543</v>
      </c>
      <c r="F714" s="17" t="s">
        <v>2544</v>
      </c>
      <c r="G714" s="17" t="e">
        <f>VLOOKUP(F714,#REF!,1,0)</f>
        <v>#REF!</v>
      </c>
      <c r="H714" s="18" t="s">
        <v>14</v>
      </c>
      <c r="I714" s="15" t="s">
        <v>2440</v>
      </c>
      <c r="J714" s="129"/>
      <c r="K714" s="15" t="s">
        <v>2545</v>
      </c>
      <c r="L714" s="16" t="s">
        <v>2340</v>
      </c>
    </row>
    <row r="715" spans="1:12">
      <c r="A715" s="16">
        <v>714</v>
      </c>
      <c r="B715" s="14">
        <v>621168</v>
      </c>
      <c r="C715" s="14"/>
      <c r="D715" s="15" t="s">
        <v>2334</v>
      </c>
      <c r="E715" s="15" t="s">
        <v>2546</v>
      </c>
      <c r="F715" s="17" t="s">
        <v>2547</v>
      </c>
      <c r="G715" s="17" t="e">
        <f>VLOOKUP(F715,#REF!,1,0)</f>
        <v>#REF!</v>
      </c>
      <c r="H715" s="18" t="s">
        <v>14</v>
      </c>
      <c r="I715" s="15" t="s">
        <v>2440</v>
      </c>
      <c r="J715" s="129"/>
      <c r="K715" s="15" t="s">
        <v>2548</v>
      </c>
      <c r="L715" s="16" t="s">
        <v>2340</v>
      </c>
    </row>
    <row r="716" spans="1:12">
      <c r="A716" s="16">
        <v>715</v>
      </c>
      <c r="B716" s="14">
        <v>621169</v>
      </c>
      <c r="C716" s="14"/>
      <c r="D716" s="15" t="s">
        <v>2334</v>
      </c>
      <c r="E716" s="15" t="s">
        <v>2549</v>
      </c>
      <c r="F716" s="17" t="s">
        <v>2550</v>
      </c>
      <c r="G716" s="17" t="e">
        <f>VLOOKUP(F716,#REF!,1,0)</f>
        <v>#REF!</v>
      </c>
      <c r="H716" s="18" t="s">
        <v>14</v>
      </c>
      <c r="I716" s="15" t="s">
        <v>2343</v>
      </c>
      <c r="J716" s="129" t="s">
        <v>2344</v>
      </c>
      <c r="K716" s="15" t="s">
        <v>2551</v>
      </c>
      <c r="L716" s="16" t="s">
        <v>2340</v>
      </c>
    </row>
    <row r="717" spans="1:12">
      <c r="A717" s="16">
        <v>716</v>
      </c>
      <c r="B717" s="14">
        <v>621170</v>
      </c>
      <c r="C717" s="14"/>
      <c r="D717" s="15" t="s">
        <v>2334</v>
      </c>
      <c r="E717" s="15" t="s">
        <v>2552</v>
      </c>
      <c r="F717" s="17" t="s">
        <v>2553</v>
      </c>
      <c r="G717" s="17" t="e">
        <f>VLOOKUP(F717,#REF!,1,0)</f>
        <v>#REF!</v>
      </c>
      <c r="H717" s="18" t="s">
        <v>14</v>
      </c>
      <c r="I717" s="15" t="s">
        <v>2343</v>
      </c>
      <c r="J717" s="129" t="s">
        <v>2344</v>
      </c>
      <c r="K717" s="15" t="s">
        <v>2554</v>
      </c>
      <c r="L717" s="16" t="s">
        <v>2340</v>
      </c>
    </row>
    <row r="718" spans="1:12">
      <c r="A718" s="19">
        <v>717</v>
      </c>
      <c r="B718" s="14">
        <v>621175</v>
      </c>
      <c r="C718" s="20"/>
      <c r="D718" s="21" t="s">
        <v>2334</v>
      </c>
      <c r="E718" s="21" t="s">
        <v>2555</v>
      </c>
      <c r="F718" s="17" t="s">
        <v>2556</v>
      </c>
      <c r="G718" s="17" t="e">
        <f>VLOOKUP(F718,#REF!,1,0)</f>
        <v>#REF!</v>
      </c>
      <c r="H718" s="18" t="s">
        <v>14</v>
      </c>
      <c r="I718" s="21" t="s">
        <v>2460</v>
      </c>
      <c r="J718" s="130" t="s">
        <v>2460</v>
      </c>
      <c r="K718" s="21" t="s">
        <v>2557</v>
      </c>
      <c r="L718" s="19" t="s">
        <v>2340</v>
      </c>
    </row>
    <row r="719" spans="1:12">
      <c r="A719" s="16">
        <v>718</v>
      </c>
      <c r="B719" s="14">
        <v>621176</v>
      </c>
      <c r="C719" s="14"/>
      <c r="D719" s="15" t="s">
        <v>2334</v>
      </c>
      <c r="E719" s="15" t="s">
        <v>2558</v>
      </c>
      <c r="F719" s="17" t="s">
        <v>2559</v>
      </c>
      <c r="G719" s="17" t="e">
        <f>VLOOKUP(F719,#REF!,1,0)</f>
        <v>#REF!</v>
      </c>
      <c r="H719" s="18" t="s">
        <v>14</v>
      </c>
      <c r="I719" s="15" t="s">
        <v>2560</v>
      </c>
      <c r="J719" s="129" t="s">
        <v>2561</v>
      </c>
      <c r="K719" s="15" t="s">
        <v>2562</v>
      </c>
      <c r="L719" s="16" t="s">
        <v>2340</v>
      </c>
    </row>
    <row r="720" spans="1:12">
      <c r="A720" s="16">
        <v>719</v>
      </c>
      <c r="B720" s="14">
        <v>630329</v>
      </c>
      <c r="C720" s="14"/>
      <c r="D720" s="15" t="s">
        <v>2334</v>
      </c>
      <c r="E720" s="15" t="s">
        <v>2563</v>
      </c>
      <c r="F720" s="17" t="s">
        <v>2564</v>
      </c>
      <c r="G720" s="17" t="e">
        <f>VLOOKUP(F720,#REF!,1,0)</f>
        <v>#REF!</v>
      </c>
      <c r="H720" s="18" t="s">
        <v>14</v>
      </c>
      <c r="I720" s="15" t="s">
        <v>2565</v>
      </c>
      <c r="J720" s="129" t="s">
        <v>2565</v>
      </c>
      <c r="K720" s="15" t="s">
        <v>2566</v>
      </c>
      <c r="L720" s="16" t="s">
        <v>2340</v>
      </c>
    </row>
    <row r="721" spans="1:12">
      <c r="A721" s="16">
        <v>720</v>
      </c>
      <c r="B721" s="14">
        <v>630330</v>
      </c>
      <c r="C721" s="14"/>
      <c r="D721" s="15" t="s">
        <v>2334</v>
      </c>
      <c r="E721" s="15" t="s">
        <v>2567</v>
      </c>
      <c r="F721" s="17" t="s">
        <v>2568</v>
      </c>
      <c r="G721" s="17" t="e">
        <f>VLOOKUP(F721,#REF!,1,0)</f>
        <v>#REF!</v>
      </c>
      <c r="H721" s="18" t="s">
        <v>14</v>
      </c>
      <c r="I721" s="15" t="s">
        <v>2565</v>
      </c>
      <c r="J721" s="129" t="s">
        <v>2565</v>
      </c>
      <c r="K721" s="15" t="s">
        <v>2569</v>
      </c>
      <c r="L721" s="16" t="s">
        <v>2340</v>
      </c>
    </row>
    <row r="722" spans="1:12">
      <c r="A722" s="19">
        <v>721</v>
      </c>
      <c r="B722" s="14">
        <v>630331</v>
      </c>
      <c r="C722" s="20"/>
      <c r="D722" s="21" t="s">
        <v>2334</v>
      </c>
      <c r="E722" s="21" t="s">
        <v>2570</v>
      </c>
      <c r="F722" s="17" t="s">
        <v>2571</v>
      </c>
      <c r="G722" s="17" t="e">
        <f>VLOOKUP(F722,#REF!,1,0)</f>
        <v>#REF!</v>
      </c>
      <c r="H722" s="18" t="s">
        <v>14</v>
      </c>
      <c r="I722" s="21" t="s">
        <v>2366</v>
      </c>
      <c r="J722" s="21" t="s">
        <v>2338</v>
      </c>
      <c r="K722" s="21" t="s">
        <v>2572</v>
      </c>
      <c r="L722" s="19" t="s">
        <v>2340</v>
      </c>
    </row>
    <row r="723" spans="1:12">
      <c r="A723" s="16">
        <v>722</v>
      </c>
      <c r="B723" s="14">
        <v>630332</v>
      </c>
      <c r="C723" s="14"/>
      <c r="D723" s="15" t="s">
        <v>2334</v>
      </c>
      <c r="E723" s="15" t="s">
        <v>2573</v>
      </c>
      <c r="F723" s="17" t="s">
        <v>2574</v>
      </c>
      <c r="G723" s="17" t="e">
        <f>VLOOKUP(F723,#REF!,1,0)</f>
        <v>#REF!</v>
      </c>
      <c r="H723" s="18" t="s">
        <v>14</v>
      </c>
      <c r="I723" s="15" t="s">
        <v>2453</v>
      </c>
      <c r="J723" s="15" t="s">
        <v>2338</v>
      </c>
      <c r="K723" s="15" t="s">
        <v>2575</v>
      </c>
      <c r="L723" s="16" t="s">
        <v>2340</v>
      </c>
    </row>
    <row r="724" spans="1:12">
      <c r="A724" s="19">
        <v>723</v>
      </c>
      <c r="B724" s="14">
        <v>630333</v>
      </c>
      <c r="C724" s="20"/>
      <c r="D724" s="21" t="s">
        <v>2334</v>
      </c>
      <c r="E724" s="21" t="s">
        <v>2576</v>
      </c>
      <c r="F724" s="17" t="s">
        <v>2577</v>
      </c>
      <c r="G724" s="17" t="e">
        <f>VLOOKUP(F724,#REF!,1,0)</f>
        <v>#REF!</v>
      </c>
      <c r="H724" s="18" t="s">
        <v>14</v>
      </c>
      <c r="I724" s="21" t="s">
        <v>2453</v>
      </c>
      <c r="J724" s="21" t="s">
        <v>2338</v>
      </c>
      <c r="K724" s="21" t="s">
        <v>2578</v>
      </c>
      <c r="L724" s="19" t="s">
        <v>2340</v>
      </c>
    </row>
    <row r="725" spans="1:12">
      <c r="A725" s="16">
        <v>724</v>
      </c>
      <c r="B725" s="14">
        <v>630339</v>
      </c>
      <c r="C725" s="14"/>
      <c r="D725" s="15" t="s">
        <v>2334</v>
      </c>
      <c r="E725" s="15" t="s">
        <v>2579</v>
      </c>
      <c r="F725" s="17" t="s">
        <v>2580</v>
      </c>
      <c r="G725" s="17" t="e">
        <f>VLOOKUP(F725,#REF!,1,0)</f>
        <v>#REF!</v>
      </c>
      <c r="H725" s="18" t="s">
        <v>14</v>
      </c>
      <c r="I725" s="15" t="s">
        <v>2499</v>
      </c>
      <c r="J725" s="15" t="s">
        <v>2338</v>
      </c>
      <c r="K725" s="15" t="s">
        <v>2581</v>
      </c>
      <c r="L725" s="16" t="s">
        <v>2340</v>
      </c>
    </row>
    <row r="726" spans="1:12">
      <c r="A726" s="16">
        <v>725</v>
      </c>
      <c r="B726" s="14">
        <v>630342</v>
      </c>
      <c r="C726" s="14"/>
      <c r="D726" s="15" t="s">
        <v>2334</v>
      </c>
      <c r="E726" s="15" t="s">
        <v>2582</v>
      </c>
      <c r="F726" s="17" t="s">
        <v>2583</v>
      </c>
      <c r="G726" s="17" t="e">
        <f>VLOOKUP(F726,#REF!,1,0)</f>
        <v>#REF!</v>
      </c>
      <c r="H726" s="18" t="s">
        <v>14</v>
      </c>
      <c r="I726" s="15" t="s">
        <v>2584</v>
      </c>
      <c r="J726" s="15" t="s">
        <v>2338</v>
      </c>
      <c r="K726" s="15" t="s">
        <v>2585</v>
      </c>
      <c r="L726" s="16" t="s">
        <v>2340</v>
      </c>
    </row>
    <row r="727" spans="1:12">
      <c r="A727" s="16">
        <v>726</v>
      </c>
      <c r="B727" s="14">
        <v>650205</v>
      </c>
      <c r="C727" s="14"/>
      <c r="D727" s="15" t="s">
        <v>2334</v>
      </c>
      <c r="E727" s="15" t="s">
        <v>2586</v>
      </c>
      <c r="F727" s="17" t="s">
        <v>2587</v>
      </c>
      <c r="G727" s="17" t="e">
        <f>VLOOKUP(F727,#REF!,1,0)</f>
        <v>#REF!</v>
      </c>
      <c r="H727" s="18" t="s">
        <v>14</v>
      </c>
      <c r="I727" s="15" t="s">
        <v>2499</v>
      </c>
      <c r="J727" s="15" t="s">
        <v>2338</v>
      </c>
      <c r="K727" s="15" t="s">
        <v>2588</v>
      </c>
      <c r="L727" s="16" t="s">
        <v>2340</v>
      </c>
    </row>
    <row r="728" spans="1:12">
      <c r="A728" s="19">
        <v>727</v>
      </c>
      <c r="B728" s="15">
        <v>51138</v>
      </c>
      <c r="C728" s="20"/>
      <c r="D728" s="21" t="s">
        <v>2589</v>
      </c>
      <c r="E728" s="21" t="s">
        <v>2590</v>
      </c>
      <c r="F728" s="17" t="s">
        <v>2591</v>
      </c>
      <c r="G728" s="17" t="e">
        <f>VLOOKUP(F728,#REF!,1,0)</f>
        <v>#REF!</v>
      </c>
      <c r="H728" s="18" t="s">
        <v>14</v>
      </c>
      <c r="I728" s="21" t="s">
        <v>2592</v>
      </c>
      <c r="J728" s="21" t="s">
        <v>2593</v>
      </c>
      <c r="K728" s="21" t="s">
        <v>2594</v>
      </c>
      <c r="L728" s="19" t="s">
        <v>2174</v>
      </c>
    </row>
    <row r="729" spans="1:12">
      <c r="A729" s="16">
        <v>728</v>
      </c>
      <c r="B729" s="15">
        <v>54915</v>
      </c>
      <c r="C729" s="14"/>
      <c r="D729" s="15" t="s">
        <v>2589</v>
      </c>
      <c r="E729" s="15" t="s">
        <v>2595</v>
      </c>
      <c r="F729" s="17" t="s">
        <v>2596</v>
      </c>
      <c r="G729" s="17" t="e">
        <f>VLOOKUP(F729,#REF!,1,0)</f>
        <v>#REF!</v>
      </c>
      <c r="H729" s="18" t="s">
        <v>14</v>
      </c>
      <c r="I729" s="15" t="s">
        <v>2597</v>
      </c>
      <c r="J729" s="15" t="s">
        <v>2598</v>
      </c>
      <c r="K729" s="15" t="s">
        <v>2599</v>
      </c>
      <c r="L729" s="16" t="s">
        <v>2174</v>
      </c>
    </row>
    <row r="730" spans="1:12">
      <c r="A730" s="16">
        <v>729</v>
      </c>
      <c r="B730" s="15">
        <v>58181</v>
      </c>
      <c r="C730" s="14"/>
      <c r="D730" s="15" t="s">
        <v>2589</v>
      </c>
      <c r="E730" s="15" t="s">
        <v>2600</v>
      </c>
      <c r="F730" s="17" t="s">
        <v>2601</v>
      </c>
      <c r="G730" s="17" t="e">
        <f>VLOOKUP(F730,#REF!,1,0)</f>
        <v>#REF!</v>
      </c>
      <c r="H730" s="18" t="s">
        <v>14</v>
      </c>
      <c r="I730" s="15" t="s">
        <v>2597</v>
      </c>
      <c r="J730" s="15" t="s">
        <v>2598</v>
      </c>
      <c r="K730" s="15" t="s">
        <v>2602</v>
      </c>
      <c r="L730" s="16" t="s">
        <v>2174</v>
      </c>
    </row>
    <row r="731" spans="1:12">
      <c r="A731" s="16">
        <v>730</v>
      </c>
      <c r="B731" s="15">
        <v>620011</v>
      </c>
      <c r="C731" s="14"/>
      <c r="D731" s="15" t="s">
        <v>2589</v>
      </c>
      <c r="E731" s="15" t="s">
        <v>2603</v>
      </c>
      <c r="F731" s="17" t="s">
        <v>2604</v>
      </c>
      <c r="G731" s="17" t="e">
        <f>VLOOKUP(F731,#REF!,1,0)</f>
        <v>#REF!</v>
      </c>
      <c r="H731" s="18" t="s">
        <v>14</v>
      </c>
      <c r="I731" s="15" t="s">
        <v>2605</v>
      </c>
      <c r="J731" s="15" t="s">
        <v>2606</v>
      </c>
      <c r="K731" s="15" t="s">
        <v>2607</v>
      </c>
      <c r="L731" s="16" t="s">
        <v>2174</v>
      </c>
    </row>
    <row r="732" spans="1:12">
      <c r="A732" s="16">
        <v>731</v>
      </c>
      <c r="B732" s="15">
        <v>620014</v>
      </c>
      <c r="C732" s="14"/>
      <c r="D732" s="15" t="s">
        <v>2589</v>
      </c>
      <c r="E732" s="15" t="s">
        <v>2608</v>
      </c>
      <c r="F732" s="17" t="s">
        <v>2609</v>
      </c>
      <c r="G732" s="17" t="e">
        <f>VLOOKUP(F732,#REF!,1,0)</f>
        <v>#REF!</v>
      </c>
      <c r="H732" s="18" t="s">
        <v>14</v>
      </c>
      <c r="I732" s="15" t="s">
        <v>2610</v>
      </c>
      <c r="J732" s="15" t="s">
        <v>2611</v>
      </c>
      <c r="K732" s="15" t="s">
        <v>2612</v>
      </c>
      <c r="L732" s="16" t="s">
        <v>2174</v>
      </c>
    </row>
    <row r="733" spans="1:12">
      <c r="A733" s="16">
        <v>732</v>
      </c>
      <c r="B733" s="15">
        <v>620015</v>
      </c>
      <c r="C733" s="14"/>
      <c r="D733" s="15" t="s">
        <v>2589</v>
      </c>
      <c r="E733" s="15" t="s">
        <v>2613</v>
      </c>
      <c r="F733" s="17" t="s">
        <v>2614</v>
      </c>
      <c r="G733" s="17" t="e">
        <f>VLOOKUP(F733,#REF!,1,0)</f>
        <v>#REF!</v>
      </c>
      <c r="H733" s="18" t="s">
        <v>14</v>
      </c>
      <c r="I733" s="15" t="s">
        <v>2610</v>
      </c>
      <c r="J733" s="15" t="s">
        <v>2611</v>
      </c>
      <c r="K733" s="15" t="s">
        <v>2615</v>
      </c>
      <c r="L733" s="16" t="s">
        <v>2174</v>
      </c>
    </row>
    <row r="734" spans="1:12">
      <c r="A734" s="16">
        <v>733</v>
      </c>
      <c r="B734" s="15">
        <v>620017</v>
      </c>
      <c r="C734" s="14"/>
      <c r="D734" s="15" t="s">
        <v>2589</v>
      </c>
      <c r="E734" s="15" t="s">
        <v>2616</v>
      </c>
      <c r="F734" s="17" t="s">
        <v>2617</v>
      </c>
      <c r="G734" s="17" t="e">
        <f>VLOOKUP(F734,#REF!,1,0)</f>
        <v>#REF!</v>
      </c>
      <c r="H734" s="18" t="s">
        <v>14</v>
      </c>
      <c r="I734" s="15" t="s">
        <v>2618</v>
      </c>
      <c r="J734" s="15" t="s">
        <v>2619</v>
      </c>
      <c r="K734" s="15" t="s">
        <v>2620</v>
      </c>
      <c r="L734" s="16" t="s">
        <v>2174</v>
      </c>
    </row>
    <row r="735" spans="1:12">
      <c r="A735" s="16">
        <v>734</v>
      </c>
      <c r="B735" s="15">
        <v>620452</v>
      </c>
      <c r="C735" s="14"/>
      <c r="D735" s="15" t="s">
        <v>2589</v>
      </c>
      <c r="E735" s="15" t="s">
        <v>2621</v>
      </c>
      <c r="F735" s="17" t="s">
        <v>2622</v>
      </c>
      <c r="G735" s="17" t="e">
        <f>VLOOKUP(F735,#REF!,1,0)</f>
        <v>#REF!</v>
      </c>
      <c r="H735" s="18" t="s">
        <v>14</v>
      </c>
      <c r="I735" s="15" t="s">
        <v>2623</v>
      </c>
      <c r="J735" s="15" t="s">
        <v>2624</v>
      </c>
      <c r="K735" s="15" t="s">
        <v>2625</v>
      </c>
      <c r="L735" s="16" t="s">
        <v>2174</v>
      </c>
    </row>
    <row r="736" spans="1:12">
      <c r="A736" s="16">
        <v>735</v>
      </c>
      <c r="B736" s="15">
        <v>630016</v>
      </c>
      <c r="C736" s="14"/>
      <c r="D736" s="15" t="s">
        <v>2589</v>
      </c>
      <c r="E736" s="15" t="s">
        <v>2626</v>
      </c>
      <c r="F736" s="17" t="s">
        <v>2627</v>
      </c>
      <c r="G736" s="17" t="e">
        <f>VLOOKUP(F736,#REF!,1,0)</f>
        <v>#REF!</v>
      </c>
      <c r="H736" s="18" t="s">
        <v>14</v>
      </c>
      <c r="I736" s="15" t="s">
        <v>2628</v>
      </c>
      <c r="J736" s="15" t="s">
        <v>2629</v>
      </c>
      <c r="K736" s="15" t="s">
        <v>2630</v>
      </c>
      <c r="L736" s="16" t="s">
        <v>2174</v>
      </c>
    </row>
    <row r="737" spans="1:12">
      <c r="A737" s="16">
        <v>736</v>
      </c>
      <c r="B737" s="15">
        <v>630017</v>
      </c>
      <c r="C737" s="14"/>
      <c r="D737" s="15" t="s">
        <v>2589</v>
      </c>
      <c r="E737" s="15" t="s">
        <v>2631</v>
      </c>
      <c r="F737" s="17" t="s">
        <v>2632</v>
      </c>
      <c r="G737" s="17" t="e">
        <f>VLOOKUP(F737,#REF!,1,0)</f>
        <v>#REF!</v>
      </c>
      <c r="H737" s="18" t="s">
        <v>14</v>
      </c>
      <c r="I737" s="15" t="s">
        <v>2628</v>
      </c>
      <c r="J737" s="15" t="s">
        <v>2629</v>
      </c>
      <c r="K737" s="15" t="s">
        <v>2633</v>
      </c>
      <c r="L737" s="16" t="s">
        <v>2174</v>
      </c>
    </row>
    <row r="738" spans="1:12">
      <c r="A738" s="19">
        <v>737</v>
      </c>
      <c r="B738" s="15">
        <v>630019</v>
      </c>
      <c r="C738" s="20"/>
      <c r="D738" s="21" t="s">
        <v>2589</v>
      </c>
      <c r="E738" s="21" t="s">
        <v>2634</v>
      </c>
      <c r="F738" s="17" t="s">
        <v>2635</v>
      </c>
      <c r="G738" s="17" t="e">
        <f>VLOOKUP(F738,#REF!,1,0)</f>
        <v>#REF!</v>
      </c>
      <c r="H738" s="18" t="s">
        <v>14</v>
      </c>
      <c r="I738" s="21" t="s">
        <v>1206</v>
      </c>
      <c r="J738" s="21" t="s">
        <v>2636</v>
      </c>
      <c r="K738" s="21" t="s">
        <v>2637</v>
      </c>
      <c r="L738" s="19" t="s">
        <v>2174</v>
      </c>
    </row>
    <row r="739" spans="1:12">
      <c r="A739" s="13">
        <v>738</v>
      </c>
      <c r="B739" s="16">
        <v>350893</v>
      </c>
      <c r="C739" s="131">
        <v>1</v>
      </c>
      <c r="D739" s="13" t="s">
        <v>2638</v>
      </c>
      <c r="E739" s="13" t="s">
        <v>2639</v>
      </c>
      <c r="F739" s="16" t="s">
        <v>2640</v>
      </c>
      <c r="G739" s="17" t="e">
        <f>VLOOKUP(F739,#REF!,1,0)</f>
        <v>#REF!</v>
      </c>
      <c r="H739" s="16" t="s">
        <v>14</v>
      </c>
      <c r="I739" s="13" t="s">
        <v>2641</v>
      </c>
      <c r="J739" s="13"/>
      <c r="K739" s="13" t="s">
        <v>2642</v>
      </c>
      <c r="L739" s="13" t="s">
        <v>738</v>
      </c>
    </row>
    <row r="740" spans="1:12">
      <c r="A740" s="132">
        <v>739</v>
      </c>
      <c r="B740" s="15">
        <v>520313</v>
      </c>
      <c r="C740" s="133"/>
      <c r="D740" s="134" t="s">
        <v>2638</v>
      </c>
      <c r="E740" s="134" t="s">
        <v>2643</v>
      </c>
      <c r="F740" s="17" t="s">
        <v>2644</v>
      </c>
      <c r="G740" s="17" t="e">
        <f>VLOOKUP(F740,#REF!,1,0)</f>
        <v>#REF!</v>
      </c>
      <c r="H740" s="18" t="s">
        <v>14</v>
      </c>
      <c r="I740" s="134" t="s">
        <v>2645</v>
      </c>
      <c r="J740" s="134"/>
      <c r="K740" s="134"/>
      <c r="L740" s="132" t="s">
        <v>732</v>
      </c>
    </row>
    <row r="741" spans="1:12">
      <c r="A741" s="16">
        <v>740</v>
      </c>
      <c r="B741" s="16">
        <v>620086</v>
      </c>
      <c r="C741" s="80"/>
      <c r="D741" s="16" t="s">
        <v>2638</v>
      </c>
      <c r="E741" s="16" t="s">
        <v>2646</v>
      </c>
      <c r="F741" s="16" t="s">
        <v>2647</v>
      </c>
      <c r="G741" s="17" t="e">
        <f>VLOOKUP(F741,#REF!,1,0)</f>
        <v>#REF!</v>
      </c>
      <c r="H741" s="16" t="s">
        <v>14</v>
      </c>
      <c r="I741" s="16" t="s">
        <v>2648</v>
      </c>
      <c r="J741" s="16" t="s">
        <v>2649</v>
      </c>
      <c r="K741" s="16" t="s">
        <v>2650</v>
      </c>
      <c r="L741" s="16" t="s">
        <v>721</v>
      </c>
    </row>
    <row r="742" spans="1:12">
      <c r="A742" s="16">
        <v>741</v>
      </c>
      <c r="B742" s="16">
        <v>630176</v>
      </c>
      <c r="C742" s="80"/>
      <c r="D742" s="16" t="s">
        <v>2638</v>
      </c>
      <c r="E742" s="16" t="s">
        <v>2651</v>
      </c>
      <c r="F742" s="16" t="s">
        <v>2652</v>
      </c>
      <c r="G742" s="17" t="e">
        <f>VLOOKUP(F742,#REF!,1,0)</f>
        <v>#REF!</v>
      </c>
      <c r="H742" s="16" t="s">
        <v>14</v>
      </c>
      <c r="I742" s="16" t="s">
        <v>2648</v>
      </c>
      <c r="J742" s="16" t="s">
        <v>2649</v>
      </c>
      <c r="K742" s="16" t="s">
        <v>2650</v>
      </c>
      <c r="L742" s="16" t="s">
        <v>721</v>
      </c>
    </row>
    <row r="743" spans="1:12">
      <c r="A743" s="16">
        <v>742</v>
      </c>
      <c r="B743" s="16">
        <v>630177</v>
      </c>
      <c r="C743" s="80"/>
      <c r="D743" s="16" t="s">
        <v>2638</v>
      </c>
      <c r="E743" s="16" t="s">
        <v>2653</v>
      </c>
      <c r="F743" s="16" t="s">
        <v>2654</v>
      </c>
      <c r="G743" s="17" t="e">
        <f>VLOOKUP(F743,#REF!,1,0)</f>
        <v>#REF!</v>
      </c>
      <c r="H743" s="16" t="s">
        <v>14</v>
      </c>
      <c r="I743" s="16" t="s">
        <v>2648</v>
      </c>
      <c r="J743" s="16"/>
      <c r="K743" s="16" t="s">
        <v>2650</v>
      </c>
      <c r="L743" s="16" t="s">
        <v>721</v>
      </c>
    </row>
    <row r="744" spans="1:12">
      <c r="A744" s="16">
        <v>743</v>
      </c>
      <c r="B744" s="15">
        <v>50378</v>
      </c>
      <c r="C744" s="14"/>
      <c r="D744" s="15" t="s">
        <v>2655</v>
      </c>
      <c r="E744" s="15" t="s">
        <v>2656</v>
      </c>
      <c r="F744" s="17" t="s">
        <v>2657</v>
      </c>
      <c r="G744" s="17" t="e">
        <f>VLOOKUP(F744,#REF!,1,0)</f>
        <v>#REF!</v>
      </c>
      <c r="H744" s="18" t="s">
        <v>14</v>
      </c>
      <c r="I744" s="15" t="s">
        <v>2658</v>
      </c>
      <c r="J744" s="15" t="s">
        <v>2659</v>
      </c>
      <c r="K744" s="15"/>
      <c r="L744" s="16" t="s">
        <v>2660</v>
      </c>
    </row>
    <row r="745" spans="1:12">
      <c r="A745" s="16">
        <v>744</v>
      </c>
      <c r="B745" s="15">
        <v>630356</v>
      </c>
      <c r="C745" s="14"/>
      <c r="D745" s="15" t="s">
        <v>2655</v>
      </c>
      <c r="E745" s="15" t="s">
        <v>2661</v>
      </c>
      <c r="F745" s="17" t="s">
        <v>2662</v>
      </c>
      <c r="G745" s="17" t="e">
        <f>VLOOKUP(F745,#REF!,1,0)</f>
        <v>#REF!</v>
      </c>
      <c r="H745" s="18" t="s">
        <v>14</v>
      </c>
      <c r="I745" s="15" t="s">
        <v>2658</v>
      </c>
      <c r="J745" s="15" t="s">
        <v>2659</v>
      </c>
      <c r="K745" s="15"/>
      <c r="L745" s="16" t="s">
        <v>2660</v>
      </c>
    </row>
    <row r="746" spans="1:12">
      <c r="A746" s="16">
        <v>745</v>
      </c>
      <c r="B746" s="15">
        <v>630357</v>
      </c>
      <c r="C746" s="14"/>
      <c r="D746" s="15" t="s">
        <v>2655</v>
      </c>
      <c r="E746" s="15" t="s">
        <v>2663</v>
      </c>
      <c r="F746" s="17" t="s">
        <v>2664</v>
      </c>
      <c r="G746" s="17" t="e">
        <f>VLOOKUP(F746,#REF!,1,0)</f>
        <v>#REF!</v>
      </c>
      <c r="H746" s="18" t="s">
        <v>14</v>
      </c>
      <c r="I746" s="15" t="s">
        <v>2658</v>
      </c>
      <c r="J746" s="15" t="s">
        <v>2659</v>
      </c>
      <c r="K746" s="15"/>
      <c r="L746" s="16" t="s">
        <v>2660</v>
      </c>
    </row>
    <row r="747" spans="1:12">
      <c r="A747" s="16">
        <v>746</v>
      </c>
      <c r="B747" s="15">
        <v>650018</v>
      </c>
      <c r="C747" s="14"/>
      <c r="D747" s="15" t="s">
        <v>2655</v>
      </c>
      <c r="E747" s="15" t="s">
        <v>2665</v>
      </c>
      <c r="F747" s="17" t="s">
        <v>2666</v>
      </c>
      <c r="G747" s="17" t="e">
        <f>VLOOKUP(F747,#REF!,1,0)</f>
        <v>#REF!</v>
      </c>
      <c r="H747" s="18" t="s">
        <v>14</v>
      </c>
      <c r="I747" s="15" t="s">
        <v>2658</v>
      </c>
      <c r="J747" s="15" t="s">
        <v>2659</v>
      </c>
      <c r="K747" s="15"/>
      <c r="L747" s="16" t="s">
        <v>2660</v>
      </c>
    </row>
    <row r="748" spans="1:12">
      <c r="A748" s="19">
        <v>747</v>
      </c>
      <c r="B748" s="15">
        <v>59893</v>
      </c>
      <c r="C748" s="20"/>
      <c r="D748" s="21" t="s">
        <v>2667</v>
      </c>
      <c r="E748" s="21" t="s">
        <v>2668</v>
      </c>
      <c r="F748" s="17" t="s">
        <v>2669</v>
      </c>
      <c r="G748" s="17" t="e">
        <f>VLOOKUP(F748,#REF!,1,0)</f>
        <v>#REF!</v>
      </c>
      <c r="H748" s="18" t="s">
        <v>14</v>
      </c>
      <c r="I748" s="21" t="s">
        <v>2670</v>
      </c>
      <c r="J748" s="21" t="s">
        <v>2671</v>
      </c>
      <c r="K748" s="21"/>
      <c r="L748" s="19" t="s">
        <v>970</v>
      </c>
    </row>
    <row r="749" spans="1:12">
      <c r="A749" s="19">
        <v>748</v>
      </c>
      <c r="B749" s="15">
        <v>74967</v>
      </c>
      <c r="C749" s="135"/>
      <c r="D749" s="21" t="s">
        <v>2667</v>
      </c>
      <c r="E749" s="21" t="s">
        <v>2672</v>
      </c>
      <c r="F749" s="17" t="s">
        <v>2673</v>
      </c>
      <c r="G749" s="17" t="e">
        <f>VLOOKUP(F749,#REF!,1,0)</f>
        <v>#REF!</v>
      </c>
      <c r="H749" s="18" t="s">
        <v>14</v>
      </c>
      <c r="I749" s="21" t="s">
        <v>2670</v>
      </c>
      <c r="J749" s="21" t="s">
        <v>2671</v>
      </c>
      <c r="K749" s="21"/>
      <c r="L749" s="19" t="s">
        <v>986</v>
      </c>
    </row>
    <row r="750" spans="1:12">
      <c r="A750" s="19">
        <v>749</v>
      </c>
      <c r="B750" s="15">
        <v>621098</v>
      </c>
      <c r="C750" s="20"/>
      <c r="D750" s="21" t="s">
        <v>2667</v>
      </c>
      <c r="E750" s="21" t="s">
        <v>2674</v>
      </c>
      <c r="F750" s="17" t="s">
        <v>2675</v>
      </c>
      <c r="G750" s="17" t="e">
        <f>VLOOKUP(F750,#REF!,1,0)</f>
        <v>#REF!</v>
      </c>
      <c r="H750" s="18" t="s">
        <v>14</v>
      </c>
      <c r="I750" s="21" t="s">
        <v>2670</v>
      </c>
      <c r="J750" s="21" t="s">
        <v>2671</v>
      </c>
      <c r="K750" s="21"/>
      <c r="L750" s="19" t="s">
        <v>986</v>
      </c>
    </row>
    <row r="751" spans="1:12">
      <c r="A751" s="19">
        <v>750</v>
      </c>
      <c r="B751" s="15">
        <v>621099</v>
      </c>
      <c r="C751" s="20"/>
      <c r="D751" s="21" t="s">
        <v>2667</v>
      </c>
      <c r="E751" s="21" t="s">
        <v>2676</v>
      </c>
      <c r="F751" s="17" t="s">
        <v>2677</v>
      </c>
      <c r="G751" s="17" t="e">
        <f>VLOOKUP(F751,#REF!,1,0)</f>
        <v>#REF!</v>
      </c>
      <c r="H751" s="18" t="s">
        <v>14</v>
      </c>
      <c r="I751" s="21" t="s">
        <v>2670</v>
      </c>
      <c r="J751" s="21" t="s">
        <v>2671</v>
      </c>
      <c r="K751" s="21"/>
      <c r="L751" s="19" t="s">
        <v>986</v>
      </c>
    </row>
    <row r="752" spans="1:12">
      <c r="A752" s="16">
        <v>751</v>
      </c>
      <c r="B752" s="15">
        <v>621101</v>
      </c>
      <c r="C752" s="14">
        <v>13</v>
      </c>
      <c r="D752" s="15" t="s">
        <v>2667</v>
      </c>
      <c r="E752" s="15" t="s">
        <v>2678</v>
      </c>
      <c r="F752" s="17" t="s">
        <v>2679</v>
      </c>
      <c r="G752" s="17" t="e">
        <f>VLOOKUP(F752,#REF!,1,0)</f>
        <v>#REF!</v>
      </c>
      <c r="H752" s="18" t="s">
        <v>14</v>
      </c>
      <c r="I752" s="15" t="s">
        <v>1723</v>
      </c>
      <c r="J752" s="15" t="s">
        <v>2680</v>
      </c>
      <c r="K752" s="136" t="s">
        <v>2681</v>
      </c>
      <c r="L752" s="16" t="s">
        <v>986</v>
      </c>
    </row>
    <row r="753" spans="1:12">
      <c r="A753" s="16">
        <v>752</v>
      </c>
      <c r="B753" s="15">
        <v>650152</v>
      </c>
      <c r="C753" s="14">
        <v>14</v>
      </c>
      <c r="D753" s="15" t="s">
        <v>2667</v>
      </c>
      <c r="E753" s="15" t="s">
        <v>2682</v>
      </c>
      <c r="F753" s="17" t="s">
        <v>2683</v>
      </c>
      <c r="G753" s="17" t="e">
        <f>VLOOKUP(F753,#REF!,1,0)</f>
        <v>#REF!</v>
      </c>
      <c r="H753" s="18" t="s">
        <v>14</v>
      </c>
      <c r="I753" s="15" t="s">
        <v>2670</v>
      </c>
      <c r="J753" s="15" t="s">
        <v>2671</v>
      </c>
      <c r="K753" s="136" t="s">
        <v>2684</v>
      </c>
      <c r="L753" s="16" t="s">
        <v>986</v>
      </c>
    </row>
    <row r="754" spans="1:12">
      <c r="A754" s="19">
        <v>753</v>
      </c>
      <c r="B754" s="22">
        <v>650155</v>
      </c>
      <c r="C754" s="20">
        <v>15</v>
      </c>
      <c r="D754" s="21" t="s">
        <v>2667</v>
      </c>
      <c r="E754" s="21" t="s">
        <v>2685</v>
      </c>
      <c r="F754" s="23" t="s">
        <v>2686</v>
      </c>
      <c r="G754" s="23" t="e">
        <f>VLOOKUP(F754,#REF!,1,0)</f>
        <v>#REF!</v>
      </c>
      <c r="H754" s="69" t="s">
        <v>14</v>
      </c>
      <c r="I754" s="21" t="s">
        <v>1723</v>
      </c>
      <c r="J754" s="21" t="s">
        <v>2680</v>
      </c>
      <c r="K754" s="137" t="s">
        <v>2687</v>
      </c>
      <c r="L754" s="19" t="s">
        <v>986</v>
      </c>
    </row>
    <row r="755" spans="1:12">
      <c r="A755" s="19">
        <v>754</v>
      </c>
      <c r="B755" s="15">
        <v>859</v>
      </c>
      <c r="C755" s="20"/>
      <c r="D755" s="21" t="s">
        <v>2688</v>
      </c>
      <c r="E755" s="21" t="s">
        <v>2689</v>
      </c>
      <c r="F755" s="17" t="s">
        <v>2690</v>
      </c>
      <c r="G755" s="17" t="e">
        <f>VLOOKUP(F755,#REF!,1,0)</f>
        <v>#REF!</v>
      </c>
      <c r="H755" s="18" t="s">
        <v>14</v>
      </c>
      <c r="I755" s="21" t="s">
        <v>2691</v>
      </c>
      <c r="J755" s="21" t="s">
        <v>2692</v>
      </c>
      <c r="K755" s="21" t="s">
        <v>2689</v>
      </c>
      <c r="L755" s="19" t="s">
        <v>2693</v>
      </c>
    </row>
    <row r="756" spans="1:12">
      <c r="A756" s="13">
        <v>755</v>
      </c>
      <c r="B756" s="15">
        <v>56906</v>
      </c>
      <c r="C756" s="8">
        <v>1</v>
      </c>
      <c r="D756" s="12" t="s">
        <v>2688</v>
      </c>
      <c r="E756" s="12" t="s">
        <v>2694</v>
      </c>
      <c r="F756" s="17" t="s">
        <v>2695</v>
      </c>
      <c r="G756" s="17" t="e">
        <f>VLOOKUP(F756,#REF!,1,0)</f>
        <v>#REF!</v>
      </c>
      <c r="H756" s="18" t="s">
        <v>14</v>
      </c>
      <c r="I756" s="12" t="s">
        <v>2696</v>
      </c>
      <c r="J756" s="12" t="s">
        <v>2697</v>
      </c>
      <c r="K756" s="12" t="s">
        <v>2694</v>
      </c>
      <c r="L756" s="13" t="s">
        <v>2693</v>
      </c>
    </row>
    <row r="757" spans="1:12">
      <c r="A757" s="13">
        <v>756</v>
      </c>
      <c r="B757" s="15">
        <v>59349</v>
      </c>
      <c r="C757" s="8">
        <v>1</v>
      </c>
      <c r="D757" s="12" t="s">
        <v>2688</v>
      </c>
      <c r="E757" s="12" t="s">
        <v>2698</v>
      </c>
      <c r="F757" s="17" t="s">
        <v>2699</v>
      </c>
      <c r="G757" s="17" t="e">
        <f>VLOOKUP(F757,#REF!,1,0)</f>
        <v>#REF!</v>
      </c>
      <c r="H757" s="18" t="s">
        <v>14</v>
      </c>
      <c r="I757" s="12" t="s">
        <v>2700</v>
      </c>
      <c r="J757" s="12" t="s">
        <v>2701</v>
      </c>
      <c r="K757" s="12" t="s">
        <v>2698</v>
      </c>
      <c r="L757" s="13" t="s">
        <v>2693</v>
      </c>
    </row>
    <row r="758" spans="1:12">
      <c r="A758" s="16">
        <v>757</v>
      </c>
      <c r="B758" s="15">
        <v>340927</v>
      </c>
      <c r="C758" s="14">
        <v>1</v>
      </c>
      <c r="D758" s="15" t="s">
        <v>2688</v>
      </c>
      <c r="E758" s="15" t="s">
        <v>2702</v>
      </c>
      <c r="F758" s="17" t="s">
        <v>2703</v>
      </c>
      <c r="G758" s="17" t="e">
        <f>VLOOKUP(F758,#REF!,1,0)</f>
        <v>#REF!</v>
      </c>
      <c r="H758" s="18" t="s">
        <v>14</v>
      </c>
      <c r="I758" s="15" t="s">
        <v>2704</v>
      </c>
      <c r="J758" s="15" t="s">
        <v>2705</v>
      </c>
      <c r="K758" s="15" t="s">
        <v>2702</v>
      </c>
      <c r="L758" s="16" t="s">
        <v>2693</v>
      </c>
    </row>
    <row r="759" spans="1:12">
      <c r="A759" s="106">
        <v>758</v>
      </c>
      <c r="B759" s="42">
        <v>440690</v>
      </c>
      <c r="C759" s="114">
        <v>2</v>
      </c>
      <c r="D759" s="106" t="s">
        <v>2688</v>
      </c>
      <c r="E759" s="106" t="s">
        <v>2706</v>
      </c>
      <c r="F759" s="44" t="s">
        <v>2707</v>
      </c>
      <c r="G759" s="44" t="e">
        <f>VLOOKUP(F759,#REF!,1,0)</f>
        <v>#REF!</v>
      </c>
      <c r="H759" s="45" t="s">
        <v>14</v>
      </c>
      <c r="I759" s="106" t="s">
        <v>2708</v>
      </c>
      <c r="J759" s="106" t="s">
        <v>2709</v>
      </c>
      <c r="K759" s="106" t="s">
        <v>2706</v>
      </c>
      <c r="L759" s="106" t="s">
        <v>2693</v>
      </c>
    </row>
    <row r="760" spans="1:12">
      <c r="A760" s="13">
        <v>759</v>
      </c>
      <c r="B760" s="15">
        <v>440825</v>
      </c>
      <c r="C760" s="8">
        <v>3</v>
      </c>
      <c r="D760" s="12" t="s">
        <v>2688</v>
      </c>
      <c r="E760" s="12" t="s">
        <v>2710</v>
      </c>
      <c r="F760" s="17" t="s">
        <v>2711</v>
      </c>
      <c r="G760" s="17" t="e">
        <f>VLOOKUP(F760,#REF!,1,0)</f>
        <v>#REF!</v>
      </c>
      <c r="H760" s="18" t="s">
        <v>14</v>
      </c>
      <c r="I760" s="12" t="s">
        <v>2712</v>
      </c>
      <c r="J760" s="12" t="s">
        <v>2713</v>
      </c>
      <c r="K760" s="12" t="s">
        <v>2710</v>
      </c>
      <c r="L760" s="13" t="s">
        <v>2693</v>
      </c>
    </row>
    <row r="761" spans="1:12">
      <c r="A761" s="16">
        <v>760</v>
      </c>
      <c r="B761" s="15">
        <v>520163</v>
      </c>
      <c r="C761" s="14">
        <v>2</v>
      </c>
      <c r="D761" s="15" t="s">
        <v>2688</v>
      </c>
      <c r="E761" s="15" t="s">
        <v>2714</v>
      </c>
      <c r="F761" s="17" t="s">
        <v>2715</v>
      </c>
      <c r="G761" s="17" t="e">
        <f>VLOOKUP(F761,#REF!,1,0)</f>
        <v>#REF!</v>
      </c>
      <c r="H761" s="18" t="s">
        <v>14</v>
      </c>
      <c r="I761" s="15" t="s">
        <v>2704</v>
      </c>
      <c r="J761" s="15" t="s">
        <v>2705</v>
      </c>
      <c r="K761" s="15" t="s">
        <v>2714</v>
      </c>
      <c r="L761" s="16" t="s">
        <v>2693</v>
      </c>
    </row>
    <row r="762" spans="1:12">
      <c r="A762" s="16">
        <v>761</v>
      </c>
      <c r="B762" s="15">
        <v>520168</v>
      </c>
      <c r="C762" s="14">
        <v>3</v>
      </c>
      <c r="D762" s="15" t="s">
        <v>2688</v>
      </c>
      <c r="E762" s="15" t="s">
        <v>2716</v>
      </c>
      <c r="F762" s="17" t="s">
        <v>2717</v>
      </c>
      <c r="G762" s="17" t="e">
        <f>VLOOKUP(F762,#REF!,1,0)</f>
        <v>#REF!</v>
      </c>
      <c r="H762" s="18" t="s">
        <v>14</v>
      </c>
      <c r="I762" s="15" t="s">
        <v>2704</v>
      </c>
      <c r="J762" s="15" t="s">
        <v>2705</v>
      </c>
      <c r="K762" s="15" t="s">
        <v>2716</v>
      </c>
      <c r="L762" s="16" t="s">
        <v>2693</v>
      </c>
    </row>
    <row r="763" spans="1:12">
      <c r="A763" s="16">
        <v>762</v>
      </c>
      <c r="B763" s="15">
        <v>520170</v>
      </c>
      <c r="C763" s="14">
        <v>4</v>
      </c>
      <c r="D763" s="15" t="s">
        <v>2688</v>
      </c>
      <c r="E763" s="15" t="s">
        <v>2718</v>
      </c>
      <c r="F763" s="17" t="s">
        <v>2719</v>
      </c>
      <c r="G763" s="17" t="e">
        <f>VLOOKUP(F763,#REF!,1,0)</f>
        <v>#REF!</v>
      </c>
      <c r="H763" s="18" t="s">
        <v>14</v>
      </c>
      <c r="I763" s="15" t="s">
        <v>2704</v>
      </c>
      <c r="J763" s="15" t="s">
        <v>2705</v>
      </c>
      <c r="K763" s="15" t="s">
        <v>2718</v>
      </c>
      <c r="L763" s="16" t="s">
        <v>2693</v>
      </c>
    </row>
    <row r="764" spans="1:12">
      <c r="A764" s="40">
        <v>763</v>
      </c>
      <c r="B764" s="15">
        <v>520185</v>
      </c>
      <c r="C764" s="38"/>
      <c r="D764" s="39" t="s">
        <v>2688</v>
      </c>
      <c r="E764" s="39" t="s">
        <v>2720</v>
      </c>
      <c r="F764" s="17" t="s">
        <v>2721</v>
      </c>
      <c r="G764" s="17" t="e">
        <f>VLOOKUP(F764,#REF!,1,0)</f>
        <v>#REF!</v>
      </c>
      <c r="H764" s="18" t="s">
        <v>14</v>
      </c>
      <c r="I764" s="39" t="s">
        <v>2722</v>
      </c>
      <c r="J764" s="39" t="s">
        <v>2723</v>
      </c>
      <c r="K764" s="39" t="s">
        <v>2720</v>
      </c>
      <c r="L764" s="40" t="s">
        <v>2693</v>
      </c>
    </row>
    <row r="765" spans="1:12">
      <c r="A765" s="138">
        <v>764</v>
      </c>
      <c r="B765" s="15">
        <v>520186</v>
      </c>
      <c r="C765" s="14"/>
      <c r="D765" s="15" t="s">
        <v>2688</v>
      </c>
      <c r="E765" s="15" t="s">
        <v>2724</v>
      </c>
      <c r="F765" s="17" t="s">
        <v>2725</v>
      </c>
      <c r="G765" s="17" t="e">
        <f>VLOOKUP(F765,#REF!,1,0)</f>
        <v>#REF!</v>
      </c>
      <c r="H765" s="18" t="s">
        <v>14</v>
      </c>
      <c r="I765" s="15" t="s">
        <v>2726</v>
      </c>
      <c r="J765" s="15" t="s">
        <v>2727</v>
      </c>
      <c r="K765" s="15" t="s">
        <v>2724</v>
      </c>
      <c r="L765" s="16" t="s">
        <v>2693</v>
      </c>
    </row>
    <row r="766" spans="1:12">
      <c r="A766" s="47">
        <v>765</v>
      </c>
      <c r="B766" s="15">
        <v>520953</v>
      </c>
      <c r="C766" s="14"/>
      <c r="D766" s="15" t="s">
        <v>2688</v>
      </c>
      <c r="E766" s="15" t="s">
        <v>2728</v>
      </c>
      <c r="F766" s="17" t="s">
        <v>2729</v>
      </c>
      <c r="G766" s="17" t="e">
        <f>VLOOKUP(F766,#REF!,1,0)</f>
        <v>#REF!</v>
      </c>
      <c r="H766" s="18" t="s">
        <v>14</v>
      </c>
      <c r="I766" s="15" t="s">
        <v>2722</v>
      </c>
      <c r="J766" s="14" t="s">
        <v>2723</v>
      </c>
      <c r="K766" s="15" t="s">
        <v>2728</v>
      </c>
      <c r="L766" s="16" t="s">
        <v>2693</v>
      </c>
    </row>
    <row r="767" spans="1:12">
      <c r="A767" s="13">
        <v>766</v>
      </c>
      <c r="B767" s="15">
        <v>540076</v>
      </c>
      <c r="C767" s="8">
        <v>2</v>
      </c>
      <c r="D767" s="12" t="s">
        <v>2688</v>
      </c>
      <c r="E767" s="12" t="s">
        <v>2730</v>
      </c>
      <c r="F767" s="17" t="s">
        <v>2731</v>
      </c>
      <c r="G767" s="17" t="e">
        <f>VLOOKUP(F767,#REF!,1,0)</f>
        <v>#REF!</v>
      </c>
      <c r="H767" s="18" t="s">
        <v>14</v>
      </c>
      <c r="I767" s="12" t="s">
        <v>2700</v>
      </c>
      <c r="J767" s="12" t="s">
        <v>2701</v>
      </c>
      <c r="K767" s="12" t="s">
        <v>2730</v>
      </c>
      <c r="L767" s="13" t="s">
        <v>2693</v>
      </c>
    </row>
    <row r="768" spans="1:12">
      <c r="A768" s="13">
        <v>767</v>
      </c>
      <c r="B768" s="15">
        <v>540077</v>
      </c>
      <c r="C768" s="8">
        <v>3</v>
      </c>
      <c r="D768" s="12" t="s">
        <v>2688</v>
      </c>
      <c r="E768" s="12" t="s">
        <v>2732</v>
      </c>
      <c r="F768" s="17" t="s">
        <v>2733</v>
      </c>
      <c r="G768" s="17" t="e">
        <f>VLOOKUP(F768,#REF!,1,0)</f>
        <v>#REF!</v>
      </c>
      <c r="H768" s="18" t="s">
        <v>14</v>
      </c>
      <c r="I768" s="12" t="s">
        <v>2700</v>
      </c>
      <c r="J768" s="12" t="s">
        <v>2701</v>
      </c>
      <c r="K768" s="12" t="s">
        <v>2732</v>
      </c>
      <c r="L768" s="13" t="s">
        <v>2693</v>
      </c>
    </row>
    <row r="769" spans="1:12">
      <c r="A769" s="13">
        <v>768</v>
      </c>
      <c r="B769" s="15">
        <v>540090</v>
      </c>
      <c r="C769" s="8">
        <v>4</v>
      </c>
      <c r="D769" s="12" t="s">
        <v>2688</v>
      </c>
      <c r="E769" s="12" t="s">
        <v>2734</v>
      </c>
      <c r="F769" s="17" t="s">
        <v>2735</v>
      </c>
      <c r="G769" s="17" t="e">
        <f>VLOOKUP(F769,#REF!,1,0)</f>
        <v>#REF!</v>
      </c>
      <c r="H769" s="18" t="s">
        <v>14</v>
      </c>
      <c r="I769" s="12" t="s">
        <v>2736</v>
      </c>
      <c r="J769" s="12" t="s">
        <v>2737</v>
      </c>
      <c r="K769" s="12" t="s">
        <v>2734</v>
      </c>
      <c r="L769" s="13" t="s">
        <v>2693</v>
      </c>
    </row>
    <row r="770" spans="1:12">
      <c r="A770" s="16">
        <v>769</v>
      </c>
      <c r="B770" s="15">
        <v>540091</v>
      </c>
      <c r="C770" s="14"/>
      <c r="D770" s="15" t="s">
        <v>2688</v>
      </c>
      <c r="E770" s="15" t="s">
        <v>2738</v>
      </c>
      <c r="F770" s="17" t="s">
        <v>2739</v>
      </c>
      <c r="G770" s="17" t="e">
        <f>VLOOKUP(F770,#REF!,1,0)</f>
        <v>#REF!</v>
      </c>
      <c r="H770" s="18" t="s">
        <v>14</v>
      </c>
      <c r="I770" s="15" t="s">
        <v>2736</v>
      </c>
      <c r="J770" s="15" t="s">
        <v>2737</v>
      </c>
      <c r="K770" s="15" t="s">
        <v>2738</v>
      </c>
      <c r="L770" s="16" t="s">
        <v>2693</v>
      </c>
    </row>
    <row r="771" spans="1:12">
      <c r="A771" s="13">
        <v>770</v>
      </c>
      <c r="B771" s="15">
        <v>540092</v>
      </c>
      <c r="C771" s="8">
        <v>5</v>
      </c>
      <c r="D771" s="12" t="s">
        <v>2688</v>
      </c>
      <c r="E771" s="12" t="s">
        <v>2740</v>
      </c>
      <c r="F771" s="17" t="s">
        <v>2741</v>
      </c>
      <c r="G771" s="17" t="e">
        <f>VLOOKUP(F771,#REF!,1,0)</f>
        <v>#REF!</v>
      </c>
      <c r="H771" s="18" t="s">
        <v>14</v>
      </c>
      <c r="I771" s="12" t="s">
        <v>2736</v>
      </c>
      <c r="J771" s="12" t="s">
        <v>2737</v>
      </c>
      <c r="K771" s="12" t="s">
        <v>2740</v>
      </c>
      <c r="L771" s="13" t="s">
        <v>2693</v>
      </c>
    </row>
    <row r="772" spans="1:12">
      <c r="A772" s="40">
        <v>771</v>
      </c>
      <c r="B772" s="139">
        <v>540394</v>
      </c>
      <c r="C772" s="38"/>
      <c r="D772" s="39" t="s">
        <v>2688</v>
      </c>
      <c r="E772" s="39" t="s">
        <v>2742</v>
      </c>
      <c r="F772" s="140" t="s">
        <v>2743</v>
      </c>
      <c r="G772" s="140" t="e">
        <f>VLOOKUP(F772,#REF!,1,0)</f>
        <v>#REF!</v>
      </c>
      <c r="H772" s="141" t="s">
        <v>14</v>
      </c>
      <c r="I772" s="39" t="s">
        <v>2736</v>
      </c>
      <c r="J772" s="39" t="s">
        <v>2737</v>
      </c>
      <c r="K772" s="39" t="s">
        <v>2742</v>
      </c>
      <c r="L772" s="40" t="s">
        <v>2693</v>
      </c>
    </row>
    <row r="773" spans="1:12">
      <c r="A773" s="13">
        <v>772</v>
      </c>
      <c r="B773" s="15">
        <v>550378</v>
      </c>
      <c r="C773" s="8">
        <v>4</v>
      </c>
      <c r="D773" s="12" t="s">
        <v>2688</v>
      </c>
      <c r="E773" s="12" t="s">
        <v>2744</v>
      </c>
      <c r="F773" s="17" t="s">
        <v>2745</v>
      </c>
      <c r="G773" s="17" t="e">
        <f>VLOOKUP(F773,#REF!,1,0)</f>
        <v>#REF!</v>
      </c>
      <c r="H773" s="18" t="s">
        <v>14</v>
      </c>
      <c r="I773" s="12" t="s">
        <v>2700</v>
      </c>
      <c r="J773" s="12" t="s">
        <v>2701</v>
      </c>
      <c r="K773" s="12" t="s">
        <v>2744</v>
      </c>
      <c r="L773" s="13" t="s">
        <v>2693</v>
      </c>
    </row>
    <row r="774" spans="1:12">
      <c r="A774" s="13">
        <v>773</v>
      </c>
      <c r="B774" s="15">
        <v>550380</v>
      </c>
      <c r="C774" s="8">
        <v>5</v>
      </c>
      <c r="D774" s="12" t="s">
        <v>2688</v>
      </c>
      <c r="E774" s="12" t="s">
        <v>2746</v>
      </c>
      <c r="F774" s="17" t="s">
        <v>2747</v>
      </c>
      <c r="G774" s="17" t="e">
        <f>VLOOKUP(F774,#REF!,1,0)</f>
        <v>#REF!</v>
      </c>
      <c r="H774" s="18" t="s">
        <v>14</v>
      </c>
      <c r="I774" s="12" t="s">
        <v>2700</v>
      </c>
      <c r="J774" s="12" t="s">
        <v>2701</v>
      </c>
      <c r="K774" s="12" t="s">
        <v>2746</v>
      </c>
      <c r="L774" s="13" t="s">
        <v>2693</v>
      </c>
    </row>
    <row r="775" spans="1:12">
      <c r="A775" s="106">
        <v>774</v>
      </c>
      <c r="B775" s="42">
        <v>550383</v>
      </c>
      <c r="C775" s="114">
        <v>6</v>
      </c>
      <c r="D775" s="106" t="s">
        <v>2688</v>
      </c>
      <c r="E775" s="106" t="s">
        <v>2748</v>
      </c>
      <c r="F775" s="44" t="s">
        <v>2749</v>
      </c>
      <c r="G775" s="44" t="e">
        <f>VLOOKUP(F775,#REF!,1,0)</f>
        <v>#REF!</v>
      </c>
      <c r="H775" s="45" t="s">
        <v>14</v>
      </c>
      <c r="I775" s="106" t="s">
        <v>2700</v>
      </c>
      <c r="J775" s="106" t="s">
        <v>2701</v>
      </c>
      <c r="K775" s="106" t="s">
        <v>2748</v>
      </c>
      <c r="L775" s="106" t="s">
        <v>2693</v>
      </c>
    </row>
    <row r="776" spans="1:12">
      <c r="A776" s="13">
        <v>775</v>
      </c>
      <c r="B776" s="15">
        <v>550386</v>
      </c>
      <c r="C776" s="8">
        <v>1</v>
      </c>
      <c r="D776" s="12" t="s">
        <v>2688</v>
      </c>
      <c r="E776" s="12" t="s">
        <v>2750</v>
      </c>
      <c r="F776" s="17" t="s">
        <v>2751</v>
      </c>
      <c r="G776" s="17" t="e">
        <f>VLOOKUP(F776,#REF!,1,0)</f>
        <v>#REF!</v>
      </c>
      <c r="H776" s="18" t="s">
        <v>14</v>
      </c>
      <c r="I776" s="12" t="s">
        <v>2700</v>
      </c>
      <c r="J776" s="12" t="s">
        <v>2701</v>
      </c>
      <c r="K776" s="12" t="s">
        <v>2750</v>
      </c>
      <c r="L776" s="13" t="s">
        <v>2693</v>
      </c>
    </row>
    <row r="777" spans="1:12">
      <c r="A777" s="13">
        <v>776</v>
      </c>
      <c r="B777" s="15">
        <v>550387</v>
      </c>
      <c r="C777" s="8">
        <v>2</v>
      </c>
      <c r="D777" s="12" t="s">
        <v>2688</v>
      </c>
      <c r="E777" s="12" t="s">
        <v>2752</v>
      </c>
      <c r="F777" s="17" t="s">
        <v>2753</v>
      </c>
      <c r="G777" s="17" t="e">
        <f>VLOOKUP(F777,#REF!,1,0)</f>
        <v>#REF!</v>
      </c>
      <c r="H777" s="18" t="s">
        <v>14</v>
      </c>
      <c r="I777" s="12" t="s">
        <v>2700</v>
      </c>
      <c r="J777" s="12" t="s">
        <v>2701</v>
      </c>
      <c r="K777" s="12" t="s">
        <v>2752</v>
      </c>
      <c r="L777" s="13" t="s">
        <v>2693</v>
      </c>
    </row>
    <row r="778" spans="1:12">
      <c r="A778" s="78">
        <v>777</v>
      </c>
      <c r="B778" s="21">
        <v>550388</v>
      </c>
      <c r="C778" s="79">
        <v>3</v>
      </c>
      <c r="D778" s="78" t="s">
        <v>2688</v>
      </c>
      <c r="E778" s="78" t="s">
        <v>2754</v>
      </c>
      <c r="F778" s="26" t="s">
        <v>2731</v>
      </c>
      <c r="G778" s="26" t="e">
        <f>VLOOKUP(F778,#REF!,1,0)</f>
        <v>#REF!</v>
      </c>
      <c r="H778" s="27" t="s">
        <v>14</v>
      </c>
      <c r="I778" s="78" t="s">
        <v>2691</v>
      </c>
      <c r="J778" s="78" t="s">
        <v>2692</v>
      </c>
      <c r="K778" s="78" t="s">
        <v>2754</v>
      </c>
      <c r="L778" s="78" t="s">
        <v>2693</v>
      </c>
    </row>
    <row r="779" spans="1:12">
      <c r="A779" s="13">
        <v>778</v>
      </c>
      <c r="B779" s="15">
        <v>550391</v>
      </c>
      <c r="C779" s="8">
        <v>4</v>
      </c>
      <c r="D779" s="12" t="s">
        <v>2688</v>
      </c>
      <c r="E779" s="12" t="s">
        <v>2755</v>
      </c>
      <c r="F779" s="17" t="s">
        <v>2756</v>
      </c>
      <c r="G779" s="17" t="e">
        <f>VLOOKUP(F779,#REF!,1,0)</f>
        <v>#REF!</v>
      </c>
      <c r="H779" s="18" t="s">
        <v>14</v>
      </c>
      <c r="I779" s="12" t="s">
        <v>2700</v>
      </c>
      <c r="J779" s="12" t="s">
        <v>2701</v>
      </c>
      <c r="K779" s="12" t="s">
        <v>2755</v>
      </c>
      <c r="L779" s="13" t="s">
        <v>2693</v>
      </c>
    </row>
    <row r="780" spans="1:12">
      <c r="A780" s="16">
        <v>779</v>
      </c>
      <c r="B780" s="15">
        <v>550392</v>
      </c>
      <c r="C780" s="14"/>
      <c r="D780" s="15" t="s">
        <v>2688</v>
      </c>
      <c r="E780" s="15" t="s">
        <v>2757</v>
      </c>
      <c r="F780" s="17" t="s">
        <v>2758</v>
      </c>
      <c r="G780" s="17" t="e">
        <f>VLOOKUP(F780,#REF!,1,0)</f>
        <v>#REF!</v>
      </c>
      <c r="H780" s="18" t="s">
        <v>14</v>
      </c>
      <c r="I780" s="15" t="s">
        <v>2700</v>
      </c>
      <c r="J780" s="15" t="s">
        <v>2701</v>
      </c>
      <c r="K780" s="15" t="s">
        <v>2757</v>
      </c>
      <c r="L780" s="16" t="s">
        <v>2693</v>
      </c>
    </row>
    <row r="781" spans="1:12">
      <c r="A781" s="13">
        <v>780</v>
      </c>
      <c r="B781" s="15">
        <v>550393</v>
      </c>
      <c r="C781" s="8">
        <v>5</v>
      </c>
      <c r="D781" s="12" t="s">
        <v>2688</v>
      </c>
      <c r="E781" s="12" t="s">
        <v>2759</v>
      </c>
      <c r="F781" s="17" t="s">
        <v>2760</v>
      </c>
      <c r="G781" s="17" t="e">
        <f>VLOOKUP(F781,#REF!,1,0)</f>
        <v>#REF!</v>
      </c>
      <c r="H781" s="18" t="s">
        <v>14</v>
      </c>
      <c r="I781" s="12" t="s">
        <v>2700</v>
      </c>
      <c r="J781" s="12" t="s">
        <v>2701</v>
      </c>
      <c r="K781" s="12" t="s">
        <v>2759</v>
      </c>
      <c r="L781" s="13" t="s">
        <v>2693</v>
      </c>
    </row>
    <row r="782" spans="1:12">
      <c r="A782" s="13">
        <v>781</v>
      </c>
      <c r="B782" s="15">
        <v>550395</v>
      </c>
      <c r="C782" s="8">
        <v>6</v>
      </c>
      <c r="D782" s="12" t="s">
        <v>2688</v>
      </c>
      <c r="E782" s="12" t="s">
        <v>2761</v>
      </c>
      <c r="F782" s="17" t="s">
        <v>2762</v>
      </c>
      <c r="G782" s="17" t="e">
        <f>VLOOKUP(F782,#REF!,1,0)</f>
        <v>#REF!</v>
      </c>
      <c r="H782" s="18" t="s">
        <v>14</v>
      </c>
      <c r="I782" s="12" t="s">
        <v>2700</v>
      </c>
      <c r="J782" s="12" t="s">
        <v>2701</v>
      </c>
      <c r="K782" s="12" t="s">
        <v>2761</v>
      </c>
      <c r="L782" s="13" t="s">
        <v>2693</v>
      </c>
    </row>
    <row r="783" spans="1:12">
      <c r="A783" s="46">
        <v>782</v>
      </c>
      <c r="B783" s="42">
        <v>620055</v>
      </c>
      <c r="C783" s="43" t="s">
        <v>2763</v>
      </c>
      <c r="D783" s="42" t="s">
        <v>2688</v>
      </c>
      <c r="E783" s="42" t="s">
        <v>2764</v>
      </c>
      <c r="F783" s="44" t="s">
        <v>2765</v>
      </c>
      <c r="G783" s="44" t="e">
        <f>VLOOKUP(F783,#REF!,1,0)</f>
        <v>#REF!</v>
      </c>
      <c r="H783" s="45" t="s">
        <v>14</v>
      </c>
      <c r="I783" s="42" t="s">
        <v>2712</v>
      </c>
      <c r="J783" s="42" t="s">
        <v>2713</v>
      </c>
      <c r="K783" s="42" t="s">
        <v>2764</v>
      </c>
      <c r="L783" s="46" t="s">
        <v>2693</v>
      </c>
    </row>
    <row r="784" spans="1:12">
      <c r="A784" s="13">
        <v>783</v>
      </c>
      <c r="B784" s="15">
        <v>620059</v>
      </c>
      <c r="C784" s="8">
        <v>6</v>
      </c>
      <c r="D784" s="12" t="s">
        <v>2688</v>
      </c>
      <c r="E784" s="12" t="s">
        <v>2766</v>
      </c>
      <c r="F784" s="17" t="s">
        <v>2767</v>
      </c>
      <c r="G784" s="17" t="e">
        <f>VLOOKUP(F784,#REF!,1,0)</f>
        <v>#REF!</v>
      </c>
      <c r="H784" s="18" t="s">
        <v>14</v>
      </c>
      <c r="I784" s="12" t="s">
        <v>2768</v>
      </c>
      <c r="J784" s="12" t="s">
        <v>2769</v>
      </c>
      <c r="K784" s="12" t="s">
        <v>2766</v>
      </c>
      <c r="L784" s="13" t="s">
        <v>2693</v>
      </c>
    </row>
    <row r="785" spans="1:12">
      <c r="A785" s="19">
        <v>784</v>
      </c>
      <c r="B785" s="15">
        <v>620060</v>
      </c>
      <c r="C785" s="20"/>
      <c r="D785" s="21" t="s">
        <v>2688</v>
      </c>
      <c r="E785" s="21" t="s">
        <v>2770</v>
      </c>
      <c r="F785" s="17" t="s">
        <v>2771</v>
      </c>
      <c r="G785" s="17" t="e">
        <f>VLOOKUP(F785,#REF!,1,0)</f>
        <v>#REF!</v>
      </c>
      <c r="H785" s="18" t="s">
        <v>14</v>
      </c>
      <c r="I785" s="21" t="s">
        <v>2726</v>
      </c>
      <c r="J785" s="21" t="s">
        <v>2727</v>
      </c>
      <c r="K785" s="21" t="s">
        <v>2770</v>
      </c>
      <c r="L785" s="19" t="s">
        <v>2693</v>
      </c>
    </row>
    <row r="786" spans="1:12">
      <c r="A786" s="13">
        <v>785</v>
      </c>
      <c r="B786" s="15">
        <v>620061</v>
      </c>
      <c r="C786" s="8">
        <v>7</v>
      </c>
      <c r="D786" s="12" t="s">
        <v>2688</v>
      </c>
      <c r="E786" s="12" t="s">
        <v>2772</v>
      </c>
      <c r="F786" s="17" t="s">
        <v>2773</v>
      </c>
      <c r="G786" s="17" t="e">
        <f>VLOOKUP(F786,#REF!,1,0)</f>
        <v>#REF!</v>
      </c>
      <c r="H786" s="18" t="s">
        <v>14</v>
      </c>
      <c r="I786" s="12" t="s">
        <v>2726</v>
      </c>
      <c r="J786" s="12" t="s">
        <v>2727</v>
      </c>
      <c r="K786" s="12" t="s">
        <v>2772</v>
      </c>
      <c r="L786" s="13" t="s">
        <v>2693</v>
      </c>
    </row>
    <row r="787" spans="1:12">
      <c r="A787" s="13">
        <v>786</v>
      </c>
      <c r="B787" s="15">
        <v>620062</v>
      </c>
      <c r="C787" s="8">
        <v>8</v>
      </c>
      <c r="D787" s="12" t="s">
        <v>2688</v>
      </c>
      <c r="E787" s="12" t="s">
        <v>2774</v>
      </c>
      <c r="F787" s="17" t="s">
        <v>2775</v>
      </c>
      <c r="G787" s="17" t="e">
        <f>VLOOKUP(F787,#REF!,1,0)</f>
        <v>#REF!</v>
      </c>
      <c r="H787" s="18" t="s">
        <v>14</v>
      </c>
      <c r="I787" s="12" t="s">
        <v>2726</v>
      </c>
      <c r="J787" s="12" t="s">
        <v>2727</v>
      </c>
      <c r="K787" s="12" t="s">
        <v>2774</v>
      </c>
      <c r="L787" s="13" t="s">
        <v>2693</v>
      </c>
    </row>
    <row r="788" spans="1:12">
      <c r="A788" s="47">
        <v>787</v>
      </c>
      <c r="B788" s="15">
        <v>620067</v>
      </c>
      <c r="C788" s="142" t="s">
        <v>2776</v>
      </c>
      <c r="D788" s="143" t="s">
        <v>2688</v>
      </c>
      <c r="E788" s="143" t="s">
        <v>2777</v>
      </c>
      <c r="F788" s="144" t="s">
        <v>2778</v>
      </c>
      <c r="G788" s="144" t="e">
        <f>VLOOKUP(F788,#REF!,1,0)</f>
        <v>#REF!</v>
      </c>
      <c r="H788" s="145" t="s">
        <v>14</v>
      </c>
      <c r="I788" s="143" t="s">
        <v>2779</v>
      </c>
      <c r="J788" s="143" t="s">
        <v>2780</v>
      </c>
      <c r="K788" s="143" t="s">
        <v>2777</v>
      </c>
      <c r="L788" s="146" t="s">
        <v>2781</v>
      </c>
    </row>
    <row r="789" spans="1:12">
      <c r="A789" s="47">
        <v>788</v>
      </c>
      <c r="B789" s="15">
        <v>620068</v>
      </c>
      <c r="C789" s="147" t="s">
        <v>2776</v>
      </c>
      <c r="D789" s="148" t="s">
        <v>2688</v>
      </c>
      <c r="E789" s="148" t="s">
        <v>2782</v>
      </c>
      <c r="F789" s="149" t="s">
        <v>2783</v>
      </c>
      <c r="G789" s="149" t="e">
        <f>VLOOKUP(F789,#REF!,1,0)</f>
        <v>#REF!</v>
      </c>
      <c r="H789" s="150" t="s">
        <v>14</v>
      </c>
      <c r="I789" s="148" t="s">
        <v>2779</v>
      </c>
      <c r="J789" s="147" t="s">
        <v>2780</v>
      </c>
      <c r="K789" s="148" t="s">
        <v>2782</v>
      </c>
      <c r="L789" s="151" t="s">
        <v>2781</v>
      </c>
    </row>
    <row r="790" spans="1:12">
      <c r="A790" s="13">
        <v>789</v>
      </c>
      <c r="B790" s="15">
        <v>620072</v>
      </c>
      <c r="C790" s="8">
        <v>9</v>
      </c>
      <c r="D790" s="12" t="s">
        <v>2688</v>
      </c>
      <c r="E790" s="12" t="s">
        <v>2784</v>
      </c>
      <c r="F790" s="17" t="s">
        <v>2785</v>
      </c>
      <c r="G790" s="17" t="e">
        <f>VLOOKUP(F790,#REF!,1,0)</f>
        <v>#REF!</v>
      </c>
      <c r="H790" s="18" t="s">
        <v>14</v>
      </c>
      <c r="I790" s="12" t="s">
        <v>2726</v>
      </c>
      <c r="J790" s="12" t="s">
        <v>2727</v>
      </c>
      <c r="K790" s="12" t="s">
        <v>2784</v>
      </c>
      <c r="L790" s="13" t="s">
        <v>2693</v>
      </c>
    </row>
    <row r="791" spans="1:12">
      <c r="A791" s="47">
        <v>790</v>
      </c>
      <c r="B791" s="15">
        <v>620073</v>
      </c>
      <c r="C791" s="14"/>
      <c r="D791" s="15" t="s">
        <v>2688</v>
      </c>
      <c r="E791" s="15" t="s">
        <v>2786</v>
      </c>
      <c r="F791" s="17" t="s">
        <v>2787</v>
      </c>
      <c r="G791" s="17" t="e">
        <f>VLOOKUP(F791,#REF!,1,0)</f>
        <v>#REF!</v>
      </c>
      <c r="H791" s="18" t="s">
        <v>14</v>
      </c>
      <c r="I791" s="15" t="s">
        <v>2722</v>
      </c>
      <c r="J791" s="15" t="s">
        <v>2723</v>
      </c>
      <c r="K791" s="15" t="s">
        <v>2786</v>
      </c>
      <c r="L791" s="16" t="s">
        <v>2693</v>
      </c>
    </row>
    <row r="792" spans="1:12">
      <c r="A792" s="47">
        <v>791</v>
      </c>
      <c r="B792" s="15">
        <v>620074</v>
      </c>
      <c r="C792" s="14"/>
      <c r="D792" s="15" t="s">
        <v>2688</v>
      </c>
      <c r="E792" s="15" t="s">
        <v>2788</v>
      </c>
      <c r="F792" s="17" t="s">
        <v>2789</v>
      </c>
      <c r="G792" s="17" t="e">
        <f>VLOOKUP(F792,#REF!,1,0)</f>
        <v>#REF!</v>
      </c>
      <c r="H792" s="18" t="s">
        <v>14</v>
      </c>
      <c r="I792" s="15" t="s">
        <v>2722</v>
      </c>
      <c r="J792" s="15" t="s">
        <v>2723</v>
      </c>
      <c r="K792" s="15" t="s">
        <v>2788</v>
      </c>
      <c r="L792" s="16" t="s">
        <v>2693</v>
      </c>
    </row>
    <row r="793" spans="1:12">
      <c r="A793" s="46">
        <v>792</v>
      </c>
      <c r="B793" s="42">
        <v>620608</v>
      </c>
      <c r="C793" s="43">
        <v>5</v>
      </c>
      <c r="D793" s="42" t="s">
        <v>2688</v>
      </c>
      <c r="E793" s="42" t="s">
        <v>2790</v>
      </c>
      <c r="F793" s="44" t="s">
        <v>2791</v>
      </c>
      <c r="G793" s="44" t="e">
        <f>VLOOKUP(F793,#REF!,1,0)</f>
        <v>#REF!</v>
      </c>
      <c r="H793" s="45" t="s">
        <v>14</v>
      </c>
      <c r="I793" s="42" t="s">
        <v>2704</v>
      </c>
      <c r="J793" s="42" t="s">
        <v>2705</v>
      </c>
      <c r="K793" s="42" t="s">
        <v>2790</v>
      </c>
      <c r="L793" s="46" t="s">
        <v>2693</v>
      </c>
    </row>
    <row r="794" spans="1:12">
      <c r="A794" s="19">
        <v>793</v>
      </c>
      <c r="B794" s="15">
        <v>620609</v>
      </c>
      <c r="C794" s="20"/>
      <c r="D794" s="21" t="s">
        <v>2688</v>
      </c>
      <c r="E794" s="21" t="s">
        <v>2792</v>
      </c>
      <c r="F794" s="17" t="s">
        <v>2793</v>
      </c>
      <c r="G794" s="17" t="e">
        <f>VLOOKUP(F794,#REF!,1,0)</f>
        <v>#REF!</v>
      </c>
      <c r="H794" s="18" t="s">
        <v>14</v>
      </c>
      <c r="I794" s="21" t="s">
        <v>2794</v>
      </c>
      <c r="J794" s="21" t="s">
        <v>2795</v>
      </c>
      <c r="K794" s="21" t="s">
        <v>2792</v>
      </c>
      <c r="L794" s="19" t="s">
        <v>2693</v>
      </c>
    </row>
    <row r="795" spans="1:12">
      <c r="A795" s="47">
        <v>794</v>
      </c>
      <c r="B795" s="15">
        <v>620610</v>
      </c>
      <c r="C795" s="14" t="s">
        <v>2776</v>
      </c>
      <c r="D795" s="15" t="s">
        <v>2688</v>
      </c>
      <c r="E795" s="15" t="s">
        <v>2796</v>
      </c>
      <c r="F795" s="17" t="s">
        <v>2797</v>
      </c>
      <c r="G795" s="17" t="e">
        <f>VLOOKUP(F795,#REF!,1,0)</f>
        <v>#REF!</v>
      </c>
      <c r="H795" s="18" t="s">
        <v>14</v>
      </c>
      <c r="I795" s="15" t="s">
        <v>2794</v>
      </c>
      <c r="J795" s="15" t="s">
        <v>2795</v>
      </c>
      <c r="K795" s="15" t="s">
        <v>2798</v>
      </c>
      <c r="L795" s="16" t="s">
        <v>2693</v>
      </c>
    </row>
    <row r="796" spans="1:12">
      <c r="A796" s="47">
        <v>795</v>
      </c>
      <c r="B796" s="15">
        <v>620611</v>
      </c>
      <c r="C796" s="14" t="s">
        <v>2776</v>
      </c>
      <c r="D796" s="15" t="s">
        <v>2688</v>
      </c>
      <c r="E796" s="15" t="s">
        <v>2799</v>
      </c>
      <c r="F796" s="17" t="s">
        <v>2800</v>
      </c>
      <c r="G796" s="17" t="e">
        <f>VLOOKUP(F796,#REF!,1,0)</f>
        <v>#REF!</v>
      </c>
      <c r="H796" s="18" t="s">
        <v>14</v>
      </c>
      <c r="I796" s="15" t="s">
        <v>2794</v>
      </c>
      <c r="J796" s="15" t="s">
        <v>2795</v>
      </c>
      <c r="K796" s="15" t="s">
        <v>2801</v>
      </c>
      <c r="L796" s="16" t="s">
        <v>2693</v>
      </c>
    </row>
    <row r="797" spans="1:12">
      <c r="A797" s="19">
        <v>796</v>
      </c>
      <c r="B797" s="15">
        <v>620612</v>
      </c>
      <c r="C797" s="20"/>
      <c r="D797" s="21" t="s">
        <v>2688</v>
      </c>
      <c r="E797" s="21" t="s">
        <v>2802</v>
      </c>
      <c r="F797" s="17" t="s">
        <v>2803</v>
      </c>
      <c r="G797" s="17" t="e">
        <f>VLOOKUP(F797,#REF!,1,0)</f>
        <v>#REF!</v>
      </c>
      <c r="H797" s="18" t="s">
        <v>14</v>
      </c>
      <c r="I797" s="21" t="s">
        <v>2794</v>
      </c>
      <c r="J797" s="21" t="s">
        <v>2795</v>
      </c>
      <c r="K797" s="21" t="s">
        <v>2802</v>
      </c>
      <c r="L797" s="19" t="s">
        <v>2693</v>
      </c>
    </row>
    <row r="798" spans="1:12">
      <c r="A798" s="46">
        <v>797</v>
      </c>
      <c r="B798" s="42">
        <v>620613</v>
      </c>
      <c r="C798" s="43" t="s">
        <v>2763</v>
      </c>
      <c r="D798" s="42" t="s">
        <v>2688</v>
      </c>
      <c r="E798" s="42" t="s">
        <v>2804</v>
      </c>
      <c r="F798" s="44" t="s">
        <v>2805</v>
      </c>
      <c r="G798" s="44" t="e">
        <f>VLOOKUP(F798,#REF!,1,0)</f>
        <v>#REF!</v>
      </c>
      <c r="H798" s="45" t="s">
        <v>14</v>
      </c>
      <c r="I798" s="42" t="s">
        <v>2700</v>
      </c>
      <c r="J798" s="42" t="s">
        <v>2701</v>
      </c>
      <c r="K798" s="42" t="s">
        <v>2804</v>
      </c>
      <c r="L798" s="46" t="s">
        <v>2693</v>
      </c>
    </row>
    <row r="799" spans="1:12">
      <c r="A799" s="19">
        <v>798</v>
      </c>
      <c r="B799" s="15">
        <v>620615</v>
      </c>
      <c r="C799" s="20"/>
      <c r="D799" s="21" t="s">
        <v>2688</v>
      </c>
      <c r="E799" s="21" t="s">
        <v>2806</v>
      </c>
      <c r="F799" s="17" t="s">
        <v>2807</v>
      </c>
      <c r="G799" s="17" t="e">
        <f>VLOOKUP(F799,#REF!,1,0)</f>
        <v>#REF!</v>
      </c>
      <c r="H799" s="18" t="s">
        <v>14</v>
      </c>
      <c r="I799" s="21" t="s">
        <v>2808</v>
      </c>
      <c r="J799" s="21" t="s">
        <v>2697</v>
      </c>
      <c r="K799" s="21" t="s">
        <v>2806</v>
      </c>
      <c r="L799" s="19" t="s">
        <v>2693</v>
      </c>
    </row>
    <row r="800" spans="1:12">
      <c r="A800" s="13">
        <v>799</v>
      </c>
      <c r="B800" s="15">
        <v>620619</v>
      </c>
      <c r="C800" s="152">
        <v>7</v>
      </c>
      <c r="D800" s="12" t="s">
        <v>2688</v>
      </c>
      <c r="E800" s="12" t="s">
        <v>2809</v>
      </c>
      <c r="F800" s="17" t="s">
        <v>2810</v>
      </c>
      <c r="G800" s="17" t="e">
        <f>VLOOKUP(F800,#REF!,1,0)</f>
        <v>#REF!</v>
      </c>
      <c r="H800" s="18" t="s">
        <v>14</v>
      </c>
      <c r="I800" s="12" t="s">
        <v>2700</v>
      </c>
      <c r="J800" s="12" t="s">
        <v>2701</v>
      </c>
      <c r="K800" s="12" t="s">
        <v>2809</v>
      </c>
      <c r="L800" s="13" t="s">
        <v>2693</v>
      </c>
    </row>
    <row r="801" spans="1:12">
      <c r="A801" s="13">
        <v>800</v>
      </c>
      <c r="B801" s="15">
        <v>620620</v>
      </c>
      <c r="C801" s="8">
        <v>8</v>
      </c>
      <c r="D801" s="12" t="s">
        <v>2688</v>
      </c>
      <c r="E801" s="12" t="s">
        <v>2811</v>
      </c>
      <c r="F801" s="17" t="s">
        <v>2812</v>
      </c>
      <c r="G801" s="17" t="e">
        <f>VLOOKUP(F801,#REF!,1,0)</f>
        <v>#REF!</v>
      </c>
      <c r="H801" s="18" t="s">
        <v>14</v>
      </c>
      <c r="I801" s="12" t="s">
        <v>2700</v>
      </c>
      <c r="J801" s="12" t="s">
        <v>2701</v>
      </c>
      <c r="K801" s="12" t="s">
        <v>2811</v>
      </c>
      <c r="L801" s="13" t="s">
        <v>2693</v>
      </c>
    </row>
    <row r="802" spans="1:12">
      <c r="A802" s="106">
        <v>801</v>
      </c>
      <c r="B802" s="42">
        <v>620622</v>
      </c>
      <c r="C802" s="114">
        <v>10</v>
      </c>
      <c r="D802" s="106" t="s">
        <v>2688</v>
      </c>
      <c r="E802" s="106" t="s">
        <v>2813</v>
      </c>
      <c r="F802" s="44" t="s">
        <v>2814</v>
      </c>
      <c r="G802" s="44" t="e">
        <f>VLOOKUP(F802,#REF!,1,0)</f>
        <v>#REF!</v>
      </c>
      <c r="H802" s="45" t="s">
        <v>14</v>
      </c>
      <c r="I802" s="106" t="s">
        <v>2736</v>
      </c>
      <c r="J802" s="106" t="s">
        <v>2737</v>
      </c>
      <c r="K802" s="106" t="s">
        <v>2813</v>
      </c>
      <c r="L802" s="106" t="s">
        <v>2693</v>
      </c>
    </row>
    <row r="803" spans="1:12">
      <c r="A803" s="40">
        <v>802</v>
      </c>
      <c r="B803" s="139">
        <v>630090</v>
      </c>
      <c r="C803" s="38"/>
      <c r="D803" s="39" t="s">
        <v>2688</v>
      </c>
      <c r="E803" s="39" t="s">
        <v>2815</v>
      </c>
      <c r="F803" s="140" t="s">
        <v>2816</v>
      </c>
      <c r="G803" s="140" t="e">
        <f>VLOOKUP(F803,#REF!,1,0)</f>
        <v>#REF!</v>
      </c>
      <c r="H803" s="141" t="s">
        <v>14</v>
      </c>
      <c r="I803" s="39" t="s">
        <v>2817</v>
      </c>
      <c r="J803" s="39" t="s">
        <v>2818</v>
      </c>
      <c r="K803" s="39" t="s">
        <v>2815</v>
      </c>
      <c r="L803" s="40" t="s">
        <v>2693</v>
      </c>
    </row>
    <row r="804" spans="1:12">
      <c r="A804" s="47">
        <v>803</v>
      </c>
      <c r="B804" s="15">
        <v>630094</v>
      </c>
      <c r="C804" s="14"/>
      <c r="D804" s="15" t="s">
        <v>2688</v>
      </c>
      <c r="E804" s="15" t="s">
        <v>2819</v>
      </c>
      <c r="F804" s="17" t="s">
        <v>2820</v>
      </c>
      <c r="G804" s="17" t="e">
        <f>VLOOKUP(F804,#REF!,1,0)</f>
        <v>#REF!</v>
      </c>
      <c r="H804" s="18" t="s">
        <v>14</v>
      </c>
      <c r="I804" s="15" t="s">
        <v>2722</v>
      </c>
      <c r="J804" s="15" t="s">
        <v>2723</v>
      </c>
      <c r="K804" s="15" t="s">
        <v>2819</v>
      </c>
      <c r="L804" s="16" t="s">
        <v>2693</v>
      </c>
    </row>
    <row r="805" spans="1:12">
      <c r="A805" s="46">
        <v>804</v>
      </c>
      <c r="B805" s="42">
        <v>630095</v>
      </c>
      <c r="C805" s="43"/>
      <c r="D805" s="42" t="s">
        <v>2688</v>
      </c>
      <c r="E805" s="42" t="s">
        <v>2821</v>
      </c>
      <c r="F805" s="44" t="s">
        <v>2822</v>
      </c>
      <c r="G805" s="44" t="e">
        <f>VLOOKUP(F805,#REF!,1,0)</f>
        <v>#REF!</v>
      </c>
      <c r="H805" s="45" t="s">
        <v>14</v>
      </c>
      <c r="I805" s="42" t="s">
        <v>2722</v>
      </c>
      <c r="J805" s="42" t="s">
        <v>2723</v>
      </c>
      <c r="K805" s="42" t="s">
        <v>2821</v>
      </c>
      <c r="L805" s="46" t="s">
        <v>2693</v>
      </c>
    </row>
    <row r="806" spans="1:12">
      <c r="A806" s="13">
        <v>805</v>
      </c>
      <c r="B806" s="15">
        <v>630096</v>
      </c>
      <c r="C806" s="8">
        <v>11</v>
      </c>
      <c r="D806" s="12" t="s">
        <v>2688</v>
      </c>
      <c r="E806" s="12" t="s">
        <v>2823</v>
      </c>
      <c r="F806" s="17" t="s">
        <v>2824</v>
      </c>
      <c r="G806" s="17" t="e">
        <f>VLOOKUP(F806,#REF!,1,0)</f>
        <v>#REF!</v>
      </c>
      <c r="H806" s="18" t="s">
        <v>14</v>
      </c>
      <c r="I806" s="12" t="s">
        <v>2768</v>
      </c>
      <c r="J806" s="12" t="s">
        <v>2769</v>
      </c>
      <c r="K806" s="12" t="s">
        <v>2823</v>
      </c>
      <c r="L806" s="13" t="s">
        <v>2693</v>
      </c>
    </row>
    <row r="807" spans="1:12">
      <c r="A807" s="13">
        <v>806</v>
      </c>
      <c r="B807" s="15">
        <v>630097</v>
      </c>
      <c r="C807" s="8">
        <v>12</v>
      </c>
      <c r="D807" s="12" t="s">
        <v>2688</v>
      </c>
      <c r="E807" s="12" t="s">
        <v>2825</v>
      </c>
      <c r="F807" s="17" t="s">
        <v>2826</v>
      </c>
      <c r="G807" s="17" t="e">
        <f>VLOOKUP(F807,#REF!,1,0)</f>
        <v>#REF!</v>
      </c>
      <c r="H807" s="18" t="s">
        <v>14</v>
      </c>
      <c r="I807" s="12" t="s">
        <v>2768</v>
      </c>
      <c r="J807" s="12" t="s">
        <v>2769</v>
      </c>
      <c r="K807" s="12" t="s">
        <v>2825</v>
      </c>
      <c r="L807" s="13" t="s">
        <v>2693</v>
      </c>
    </row>
    <row r="808" spans="1:12">
      <c r="A808" s="13">
        <v>807</v>
      </c>
      <c r="B808" s="15">
        <v>630098</v>
      </c>
      <c r="C808" s="8">
        <v>13</v>
      </c>
      <c r="D808" s="12" t="s">
        <v>2688</v>
      </c>
      <c r="E808" s="12" t="s">
        <v>2827</v>
      </c>
      <c r="F808" s="17" t="s">
        <v>2828</v>
      </c>
      <c r="G808" s="17" t="e">
        <f>VLOOKUP(F808,#REF!,1,0)</f>
        <v>#REF!</v>
      </c>
      <c r="H808" s="18" t="s">
        <v>14</v>
      </c>
      <c r="I808" s="12" t="s">
        <v>2768</v>
      </c>
      <c r="J808" s="12" t="s">
        <v>2769</v>
      </c>
      <c r="K808" s="12" t="s">
        <v>2827</v>
      </c>
      <c r="L808" s="13" t="s">
        <v>2693</v>
      </c>
    </row>
    <row r="809" spans="1:12">
      <c r="A809" s="46">
        <v>808</v>
      </c>
      <c r="B809" s="42">
        <v>630105</v>
      </c>
      <c r="C809" s="43" t="s">
        <v>2829</v>
      </c>
      <c r="D809" s="42" t="s">
        <v>2688</v>
      </c>
      <c r="E809" s="42" t="s">
        <v>2830</v>
      </c>
      <c r="F809" s="44" t="s">
        <v>2831</v>
      </c>
      <c r="G809" s="44" t="e">
        <f>VLOOKUP(F809,#REF!,1,0)</f>
        <v>#REF!</v>
      </c>
      <c r="H809" s="45" t="s">
        <v>14</v>
      </c>
      <c r="I809" s="42" t="s">
        <v>2832</v>
      </c>
      <c r="J809" s="42" t="s">
        <v>2833</v>
      </c>
      <c r="K809" s="42" t="s">
        <v>2830</v>
      </c>
      <c r="L809" s="46" t="s">
        <v>2693</v>
      </c>
    </row>
    <row r="810" spans="1:12">
      <c r="A810" s="16">
        <v>809</v>
      </c>
      <c r="B810" s="15">
        <v>340446</v>
      </c>
      <c r="C810" s="14"/>
      <c r="D810" s="15" t="s">
        <v>2834</v>
      </c>
      <c r="E810" s="153" t="s">
        <v>2835</v>
      </c>
      <c r="F810" s="17" t="s">
        <v>2836</v>
      </c>
      <c r="G810" s="17" t="e">
        <f>VLOOKUP(F810,#REF!,1,0)</f>
        <v>#REF!</v>
      </c>
      <c r="H810" s="18" t="s">
        <v>14</v>
      </c>
      <c r="I810" s="15" t="s">
        <v>2837</v>
      </c>
      <c r="J810" s="15" t="s">
        <v>2838</v>
      </c>
      <c r="K810" s="15" t="s">
        <v>2839</v>
      </c>
      <c r="L810" s="16" t="s">
        <v>2840</v>
      </c>
    </row>
    <row r="811" spans="1:12">
      <c r="A811" s="154">
        <v>810</v>
      </c>
      <c r="B811" s="42">
        <v>621211</v>
      </c>
      <c r="C811" s="43"/>
      <c r="D811" s="42" t="s">
        <v>2834</v>
      </c>
      <c r="E811" s="42" t="s">
        <v>2841</v>
      </c>
      <c r="F811" s="44" t="s">
        <v>2842</v>
      </c>
      <c r="G811" s="44" t="e">
        <f>VLOOKUP(F811,#REF!,1,0)</f>
        <v>#REF!</v>
      </c>
      <c r="H811" s="45" t="s">
        <v>14</v>
      </c>
      <c r="I811" s="42" t="s">
        <v>2843</v>
      </c>
      <c r="J811" s="42" t="s">
        <v>2844</v>
      </c>
      <c r="K811" s="42" t="s">
        <v>2845</v>
      </c>
      <c r="L811" s="46" t="s">
        <v>2840</v>
      </c>
    </row>
    <row r="812" spans="1:12">
      <c r="A812" s="155">
        <f t="shared" ref="A812:A817" si="0">A811+1</f>
        <v>811</v>
      </c>
      <c r="B812" s="156">
        <v>621136</v>
      </c>
      <c r="C812" s="131">
        <v>1</v>
      </c>
      <c r="D812" s="15" t="s">
        <v>1228</v>
      </c>
      <c r="E812" s="13" t="s">
        <v>2846</v>
      </c>
      <c r="F812" s="16" t="s">
        <v>2847</v>
      </c>
      <c r="G812" s="16"/>
      <c r="H812" s="16"/>
      <c r="I812" s="13" t="s">
        <v>2848</v>
      </c>
      <c r="J812" s="13"/>
      <c r="K812" s="13"/>
      <c r="L812" s="13" t="s">
        <v>1234</v>
      </c>
    </row>
    <row r="813" spans="1:12">
      <c r="A813" s="155">
        <f t="shared" si="0"/>
        <v>812</v>
      </c>
      <c r="B813" s="156">
        <v>450016</v>
      </c>
      <c r="C813" s="131">
        <v>2</v>
      </c>
      <c r="D813" s="15" t="s">
        <v>1228</v>
      </c>
      <c r="E813" s="13" t="s">
        <v>2849</v>
      </c>
      <c r="F813" s="16" t="s">
        <v>2850</v>
      </c>
      <c r="G813" s="16"/>
      <c r="H813" s="16"/>
      <c r="I813" s="13" t="s">
        <v>2851</v>
      </c>
      <c r="J813" s="13"/>
      <c r="K813" s="13"/>
      <c r="L813" s="13" t="s">
        <v>1234</v>
      </c>
    </row>
    <row r="814" spans="1:12">
      <c r="A814" s="13">
        <f t="shared" si="0"/>
        <v>813</v>
      </c>
      <c r="B814" s="156">
        <v>54547</v>
      </c>
      <c r="C814" s="131">
        <v>7</v>
      </c>
      <c r="D814" s="12" t="s">
        <v>2834</v>
      </c>
      <c r="E814" s="13" t="s">
        <v>2852</v>
      </c>
      <c r="F814" s="16" t="s">
        <v>2853</v>
      </c>
      <c r="G814" s="16"/>
      <c r="H814" s="16"/>
      <c r="I814" s="13" t="s">
        <v>2854</v>
      </c>
      <c r="J814" s="13"/>
      <c r="K814" s="13" t="s">
        <v>2855</v>
      </c>
      <c r="L814" s="13" t="s">
        <v>2840</v>
      </c>
    </row>
    <row r="815" spans="1:12">
      <c r="A815" s="157">
        <f t="shared" si="0"/>
        <v>814</v>
      </c>
      <c r="B815" s="158">
        <v>640073</v>
      </c>
      <c r="C815" s="159">
        <v>8</v>
      </c>
      <c r="D815" s="157" t="s">
        <v>2834</v>
      </c>
      <c r="E815" s="157" t="s">
        <v>2856</v>
      </c>
      <c r="F815" s="160" t="s">
        <v>2857</v>
      </c>
      <c r="G815" s="160"/>
      <c r="H815" s="160"/>
      <c r="I815" s="157" t="s">
        <v>2854</v>
      </c>
      <c r="J815" s="157"/>
      <c r="K815" s="157" t="s">
        <v>2858</v>
      </c>
      <c r="L815" s="157" t="s">
        <v>2840</v>
      </c>
    </row>
    <row r="816" spans="1:12">
      <c r="A816" s="161">
        <f t="shared" si="0"/>
        <v>815</v>
      </c>
      <c r="B816" s="162">
        <v>450245</v>
      </c>
      <c r="C816" s="163">
        <v>9</v>
      </c>
      <c r="D816" s="164" t="s">
        <v>2834</v>
      </c>
      <c r="E816" s="161" t="s">
        <v>2859</v>
      </c>
      <c r="F816" s="165" t="s">
        <v>2860</v>
      </c>
      <c r="G816" s="165"/>
      <c r="H816" s="165"/>
      <c r="I816" s="161" t="s">
        <v>2854</v>
      </c>
      <c r="J816" s="161"/>
      <c r="K816" s="161" t="s">
        <v>2861</v>
      </c>
      <c r="L816" s="161" t="s">
        <v>2840</v>
      </c>
    </row>
    <row r="817" spans="1:12">
      <c r="A817" s="166">
        <f t="shared" si="0"/>
        <v>816</v>
      </c>
      <c r="B817" s="167">
        <v>3966</v>
      </c>
      <c r="C817" s="131"/>
      <c r="D817" s="166" t="s">
        <v>11</v>
      </c>
      <c r="E817" s="166" t="s">
        <v>2862</v>
      </c>
      <c r="F817" s="166"/>
      <c r="G817" s="166"/>
      <c r="H817" s="166"/>
      <c r="I817" s="166" t="s">
        <v>2863</v>
      </c>
      <c r="J817" s="166" t="s">
        <v>2864</v>
      </c>
      <c r="K817" s="166" t="s">
        <v>2865</v>
      </c>
      <c r="L817" s="166" t="s">
        <v>17</v>
      </c>
    </row>
    <row r="818" spans="1:12">
      <c r="A818" s="168">
        <v>817</v>
      </c>
      <c r="B818" s="169"/>
      <c r="C818" s="131"/>
      <c r="D818" s="170" t="s">
        <v>2866</v>
      </c>
      <c r="E818" s="166" t="s">
        <v>2867</v>
      </c>
      <c r="F818" s="168"/>
      <c r="G818" s="168"/>
      <c r="H818" s="168"/>
      <c r="I818" s="171" t="s">
        <v>2868</v>
      </c>
      <c r="J818" s="172" t="s">
        <v>2869</v>
      </c>
      <c r="K818" s="166"/>
      <c r="L818" s="16" t="s">
        <v>2340</v>
      </c>
    </row>
    <row r="819" spans="1:12">
      <c r="A819" s="173">
        <v>818</v>
      </c>
      <c r="B819" s="174"/>
      <c r="C819" s="175"/>
      <c r="D819" s="176" t="s">
        <v>2589</v>
      </c>
      <c r="E819" s="177" t="s">
        <v>2870</v>
      </c>
      <c r="F819" s="178"/>
      <c r="G819" s="178"/>
      <c r="H819" s="178"/>
      <c r="I819" s="177" t="s">
        <v>2871</v>
      </c>
      <c r="J819" s="179" t="s">
        <v>2872</v>
      </c>
      <c r="K819" s="177" t="s">
        <v>2873</v>
      </c>
      <c r="L819" s="180" t="s">
        <v>2174</v>
      </c>
    </row>
    <row r="820" spans="1:12">
      <c r="A820" s="70">
        <v>819</v>
      </c>
      <c r="B820" s="169"/>
      <c r="C820" s="131"/>
      <c r="D820" s="15" t="s">
        <v>2589</v>
      </c>
      <c r="E820" s="181" t="s">
        <v>2874</v>
      </c>
      <c r="F820" s="168"/>
      <c r="G820" s="168"/>
      <c r="H820" s="168"/>
      <c r="I820" s="181" t="s">
        <v>2871</v>
      </c>
      <c r="J820" s="182" t="s">
        <v>2872</v>
      </c>
      <c r="K820" s="181" t="s">
        <v>2875</v>
      </c>
      <c r="L820" s="16" t="s">
        <v>2174</v>
      </c>
    </row>
    <row r="821" spans="1:12">
      <c r="A821" s="70">
        <v>820</v>
      </c>
      <c r="B821" s="169"/>
      <c r="C821" s="131"/>
      <c r="D821" s="15" t="s">
        <v>2589</v>
      </c>
      <c r="E821" s="183" t="s">
        <v>2876</v>
      </c>
      <c r="F821" s="168"/>
      <c r="G821" s="168"/>
      <c r="H821" s="168"/>
      <c r="I821" s="181" t="s">
        <v>2871</v>
      </c>
      <c r="J821" s="182" t="s">
        <v>2872</v>
      </c>
      <c r="K821" s="183" t="s">
        <v>2877</v>
      </c>
      <c r="L821" s="16" t="s">
        <v>2174</v>
      </c>
    </row>
    <row r="822" spans="1:12">
      <c r="A822" s="70">
        <v>821</v>
      </c>
      <c r="B822" s="169"/>
      <c r="C822" s="131"/>
      <c r="D822" s="15" t="s">
        <v>2589</v>
      </c>
      <c r="E822" s="181" t="s">
        <v>2878</v>
      </c>
      <c r="F822" s="168"/>
      <c r="G822" s="168"/>
      <c r="H822" s="168"/>
      <c r="I822" s="181" t="s">
        <v>2871</v>
      </c>
      <c r="J822" s="182" t="s">
        <v>2872</v>
      </c>
      <c r="K822" s="181" t="s">
        <v>2879</v>
      </c>
      <c r="L822" s="16" t="s">
        <v>2174</v>
      </c>
    </row>
    <row r="823" spans="1:12">
      <c r="A823" s="70">
        <v>822</v>
      </c>
      <c r="B823" s="169"/>
      <c r="C823" s="131"/>
      <c r="D823" s="15" t="s">
        <v>2589</v>
      </c>
      <c r="E823" s="181" t="s">
        <v>2880</v>
      </c>
      <c r="F823" s="168"/>
      <c r="G823" s="168"/>
      <c r="H823" s="168"/>
      <c r="I823" s="181" t="s">
        <v>2881</v>
      </c>
      <c r="J823" s="182" t="s">
        <v>2882</v>
      </c>
      <c r="K823" s="181" t="s">
        <v>2883</v>
      </c>
      <c r="L823" s="16" t="s">
        <v>2174</v>
      </c>
    </row>
    <row r="824" spans="1:12">
      <c r="A824" s="70">
        <v>823</v>
      </c>
      <c r="B824" s="169"/>
      <c r="C824" s="131"/>
      <c r="D824" s="12" t="s">
        <v>1463</v>
      </c>
      <c r="E824" s="184" t="s">
        <v>2884</v>
      </c>
      <c r="F824" s="168"/>
      <c r="G824" s="168"/>
      <c r="H824" s="168"/>
      <c r="I824" s="181" t="s">
        <v>2885</v>
      </c>
      <c r="J824" s="182" t="s">
        <v>2886</v>
      </c>
      <c r="K824" s="184" t="s">
        <v>2887</v>
      </c>
      <c r="L824" s="13" t="s">
        <v>1558</v>
      </c>
    </row>
    <row r="825" spans="1:12">
      <c r="A825" s="70">
        <v>824</v>
      </c>
      <c r="B825" s="169"/>
      <c r="C825" s="131"/>
      <c r="D825" s="12" t="s">
        <v>2688</v>
      </c>
      <c r="E825" s="12" t="s">
        <v>2888</v>
      </c>
      <c r="F825" s="12" t="s">
        <v>2700</v>
      </c>
      <c r="G825" s="12" t="s">
        <v>2701</v>
      </c>
      <c r="H825" s="12" t="s">
        <v>2809</v>
      </c>
      <c r="I825" s="12" t="s">
        <v>2889</v>
      </c>
      <c r="J825" s="13">
        <v>82388405211</v>
      </c>
      <c r="K825" s="185" t="s">
        <v>2890</v>
      </c>
      <c r="L825" s="13" t="s">
        <v>2693</v>
      </c>
    </row>
    <row r="826" spans="1:12">
      <c r="A826" s="70">
        <v>825</v>
      </c>
      <c r="B826" s="169"/>
      <c r="C826" s="131"/>
      <c r="D826" s="15" t="s">
        <v>2168</v>
      </c>
      <c r="E826" s="15" t="s">
        <v>2891</v>
      </c>
      <c r="F826" s="168"/>
      <c r="G826" s="168"/>
      <c r="H826" s="168"/>
      <c r="I826" s="97" t="s">
        <v>2892</v>
      </c>
      <c r="J826" s="186"/>
      <c r="K826" s="187" t="s">
        <v>2893</v>
      </c>
      <c r="L826" s="16" t="s">
        <v>2174</v>
      </c>
    </row>
    <row r="827" spans="1:12">
      <c r="A827" s="70">
        <v>826</v>
      </c>
      <c r="B827" s="169"/>
      <c r="C827" s="131"/>
      <c r="D827" s="15" t="s">
        <v>958</v>
      </c>
      <c r="E827" t="s">
        <v>2894</v>
      </c>
      <c r="F827" s="168"/>
      <c r="G827" s="168"/>
      <c r="H827" s="168"/>
      <c r="I827" s="97" t="s">
        <v>2895</v>
      </c>
      <c r="J827" s="186"/>
      <c r="K827" s="187" t="s">
        <v>2896</v>
      </c>
      <c r="L827" s="16" t="s">
        <v>964</v>
      </c>
    </row>
    <row r="828" spans="1:12">
      <c r="A828" s="188">
        <v>827</v>
      </c>
      <c r="B828" s="189"/>
      <c r="C828" s="190"/>
      <c r="D828" s="191" t="s">
        <v>2866</v>
      </c>
      <c r="E828" s="191" t="s">
        <v>2897</v>
      </c>
      <c r="F828" s="192"/>
      <c r="G828" s="192"/>
      <c r="H828" s="192"/>
      <c r="I828" s="97" t="s">
        <v>2898</v>
      </c>
      <c r="J828" s="191"/>
      <c r="K828" s="187" t="s">
        <v>2899</v>
      </c>
      <c r="L828" s="16" t="s">
        <v>2340</v>
      </c>
    </row>
    <row r="829" spans="1:12">
      <c r="A829" s="193">
        <v>828</v>
      </c>
      <c r="B829" s="174"/>
      <c r="C829" s="163"/>
      <c r="D829" s="176" t="s">
        <v>2168</v>
      </c>
      <c r="E829" s="194" t="s">
        <v>2900</v>
      </c>
      <c r="F829" s="178"/>
      <c r="G829" s="178"/>
      <c r="H829" s="178"/>
      <c r="I829" s="97" t="s">
        <v>2901</v>
      </c>
      <c r="J829" s="194"/>
      <c r="K829" s="187" t="s">
        <v>2902</v>
      </c>
      <c r="L829" s="165" t="s">
        <v>2174</v>
      </c>
    </row>
    <row r="830" spans="1:12">
      <c r="A830" s="195">
        <v>829</v>
      </c>
      <c r="B830" s="195"/>
      <c r="C830" s="195">
        <v>0</v>
      </c>
      <c r="D830" s="15" t="s">
        <v>166</v>
      </c>
      <c r="E830" s="195" t="s">
        <v>2903</v>
      </c>
      <c r="F830" s="195"/>
      <c r="G830" s="195"/>
      <c r="H830" s="195"/>
      <c r="I830" s="195" t="s">
        <v>2904</v>
      </c>
      <c r="J830" s="196" t="s">
        <v>189</v>
      </c>
      <c r="K830" s="184" t="s">
        <v>2905</v>
      </c>
      <c r="L830" s="184" t="s">
        <v>986</v>
      </c>
    </row>
    <row r="831" spans="1:12">
      <c r="A831" s="195">
        <v>830</v>
      </c>
      <c r="B831" s="195"/>
      <c r="C831" s="195"/>
      <c r="D831" s="15" t="s">
        <v>166</v>
      </c>
      <c r="E831" s="195" t="s">
        <v>2906</v>
      </c>
      <c r="F831" s="195"/>
      <c r="G831" s="195"/>
      <c r="H831" s="195"/>
      <c r="I831" s="195" t="s">
        <v>2907</v>
      </c>
      <c r="J831" s="195"/>
      <c r="K831" s="184" t="s">
        <v>2908</v>
      </c>
      <c r="L831" s="184" t="s">
        <v>986</v>
      </c>
    </row>
    <row r="832" spans="1:12">
      <c r="A832" s="161">
        <v>831</v>
      </c>
      <c r="B832" s="197"/>
      <c r="C832" s="163"/>
      <c r="D832" s="165" t="s">
        <v>2334</v>
      </c>
      <c r="E832" s="165" t="s">
        <v>2909</v>
      </c>
      <c r="F832" s="165"/>
      <c r="G832" s="165"/>
      <c r="H832" s="165"/>
      <c r="I832" s="165" t="s">
        <v>2910</v>
      </c>
      <c r="J832" s="198" t="s">
        <v>2911</v>
      </c>
      <c r="K832" s="199" t="s">
        <v>2912</v>
      </c>
      <c r="L832" s="200" t="s">
        <v>2340</v>
      </c>
    </row>
    <row r="833" spans="1:12">
      <c r="A833" s="13">
        <v>832</v>
      </c>
      <c r="B833" s="80"/>
      <c r="C833" s="131"/>
      <c r="D833" s="16" t="s">
        <v>1844</v>
      </c>
      <c r="E833" s="201" t="s">
        <v>2913</v>
      </c>
      <c r="F833" s="16"/>
      <c r="G833" s="16"/>
      <c r="H833" s="16"/>
      <c r="I833" s="16" t="s">
        <v>2910</v>
      </c>
      <c r="J833" s="196" t="s">
        <v>2911</v>
      </c>
      <c r="K833" s="201" t="s">
        <v>2914</v>
      </c>
      <c r="L833" s="181" t="s">
        <v>1849</v>
      </c>
    </row>
    <row r="834" spans="1:12">
      <c r="A834" s="13">
        <v>833</v>
      </c>
      <c r="B834" s="80"/>
      <c r="C834" s="131"/>
      <c r="D834" s="15" t="s">
        <v>2589</v>
      </c>
      <c r="E834" s="13" t="s">
        <v>2915</v>
      </c>
      <c r="F834" s="16"/>
      <c r="G834" s="16"/>
      <c r="H834" s="16"/>
      <c r="I834" s="13"/>
      <c r="J834" s="195"/>
      <c r="K834" s="201" t="s">
        <v>2916</v>
      </c>
      <c r="L834" s="13" t="s">
        <v>2917</v>
      </c>
    </row>
    <row r="835" spans="1:12" ht="24">
      <c r="A835" s="16">
        <v>834</v>
      </c>
      <c r="B835" s="80"/>
      <c r="C835" s="131"/>
      <c r="D835" s="12" t="s">
        <v>11</v>
      </c>
      <c r="E835" s="76" t="s">
        <v>2918</v>
      </c>
      <c r="F835" s="16"/>
      <c r="G835" s="16"/>
      <c r="H835" s="16"/>
      <c r="I835" s="13"/>
      <c r="J835" s="195"/>
      <c r="K835" s="76" t="s">
        <v>2919</v>
      </c>
      <c r="L835" s="13" t="s">
        <v>17</v>
      </c>
    </row>
    <row r="836" spans="1:12">
      <c r="A836" s="16">
        <v>835</v>
      </c>
      <c r="B836" s="80"/>
      <c r="C836" s="131"/>
      <c r="D836" s="12" t="s">
        <v>11</v>
      </c>
      <c r="E836" s="76" t="s">
        <v>2920</v>
      </c>
      <c r="F836" s="16"/>
      <c r="G836" s="16"/>
      <c r="H836" s="16"/>
      <c r="I836" s="13"/>
      <c r="J836" s="195"/>
      <c r="K836" s="76" t="s">
        <v>2921</v>
      </c>
      <c r="L836" s="13" t="s">
        <v>17</v>
      </c>
    </row>
    <row r="837" spans="1:12">
      <c r="A837" s="16">
        <v>836</v>
      </c>
      <c r="B837" s="80"/>
      <c r="C837" s="131"/>
      <c r="D837" s="12" t="s">
        <v>11</v>
      </c>
      <c r="E837" s="76" t="s">
        <v>2922</v>
      </c>
      <c r="F837" s="16"/>
      <c r="G837" s="16"/>
      <c r="H837" s="16"/>
      <c r="I837" s="13"/>
      <c r="J837" s="195"/>
      <c r="K837" s="76" t="s">
        <v>2923</v>
      </c>
      <c r="L837" s="13" t="s">
        <v>17</v>
      </c>
    </row>
    <row r="838" spans="1:12">
      <c r="A838" s="16">
        <v>837</v>
      </c>
      <c r="B838" s="80"/>
      <c r="C838" s="131"/>
      <c r="D838" s="12" t="s">
        <v>11</v>
      </c>
      <c r="E838" s="76" t="s">
        <v>2924</v>
      </c>
      <c r="F838" s="16"/>
      <c r="G838" s="16"/>
      <c r="H838" s="16"/>
      <c r="I838" s="13"/>
      <c r="J838" s="195"/>
      <c r="K838" s="76" t="s">
        <v>2925</v>
      </c>
      <c r="L838" s="1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A16F4-A994-4924-B2AD-03F2E29AAE5F}">
  <sheetPr>
    <tabColor rgb="FFFFC000"/>
  </sheetPr>
  <dimension ref="A1:AQ237"/>
  <sheetViews>
    <sheetView topLeftCell="X29" workbookViewId="0">
      <selection activeCell="AG124" sqref="AG124"/>
    </sheetView>
  </sheetViews>
  <sheetFormatPr defaultRowHeight="12"/>
  <cols>
    <col min="1" max="1" width="19.85546875" style="324" bestFit="1" customWidth="1"/>
    <col min="2" max="2" width="0" style="324" hidden="1" customWidth="1"/>
    <col min="3" max="5" width="9.140625" style="324"/>
    <col min="6" max="6" width="55.28515625" style="324" bestFit="1" customWidth="1"/>
    <col min="7" max="7" width="8.7109375" style="324" bestFit="1" customWidth="1"/>
    <col min="8" max="8" width="27.42578125" style="324" customWidth="1"/>
    <col min="9" max="9" width="10.7109375" style="325" bestFit="1" customWidth="1"/>
    <col min="10" max="17" width="9.140625" style="324"/>
    <col min="18" max="19" width="10.42578125" style="324" bestFit="1" customWidth="1"/>
    <col min="20" max="20" width="10.42578125" style="324" customWidth="1"/>
    <col min="21" max="21" width="10.42578125" style="324" bestFit="1" customWidth="1"/>
    <col min="22" max="16384" width="9.140625" style="324"/>
  </cols>
  <sheetData>
    <row r="1" spans="1:43">
      <c r="A1" s="327" t="s">
        <v>2926</v>
      </c>
      <c r="B1" s="326"/>
      <c r="C1" s="326" t="s">
        <v>2930</v>
      </c>
      <c r="D1" s="328" t="s">
        <v>4686</v>
      </c>
      <c r="E1" s="326" t="s">
        <v>4687</v>
      </c>
      <c r="F1" s="326" t="s">
        <v>2932</v>
      </c>
      <c r="G1" s="329" t="s">
        <v>2950</v>
      </c>
      <c r="H1" s="326" t="s">
        <v>4688</v>
      </c>
      <c r="I1" s="328" t="s">
        <v>4689</v>
      </c>
      <c r="J1" s="328" t="s">
        <v>4690</v>
      </c>
      <c r="K1" s="328" t="s">
        <v>4691</v>
      </c>
      <c r="L1" s="328" t="s">
        <v>4692</v>
      </c>
      <c r="M1" s="326" t="s">
        <v>4693</v>
      </c>
      <c r="N1" s="326" t="s">
        <v>4694</v>
      </c>
      <c r="O1" s="326" t="s">
        <v>4695</v>
      </c>
      <c r="P1" s="326" t="s">
        <v>4696</v>
      </c>
      <c r="Q1" s="326" t="s">
        <v>2937</v>
      </c>
      <c r="R1" s="326" t="s">
        <v>4697</v>
      </c>
      <c r="S1" s="326" t="s">
        <v>4698</v>
      </c>
      <c r="T1" s="330" t="s">
        <v>4726</v>
      </c>
      <c r="U1" s="330" t="s">
        <v>8549</v>
      </c>
      <c r="V1" s="330" t="s">
        <v>6709</v>
      </c>
      <c r="W1" s="330" t="s">
        <v>6710</v>
      </c>
      <c r="X1" s="331" t="s">
        <v>6711</v>
      </c>
      <c r="Y1" s="331" t="s">
        <v>6712</v>
      </c>
      <c r="Z1" s="330" t="s">
        <v>6713</v>
      </c>
      <c r="AA1" s="330" t="s">
        <v>6714</v>
      </c>
      <c r="AB1" s="330" t="s">
        <v>6715</v>
      </c>
      <c r="AC1" s="330" t="s">
        <v>6716</v>
      </c>
      <c r="AD1" s="330" t="s">
        <v>6717</v>
      </c>
      <c r="AE1" s="330" t="s">
        <v>6719</v>
      </c>
      <c r="AF1" s="330" t="s">
        <v>6720</v>
      </c>
      <c r="AG1" s="326" t="s">
        <v>2934</v>
      </c>
      <c r="AH1" s="332" t="s">
        <v>4702</v>
      </c>
      <c r="AI1" s="332" t="s">
        <v>4703</v>
      </c>
      <c r="AJ1" s="333" t="s">
        <v>4704</v>
      </c>
      <c r="AK1" s="333" t="s">
        <v>4705</v>
      </c>
      <c r="AL1" s="326" t="s">
        <v>4706</v>
      </c>
      <c r="AM1" s="326" t="s">
        <v>4707</v>
      </c>
      <c r="AN1" s="326" t="s">
        <v>4708</v>
      </c>
      <c r="AO1" s="334" t="s">
        <v>4709</v>
      </c>
      <c r="AP1" s="324" t="s">
        <v>4710</v>
      </c>
      <c r="AQ1" s="324" t="s">
        <v>4711</v>
      </c>
    </row>
    <row r="2" spans="1:43">
      <c r="A2" s="335" t="str">
        <f>MasterRemote!A2</f>
        <v>SCM201900010008000001</v>
      </c>
      <c r="B2" s="335">
        <f>MasterRemote!B2</f>
        <v>1</v>
      </c>
      <c r="C2" s="335" t="str">
        <f>MasterRemote!F2</f>
        <v>2.102.17.1</v>
      </c>
      <c r="D2" s="336">
        <f>I2</f>
        <v>43296</v>
      </c>
      <c r="E2" s="342" t="s">
        <v>6750</v>
      </c>
      <c r="F2" s="335" t="s">
        <v>3816</v>
      </c>
      <c r="G2" s="335" t="s">
        <v>3128</v>
      </c>
      <c r="H2" s="335" t="s">
        <v>3129</v>
      </c>
      <c r="I2" s="336">
        <v>43296</v>
      </c>
      <c r="J2" s="336">
        <f>I2</f>
        <v>43296</v>
      </c>
      <c r="K2" s="336">
        <f>J2</f>
        <v>43296</v>
      </c>
      <c r="L2" s="336">
        <f>K2</f>
        <v>43296</v>
      </c>
      <c r="M2" s="335" t="s">
        <v>6468</v>
      </c>
      <c r="N2" s="335" t="s">
        <v>4713</v>
      </c>
      <c r="O2" s="335" t="s">
        <v>14</v>
      </c>
      <c r="P2" s="335" t="s">
        <v>2940</v>
      </c>
      <c r="Q2" s="337">
        <v>20009</v>
      </c>
      <c r="R2" s="335" t="str">
        <f>VLOOKUP(A2,Sheet4!$B$3:$AV$326,22,FALSE)</f>
        <v>Teddy</v>
      </c>
      <c r="S2" s="335">
        <f>VLOOKUP(A2,Sheet4!$B$3:$AV$326,23,FALSE)</f>
        <v>82334117889</v>
      </c>
      <c r="T2" s="335" t="str">
        <f>VLOOKUP(A2,Sheet4!$B$3:$AV$326,37,FALSE)</f>
        <v>done survey</v>
      </c>
      <c r="U2" s="335">
        <f>VLOOKUP(A2,Sheet4!$B$3:$AV$326,32,FALSE)</f>
        <v>0</v>
      </c>
      <c r="V2" s="335">
        <f>VLOOKUP(A2,Sheet4!$B$3:$AV$326,31,FALSE)</f>
        <v>0</v>
      </c>
      <c r="W2" s="335" t="str">
        <f>VLOOKUP(A2,Sheet4!$B$3:$AV$326,14,FALSE)</f>
        <v>Jln.mojopahit no.378 Mojokerto</v>
      </c>
      <c r="X2" s="335" t="str">
        <f>VLOOKUP(A2,Sheet4!$B$3:$AV$326,17,FALSE)</f>
        <v>Gudang- Bisa Titip</v>
      </c>
      <c r="Y2" s="335" t="str">
        <f>VLOOKUP(A2,Sheet4!$B$3:$AV$326,25,FALSE)</f>
        <v>2.4 m</v>
      </c>
      <c r="Z2" s="335" t="str">
        <f>VLOOKUP(A2,Sheet4!$B$3:$AV$326,26,FALSE)</f>
        <v>Di dak tantai 5</v>
      </c>
      <c r="AA2" s="335" t="str">
        <f>VLOOKUP(A2,Sheet4!$B$3:$AV$326,27,FALSE)</f>
        <v>Mendukung</v>
      </c>
      <c r="AB2" s="335">
        <f>VLOOKUP(A2,Sheet4!$B$3:$AV$326,33,FALSE)</f>
        <v>0</v>
      </c>
      <c r="AC2" s="335" t="str">
        <f>VLOOKUP(A2,Sheet4!$B$3:$AV$326,34,FALSE)</f>
        <v>ADA</v>
      </c>
      <c r="AD2" s="335" t="s">
        <v>6718</v>
      </c>
      <c r="AE2" s="335" t="str">
        <f>VLOOKUP(A2,Sheet4!$B$3:$AV$326,30,FALSE)</f>
        <v>LOSS</v>
      </c>
      <c r="AF2" s="335" t="s">
        <v>5256</v>
      </c>
      <c r="AG2" s="335" t="str">
        <f>MasterRemote!K2</f>
        <v>HUGHES239</v>
      </c>
      <c r="AH2" s="335">
        <v>233060803</v>
      </c>
      <c r="AI2" s="335" t="s">
        <v>4903</v>
      </c>
      <c r="AJ2" s="335" t="str">
        <f>VLOOKUP(A2,Sheet4!$B$3:$AV$326,28,FALSE)</f>
        <v>NPRM</v>
      </c>
      <c r="AK2" s="335" t="s">
        <v>4815</v>
      </c>
      <c r="AL2" s="335" t="str">
        <f>MasterRemote!T2</f>
        <v>SCM201900010008</v>
      </c>
      <c r="AM2" s="335" t="s">
        <v>4713</v>
      </c>
      <c r="AN2" s="335" t="s">
        <v>4713</v>
      </c>
      <c r="AO2" s="335" t="str">
        <f t="shared" ref="AO2:AO65" si="0">AG2&amp;"-"&amp;E2&amp;"-"&amp;B2</f>
        <v>HUGHES239-SiteSurvey-1</v>
      </c>
      <c r="AP2" s="335">
        <v>233019505</v>
      </c>
      <c r="AQ2" s="338" t="s">
        <v>6749</v>
      </c>
    </row>
    <row r="3" spans="1:43">
      <c r="A3" s="335" t="str">
        <f>MasterRemote!A3</f>
        <v>SCM201900010008000002</v>
      </c>
      <c r="B3" s="335">
        <f>MasterRemote!B3</f>
        <v>2</v>
      </c>
      <c r="C3" s="335" t="str">
        <f>MasterRemote!F3</f>
        <v>3.133.17.1</v>
      </c>
      <c r="D3" s="336">
        <f t="shared" ref="D3:D66" si="1">I3</f>
        <v>43306</v>
      </c>
      <c r="E3" s="342" t="s">
        <v>6750</v>
      </c>
      <c r="F3" s="335" t="s">
        <v>3820</v>
      </c>
      <c r="G3" s="335" t="s">
        <v>2970</v>
      </c>
      <c r="H3" s="335" t="s">
        <v>3246</v>
      </c>
      <c r="I3" s="336">
        <v>43306</v>
      </c>
      <c r="J3" s="336">
        <f t="shared" ref="J3:L3" si="2">I3</f>
        <v>43306</v>
      </c>
      <c r="K3" s="336">
        <f t="shared" si="2"/>
        <v>43306</v>
      </c>
      <c r="L3" s="336">
        <f t="shared" si="2"/>
        <v>43306</v>
      </c>
      <c r="M3" s="335" t="s">
        <v>6468</v>
      </c>
      <c r="N3" s="335" t="s">
        <v>4713</v>
      </c>
      <c r="O3" s="335" t="s">
        <v>14</v>
      </c>
      <c r="P3" s="335" t="s">
        <v>2940</v>
      </c>
      <c r="Q3" s="337">
        <v>20009</v>
      </c>
      <c r="R3" s="335" t="str">
        <f>VLOOKUP(A3,Sheet4!$B$3:$AV$326,22,FALSE)</f>
        <v>Pajrin</v>
      </c>
      <c r="S3" s="335">
        <f>VLOOKUP(A3,Sheet4!$B$3:$AV$326,23,FALSE)</f>
        <v>85390523232</v>
      </c>
      <c r="T3" s="335" t="str">
        <f>VLOOKUP(A3,Sheet4!$B$3:$AV$326,37,FALSE)</f>
        <v>done survey</v>
      </c>
      <c r="U3" s="335">
        <f>VLOOKUP(A3,Sheet4!$B$3:$AV$326,32,FALSE)</f>
        <v>0</v>
      </c>
      <c r="V3" s="335">
        <f>VLOOKUP(A3,Sheet4!$B$3:$AV$326,31,FALSE)</f>
        <v>0</v>
      </c>
      <c r="W3" s="335" t="str">
        <f>VLOOKUP(A3,Sheet4!$B$3:$AV$326,14,FALSE)</f>
        <v>Jl. Pangeran Samudera, Kertak Baru Ilir, Banjarmasin Tengah, Kota Banjarmasin, Kalimantan Selatan 70231</v>
      </c>
      <c r="X3" s="335" t="str">
        <f>VLOOKUP(A3,Sheet4!$B$3:$AV$326,17,FALSE)</f>
        <v>Gudang- Bisa Titip</v>
      </c>
      <c r="Y3" s="335" t="str">
        <f>VLOOKUP(A3,Sheet4!$B$3:$AV$326,25,FALSE)</f>
        <v>2.4 m</v>
      </c>
      <c r="Z3" s="335" t="str">
        <f>VLOOKUP(A3,Sheet4!$B$3:$AV$326,26,FALSE)</f>
        <v>Rooftop lantai 5</v>
      </c>
      <c r="AA3" s="335" t="str">
        <f>VLOOKUP(A3,Sheet4!$B$3:$AV$326,27,FALSE)</f>
        <v>Mendukung</v>
      </c>
      <c r="AB3" s="335" t="str">
        <f>VLOOKUP(A3,Sheet4!$B$3:$AV$326,33,FALSE)</f>
        <v>P-N : 219 v, P-G : 158 v, N-G : 61.6 v</v>
      </c>
      <c r="AC3" s="335" t="str">
        <f>VLOOKUP(A3,Sheet4!$B$3:$AV$326,34,FALSE)</f>
        <v>ADA</v>
      </c>
      <c r="AD3" s="335" t="s">
        <v>6718</v>
      </c>
      <c r="AE3" s="335" t="str">
        <f>VLOOKUP(A3,Sheet4!$B$3:$AV$326,30,FALSE)</f>
        <v>LOSS</v>
      </c>
      <c r="AF3" s="335" t="s">
        <v>5256</v>
      </c>
      <c r="AG3" s="335" t="str">
        <f>MasterRemote!K3</f>
        <v>HUGHES239</v>
      </c>
      <c r="AH3" s="335">
        <v>233060803</v>
      </c>
      <c r="AI3" s="335" t="s">
        <v>4903</v>
      </c>
      <c r="AJ3" s="335" t="str">
        <f>VLOOKUP(A3,Sheet4!$B$3:$AV$326,28,FALSE)</f>
        <v>NPRM</v>
      </c>
      <c r="AK3" s="335" t="s">
        <v>4808</v>
      </c>
      <c r="AL3" s="335" t="str">
        <f>MasterRemote!T3</f>
        <v>SCM201900010008</v>
      </c>
      <c r="AM3" s="335" t="s">
        <v>4713</v>
      </c>
      <c r="AN3" s="335" t="s">
        <v>4713</v>
      </c>
      <c r="AO3" s="335" t="str">
        <f t="shared" si="0"/>
        <v>HUGHES239-SiteSurvey-2</v>
      </c>
      <c r="AP3" s="335">
        <v>233019505</v>
      </c>
      <c r="AQ3" s="338" t="s">
        <v>6749</v>
      </c>
    </row>
    <row r="4" spans="1:43">
      <c r="A4" s="335" t="str">
        <f>MasterRemote!A4</f>
        <v>SCM201900010008000003</v>
      </c>
      <c r="B4" s="335">
        <f>MasterRemote!B4</f>
        <v>3</v>
      </c>
      <c r="C4" s="335" t="str">
        <f>MasterRemote!F4</f>
        <v>1.136.17.1</v>
      </c>
      <c r="D4" s="336">
        <f t="shared" si="1"/>
        <v>43307</v>
      </c>
      <c r="E4" s="342" t="s">
        <v>6750</v>
      </c>
      <c r="F4" s="335" t="s">
        <v>3824</v>
      </c>
      <c r="G4" s="335" t="s">
        <v>3143</v>
      </c>
      <c r="H4" s="335" t="s">
        <v>3066</v>
      </c>
      <c r="I4" s="336">
        <v>43307</v>
      </c>
      <c r="J4" s="336">
        <f t="shared" ref="J4:L4" si="3">I4</f>
        <v>43307</v>
      </c>
      <c r="K4" s="336">
        <f t="shared" si="3"/>
        <v>43307</v>
      </c>
      <c r="L4" s="336">
        <f t="shared" si="3"/>
        <v>43307</v>
      </c>
      <c r="M4" s="335" t="s">
        <v>6468</v>
      </c>
      <c r="N4" s="335" t="s">
        <v>4713</v>
      </c>
      <c r="O4" s="335" t="s">
        <v>14</v>
      </c>
      <c r="P4" s="335" t="s">
        <v>2940</v>
      </c>
      <c r="Q4" s="337">
        <v>20009</v>
      </c>
      <c r="R4" s="335" t="str">
        <f>VLOOKUP(A4,Sheet4!$B$3:$AV$326,22,FALSE)</f>
        <v>Diar Wahyu</v>
      </c>
      <c r="S4" s="335">
        <f>VLOOKUP(A4,Sheet4!$B$3:$AV$326,23,FALSE)</f>
        <v>8111186444</v>
      </c>
      <c r="T4" s="335" t="str">
        <f>VLOOKUP(A4,Sheet4!$B$3:$AV$326,37,FALSE)</f>
        <v>done survey</v>
      </c>
      <c r="U4" s="335">
        <f>VLOOKUP(A4,Sheet4!$B$3:$AV$326,32,FALSE)</f>
        <v>0</v>
      </c>
      <c r="V4" s="335">
        <f>VLOOKUP(A4,Sheet4!$B$3:$AV$326,31,FALSE)</f>
        <v>0</v>
      </c>
      <c r="W4" s="335" t="str">
        <f>VLOOKUP(A4,Sheet4!$B$3:$AV$326,14,FALSE)</f>
        <v>JL. AHMAD YANI NO 4 TANGERANG</v>
      </c>
      <c r="X4" s="335">
        <f>VLOOKUP(A4,Sheet4!$B$3:$AV$326,17,FALSE)</f>
        <v>0</v>
      </c>
      <c r="Y4" s="335" t="str">
        <f>VLOOKUP(A4,Sheet4!$B$3:$AV$326,25,FALSE)</f>
        <v>2.4 m</v>
      </c>
      <c r="Z4" s="335" t="str">
        <f>VLOOKUP(A4,Sheet4!$B$3:$AV$326,26,FALSE)</f>
        <v>Rooftop lantai 4</v>
      </c>
      <c r="AA4" s="335">
        <f>VLOOKUP(A4,Sheet4!$B$3:$AV$326,27,FALSE)</f>
        <v>0</v>
      </c>
      <c r="AB4" s="335" t="str">
        <f>VLOOKUP(A4,Sheet4!$B$3:$AV$326,33,FALSE)</f>
        <v>P-N ; 214V , P-G 221V , N-G ( Ground) 0,2V</v>
      </c>
      <c r="AC4" s="335" t="str">
        <f>VLOOKUP(A4,Sheet4!$B$3:$AV$326,34,FALSE)</f>
        <v>ADA</v>
      </c>
      <c r="AD4" s="335" t="s">
        <v>6718</v>
      </c>
      <c r="AE4" s="335" t="str">
        <f>VLOOKUP(A4,Sheet4!$B$3:$AV$326,30,FALSE)</f>
        <v>LOSS</v>
      </c>
      <c r="AF4" s="335" t="s">
        <v>5256</v>
      </c>
      <c r="AG4" s="335" t="str">
        <f>MasterRemote!K4</f>
        <v>HUGHES239</v>
      </c>
      <c r="AH4" s="335">
        <v>233081108</v>
      </c>
      <c r="AI4" s="335" t="s">
        <v>6725</v>
      </c>
      <c r="AJ4" s="335" t="str">
        <f>VLOOKUP(A4,Sheet4!$B$3:$AV$326,28,FALSE)</f>
        <v>NPRM</v>
      </c>
      <c r="AK4" s="335" t="s">
        <v>4815</v>
      </c>
      <c r="AL4" s="335" t="str">
        <f>MasterRemote!T4</f>
        <v>SCM201900010008</v>
      </c>
      <c r="AM4" s="335" t="s">
        <v>4713</v>
      </c>
      <c r="AN4" s="335" t="s">
        <v>4713</v>
      </c>
      <c r="AO4" s="335" t="str">
        <f t="shared" si="0"/>
        <v>HUGHES239-SiteSurvey-3</v>
      </c>
      <c r="AP4" s="335">
        <v>233019505</v>
      </c>
      <c r="AQ4" s="338" t="s">
        <v>6749</v>
      </c>
    </row>
    <row r="5" spans="1:43">
      <c r="A5" s="335" t="str">
        <f>MasterRemote!A5</f>
        <v>SCM201900010008000004</v>
      </c>
      <c r="B5" s="335">
        <f>MasterRemote!B5</f>
        <v>4</v>
      </c>
      <c r="C5" s="335" t="str">
        <f>MasterRemote!F5</f>
        <v>2.135.17.1</v>
      </c>
      <c r="D5" s="336">
        <f t="shared" si="1"/>
        <v>43297</v>
      </c>
      <c r="E5" s="342" t="s">
        <v>6750</v>
      </c>
      <c r="F5" s="335" t="s">
        <v>3828</v>
      </c>
      <c r="G5" s="335" t="s">
        <v>3247</v>
      </c>
      <c r="H5" s="335" t="s">
        <v>3248</v>
      </c>
      <c r="I5" s="339">
        <v>43297</v>
      </c>
      <c r="J5" s="336">
        <f t="shared" ref="J5:L5" si="4">I5</f>
        <v>43297</v>
      </c>
      <c r="K5" s="336">
        <f t="shared" si="4"/>
        <v>43297</v>
      </c>
      <c r="L5" s="336">
        <f t="shared" si="4"/>
        <v>43297</v>
      </c>
      <c r="M5" s="335" t="s">
        <v>6468</v>
      </c>
      <c r="N5" s="335" t="s">
        <v>4713</v>
      </c>
      <c r="O5" s="335" t="s">
        <v>14</v>
      </c>
      <c r="P5" s="335" t="s">
        <v>2940</v>
      </c>
      <c r="Q5" s="337">
        <v>20009</v>
      </c>
      <c r="R5" s="335" t="str">
        <f>VLOOKUP(A5,Sheet4!$B$3:$AV$326,22,FALSE)</f>
        <v>Ichfan</v>
      </c>
      <c r="S5" s="335">
        <f>VLOOKUP(A5,Sheet4!$B$3:$AV$326,23,FALSE)</f>
        <v>82243445809</v>
      </c>
      <c r="T5" s="335" t="str">
        <f>VLOOKUP(A5,Sheet4!$B$3:$AV$326,37,FALSE)</f>
        <v>- Harus Geser/Bongkar antenna CSM dulu.</v>
      </c>
      <c r="U5" s="335">
        <f>VLOOKUP(A5,Sheet4!$B$3:$AV$326,32,FALSE)</f>
        <v>0</v>
      </c>
      <c r="V5" s="335">
        <f>VLOOKUP(A5,Sheet4!$B$3:$AV$326,31,FALSE)</f>
        <v>0</v>
      </c>
      <c r="W5" s="335" t="str">
        <f>VLOOKUP(A5,Sheet4!$B$3:$AV$326,14,FALSE)</f>
        <v>Jl.Panglima Sudirman no.67 Gresik,Jawa Timur</v>
      </c>
      <c r="X5" s="335" t="str">
        <f>VLOOKUP(A5,Sheet4!$B$3:$AV$326,17,FALSE)</f>
        <v>Gudang- Bisa Titip</v>
      </c>
      <c r="Y5" s="335" t="str">
        <f>VLOOKUP(A5,Sheet4!$B$3:$AV$326,25,FALSE)</f>
        <v>2.4 m</v>
      </c>
      <c r="Z5" s="335" t="str">
        <f>VLOOKUP(A5,Sheet4!$B$3:$AV$326,26,FALSE)</f>
        <v>Di atas gedung lantai 3</v>
      </c>
      <c r="AA5" s="335" t="str">
        <f>VLOOKUP(A5,Sheet4!$B$3:$AV$326,27,FALSE)</f>
        <v>Mendukung</v>
      </c>
      <c r="AB5" s="335">
        <f>VLOOKUP(A5,Sheet4!$B$3:$AV$326,33,FALSE)</f>
        <v>0</v>
      </c>
      <c r="AC5" s="335" t="str">
        <f>VLOOKUP(A5,Sheet4!$B$3:$AV$326,34,FALSE)</f>
        <v>ADA</v>
      </c>
      <c r="AD5" s="335" t="s">
        <v>6718</v>
      </c>
      <c r="AE5" s="335" t="str">
        <f>VLOOKUP(A5,Sheet4!$B$3:$AV$326,30,FALSE)</f>
        <v>LOSS</v>
      </c>
      <c r="AF5" s="335" t="s">
        <v>5256</v>
      </c>
      <c r="AG5" s="335" t="str">
        <f>MasterRemote!K5</f>
        <v>HUGHES239</v>
      </c>
      <c r="AH5" s="335">
        <v>233060803</v>
      </c>
      <c r="AI5" s="335" t="s">
        <v>4903</v>
      </c>
      <c r="AJ5" s="335" t="str">
        <f>VLOOKUP(A5,Sheet4!$B$3:$AV$326,28,FALSE)</f>
        <v>NPRM</v>
      </c>
      <c r="AK5" s="335" t="s">
        <v>4815</v>
      </c>
      <c r="AL5" s="335" t="str">
        <f>MasterRemote!T5</f>
        <v>SCM201900010008</v>
      </c>
      <c r="AM5" s="335" t="s">
        <v>4713</v>
      </c>
      <c r="AN5" s="335" t="s">
        <v>4713</v>
      </c>
      <c r="AO5" s="335" t="str">
        <f t="shared" si="0"/>
        <v>HUGHES239-SiteSurvey-4</v>
      </c>
      <c r="AP5" s="335">
        <v>233019505</v>
      </c>
      <c r="AQ5" s="338" t="s">
        <v>6749</v>
      </c>
    </row>
    <row r="6" spans="1:43">
      <c r="A6" s="335" t="str">
        <f>MasterRemote!A6</f>
        <v>SCM201900010008000005</v>
      </c>
      <c r="B6" s="335">
        <f>MasterRemote!B6</f>
        <v>5</v>
      </c>
      <c r="C6" s="335" t="str">
        <f>MasterRemote!F6</f>
        <v>3.44.17.1</v>
      </c>
      <c r="D6" s="336">
        <f t="shared" si="1"/>
        <v>43278</v>
      </c>
      <c r="E6" s="342" t="s">
        <v>6750</v>
      </c>
      <c r="F6" s="335" t="s">
        <v>3309</v>
      </c>
      <c r="G6" s="335" t="s">
        <v>3268</v>
      </c>
      <c r="H6" s="335" t="s">
        <v>3269</v>
      </c>
      <c r="I6" s="336">
        <v>43278</v>
      </c>
      <c r="J6" s="336">
        <f t="shared" ref="J6:L6" si="5">I6</f>
        <v>43278</v>
      </c>
      <c r="K6" s="336">
        <f t="shared" si="5"/>
        <v>43278</v>
      </c>
      <c r="L6" s="336">
        <f t="shared" si="5"/>
        <v>43278</v>
      </c>
      <c r="M6" s="335" t="s">
        <v>6468</v>
      </c>
      <c r="N6" s="335" t="s">
        <v>4713</v>
      </c>
      <c r="O6" s="335" t="s">
        <v>14</v>
      </c>
      <c r="P6" s="335" t="s">
        <v>2940</v>
      </c>
      <c r="Q6" s="337">
        <v>20009</v>
      </c>
      <c r="R6" s="335" t="str">
        <f>VLOOKUP(A6,Sheet4!$B$3:$AV$326,22,FALSE)</f>
        <v>Rasyid</v>
      </c>
      <c r="S6" s="335">
        <f>VLOOKUP(A6,Sheet4!$B$3:$AV$326,23,FALSE)</f>
        <v>81377995023</v>
      </c>
      <c r="T6" s="335" t="str">
        <f>VLOOKUP(A6,Sheet4!$B$3:$AV$326,37,FALSE)</f>
        <v>- Instalasi menunggu antena PSN dibongkar dan tebang pohon jambu BRI
- Dag kuat
- Pengiriman barang harus konfirmasi dahulu dengan PIC IT</v>
      </c>
      <c r="U6" s="335">
        <f>VLOOKUP(A6,Sheet4!$B$3:$AV$326,32,FALSE)</f>
        <v>4.12751</v>
      </c>
      <c r="V6" s="335">
        <f>VLOOKUP(A6,Sheet4!$B$3:$AV$326,31,FALSE)</f>
        <v>104.163</v>
      </c>
      <c r="W6" s="335" t="str">
        <f>VLOOKUP(A6,Sheet4!$B$3:$AV$326,14,FALSE)</f>
        <v>JL.AKMAL NO 116 BATURAJA</v>
      </c>
      <c r="X6" s="335" t="str">
        <f>VLOOKUP(A6,Sheet4!$B$3:$AV$326,17,FALSE)</f>
        <v>Gudang- Bisa Titip</v>
      </c>
      <c r="Y6" s="335" t="str">
        <f>VLOOKUP(A6,Sheet4!$B$3:$AV$326,25,FALSE)</f>
        <v>2.4 m</v>
      </c>
      <c r="Z6" s="335" t="str">
        <f>VLOOKUP(A6,Sheet4!$B$3:$AV$326,26,FALSE)</f>
        <v>ROOF TOP DI ATAS BANGUNAN BANK BRI</v>
      </c>
      <c r="AA6" s="335" t="str">
        <f>VLOOKUP(A6,Sheet4!$B$3:$AV$326,27,FALSE)</f>
        <v>Mendukung</v>
      </c>
      <c r="AB6" s="335" t="str">
        <f>VLOOKUP(A6,Sheet4!$B$3:$AV$326,33,FALSE)</f>
        <v>P-N ; 219 V , P-G 218V , N-G ( Ground) 0,2v</v>
      </c>
      <c r="AC6" s="335" t="str">
        <f>VLOOKUP(A6,Sheet4!$B$3:$AV$326,34,FALSE)</f>
        <v>ADA</v>
      </c>
      <c r="AD6" s="335" t="s">
        <v>6718</v>
      </c>
      <c r="AE6" s="335" t="str">
        <f>VLOOKUP(A6,Sheet4!$B$3:$AV$326,30,FALSE)</f>
        <v>LOSS</v>
      </c>
      <c r="AF6" s="335" t="s">
        <v>5256</v>
      </c>
      <c r="AG6" s="335" t="str">
        <f>MasterRemote!K6</f>
        <v>HUGHES239</v>
      </c>
      <c r="AH6" s="335">
        <v>235111005</v>
      </c>
      <c r="AI6" s="335" t="s">
        <v>3131</v>
      </c>
      <c r="AJ6" s="335" t="str">
        <f>VLOOKUP(A6,Sheet4!$B$3:$AV$326,28,FALSE)</f>
        <v>NPRM</v>
      </c>
      <c r="AK6" s="335" t="s">
        <v>4764</v>
      </c>
      <c r="AL6" s="335" t="str">
        <f>MasterRemote!T6</f>
        <v>SCM201900010008</v>
      </c>
      <c r="AM6" s="335" t="s">
        <v>4713</v>
      </c>
      <c r="AN6" s="335" t="s">
        <v>4713</v>
      </c>
      <c r="AO6" s="335" t="str">
        <f t="shared" si="0"/>
        <v>HUGHES239-SiteSurvey-5</v>
      </c>
      <c r="AP6" s="335">
        <v>233019505</v>
      </c>
      <c r="AQ6" s="338" t="s">
        <v>6749</v>
      </c>
    </row>
    <row r="7" spans="1:43">
      <c r="A7" s="335" t="str">
        <f>MasterRemote!A7</f>
        <v>SCM201900010008000006</v>
      </c>
      <c r="B7" s="335">
        <f>MasterRemote!B7</f>
        <v>6</v>
      </c>
      <c r="C7" s="335" t="str">
        <f>MasterRemote!F7</f>
        <v>3.146.17.1</v>
      </c>
      <c r="D7" s="336">
        <f t="shared" si="1"/>
        <v>43279</v>
      </c>
      <c r="E7" s="342" t="s">
        <v>6750</v>
      </c>
      <c r="F7" s="335" t="s">
        <v>3326</v>
      </c>
      <c r="G7" s="335">
        <v>237701805</v>
      </c>
      <c r="H7" s="335" t="s">
        <v>3262</v>
      </c>
      <c r="I7" s="336">
        <v>43279</v>
      </c>
      <c r="J7" s="336">
        <f t="shared" ref="J7:L7" si="6">I7</f>
        <v>43279</v>
      </c>
      <c r="K7" s="336">
        <f t="shared" si="6"/>
        <v>43279</v>
      </c>
      <c r="L7" s="336">
        <f t="shared" si="6"/>
        <v>43279</v>
      </c>
      <c r="M7" s="335" t="s">
        <v>6468</v>
      </c>
      <c r="N7" s="335" t="s">
        <v>4713</v>
      </c>
      <c r="O7" s="335" t="s">
        <v>14</v>
      </c>
      <c r="P7" s="335" t="s">
        <v>2940</v>
      </c>
      <c r="Q7" s="337">
        <v>20009</v>
      </c>
      <c r="R7" s="335" t="str">
        <f>VLOOKUP(A7,Sheet4!$B$3:$AV$326,22,FALSE)</f>
        <v>Jemi / Sanusi</v>
      </c>
      <c r="S7" s="335" t="str">
        <f>VLOOKUP(A7,Sheet4!$B$3:$AV$326,23,FALSE)</f>
        <v>081318395258 / 087773758530</v>
      </c>
      <c r="T7" s="335" t="str">
        <f>VLOOKUP(A7,Sheet4!$B$3:$AV$326,37,FALSE)</f>
        <v>Gedung tidak ada rooftop yg di dak coran,, ada tempat lapang samping kanca BRI Labuan dan lokasi los tidak terhalang apapun cuna sekitar 3 m kedepan ada pagar tempok setinggi 1m
INFORMASIKAN KENDALA :
Kendalanya pihak Kanca BRI belum dapat informasi tentang pemasangan antena 2,4 tsb,. Di Kanca BRI Labuan udah terpasang antena 2,4 dari Telkom</v>
      </c>
      <c r="U7" s="335" t="str">
        <f>VLOOKUP(A7,Sheet4!$B$3:$AV$326,32,FALSE)</f>
        <v>-6.22'37</v>
      </c>
      <c r="V7" s="335" t="str">
        <f>VLOOKUP(A7,Sheet4!$B$3:$AV$326,31,FALSE)</f>
        <v>105.49'46</v>
      </c>
      <c r="W7" s="335" t="str">
        <f>VLOOKUP(A7,Sheet4!$B$3:$AV$326,14,FALSE)</f>
        <v>Jl. Jend. Sudirman No.156, Labuan, Pandeglang, Banten</v>
      </c>
      <c r="X7" s="335" t="str">
        <f>VLOOKUP(A7,Sheet4!$B$3:$AV$326,17,FALSE)</f>
        <v>Gudang- Bisa Titip</v>
      </c>
      <c r="Y7" s="335" t="str">
        <f>VLOOKUP(A7,Sheet4!$B$3:$AV$326,25,FALSE)</f>
        <v>2.4 m</v>
      </c>
      <c r="Z7" s="335" t="str">
        <f>VLOOKUP(A7,Sheet4!$B$3:$AV$326,26,FALSE)</f>
        <v>Tanah lapang samping gedung Kanca BRI</v>
      </c>
      <c r="AA7" s="335" t="str">
        <f>VLOOKUP(A7,Sheet4!$B$3:$AV$326,27,FALSE)</f>
        <v>Mendukung</v>
      </c>
      <c r="AB7" s="335" t="str">
        <f>VLOOKUP(A7,Sheet4!$B$3:$AV$326,33,FALSE)</f>
        <v>P-N ; 220 V , P-G 221V , N-G ( Ground) 1,2v</v>
      </c>
      <c r="AC7" s="335" t="str">
        <f>VLOOKUP(A7,Sheet4!$B$3:$AV$326,34,FALSE)</f>
        <v>ADA</v>
      </c>
      <c r="AD7" s="335" t="s">
        <v>6718</v>
      </c>
      <c r="AE7" s="335" t="str">
        <f>VLOOKUP(A7,Sheet4!$B$3:$AV$326,30,FALSE)</f>
        <v>LOSS</v>
      </c>
      <c r="AF7" s="335" t="s">
        <v>5256</v>
      </c>
      <c r="AG7" s="335" t="str">
        <f>MasterRemote!K7</f>
        <v>HUGHES239</v>
      </c>
      <c r="AH7" s="335">
        <v>235111005</v>
      </c>
      <c r="AI7" s="335" t="s">
        <v>3131</v>
      </c>
      <c r="AJ7" s="335" t="str">
        <f>VLOOKUP(A7,Sheet4!$B$3:$AV$326,28,FALSE)</f>
        <v>NPRM</v>
      </c>
      <c r="AK7" s="335" t="s">
        <v>4790</v>
      </c>
      <c r="AL7" s="335" t="str">
        <f>MasterRemote!T7</f>
        <v>SCM201900010008</v>
      </c>
      <c r="AM7" s="335" t="s">
        <v>4713</v>
      </c>
      <c r="AN7" s="335" t="s">
        <v>4713</v>
      </c>
      <c r="AO7" s="335" t="str">
        <f t="shared" si="0"/>
        <v>HUGHES239-SiteSurvey-6</v>
      </c>
      <c r="AP7" s="335">
        <v>233019505</v>
      </c>
      <c r="AQ7" s="338" t="s">
        <v>6749</v>
      </c>
    </row>
    <row r="8" spans="1:43">
      <c r="A8" s="335" t="str">
        <f>MasterRemote!A8</f>
        <v>SCM201900010008000007</v>
      </c>
      <c r="B8" s="335">
        <f>MasterRemote!B8</f>
        <v>7</v>
      </c>
      <c r="C8" s="335" t="str">
        <f>MasterRemote!F8</f>
        <v>5.75.17.1</v>
      </c>
      <c r="D8" s="336">
        <f t="shared" si="1"/>
        <v>43281</v>
      </c>
      <c r="E8" s="342" t="s">
        <v>6750</v>
      </c>
      <c r="F8" s="335" t="s">
        <v>3508</v>
      </c>
      <c r="G8" s="335" t="s">
        <v>3215</v>
      </c>
      <c r="H8" s="335" t="s">
        <v>3111</v>
      </c>
      <c r="I8" s="336">
        <v>43281</v>
      </c>
      <c r="J8" s="336">
        <f t="shared" ref="J8:L8" si="7">I8</f>
        <v>43281</v>
      </c>
      <c r="K8" s="336">
        <f t="shared" si="7"/>
        <v>43281</v>
      </c>
      <c r="L8" s="336">
        <f t="shared" si="7"/>
        <v>43281</v>
      </c>
      <c r="M8" s="335" t="s">
        <v>6468</v>
      </c>
      <c r="N8" s="335" t="s">
        <v>4713</v>
      </c>
      <c r="O8" s="335" t="s">
        <v>14</v>
      </c>
      <c r="P8" s="335" t="s">
        <v>2940</v>
      </c>
      <c r="Q8" s="337">
        <v>20009</v>
      </c>
      <c r="R8" s="335" t="str">
        <f>VLOOKUP(A8,Sheet4!$B$3:$AV$326,22,FALSE)</f>
        <v>taufik</v>
      </c>
      <c r="S8" s="335" t="str">
        <f>VLOOKUP(A8,Sheet4!$B$3:$AV$326,23,FALSE)</f>
        <v>081363777708/+6282284828851</v>
      </c>
      <c r="T8" s="335" t="str">
        <f>VLOOKUP(A8,Sheet4!$B$3:$AV$326,37,FALSE)</f>
        <v>done survey</v>
      </c>
      <c r="U8" s="335" t="str">
        <f>VLOOKUP(A8,Sheet4!$B$3:$AV$326,32,FALSE)</f>
        <v>0" 27.31</v>
      </c>
      <c r="V8" s="335" t="str">
        <f>VLOOKUP(A8,Sheet4!$B$3:$AV$326,31,FALSE)</f>
        <v>100"7.2</v>
      </c>
      <c r="W8" s="335" t="str">
        <f>VLOOKUP(A8,Sheet4!$B$3:$AV$326,14,FALSE)</f>
        <v>Jl. Merdeka No. 21, Pariaman. Sumatera Barat</v>
      </c>
      <c r="X8" s="335" t="str">
        <f>VLOOKUP(A8,Sheet4!$B$3:$AV$326,17,FALSE)</f>
        <v>Tidak Ada Gudang</v>
      </c>
      <c r="Y8" s="335" t="str">
        <f>VLOOKUP(A8,Sheet4!$B$3:$AV$326,25,FALSE)</f>
        <v>2.4 m</v>
      </c>
      <c r="Z8" s="335" t="str">
        <f>VLOOKUP(A8,Sheet4!$B$3:$AV$326,26,FALSE)</f>
        <v>Rooftop GEDUNG SAMPING GENSET LT2</v>
      </c>
      <c r="AA8" s="335" t="str">
        <f>VLOOKUP(A8,Sheet4!$B$3:$AV$326,27,FALSE)</f>
        <v>Mendukung</v>
      </c>
      <c r="AB8" s="335" t="str">
        <f>VLOOKUP(A8,Sheet4!$B$3:$AV$326,33,FALSE)</f>
        <v>ada</v>
      </c>
      <c r="AC8" s="335" t="str">
        <f>VLOOKUP(A8,Sheet4!$B$3:$AV$326,34,FALSE)</f>
        <v>ADA</v>
      </c>
      <c r="AD8" s="335" t="s">
        <v>6718</v>
      </c>
      <c r="AE8" s="335" t="str">
        <f>VLOOKUP(A8,Sheet4!$B$3:$AV$326,30,FALSE)</f>
        <v>LOSS KE BRISAT</v>
      </c>
      <c r="AF8" s="335" t="s">
        <v>5256</v>
      </c>
      <c r="AG8" s="335" t="str">
        <f>MasterRemote!K8</f>
        <v>HUGHES239</v>
      </c>
      <c r="AH8" s="335">
        <v>236941705</v>
      </c>
      <c r="AI8" s="335" t="s">
        <v>6724</v>
      </c>
      <c r="AJ8" s="335" t="str">
        <f>VLOOKUP(A8,Sheet4!$B$3:$AV$326,28,FALSE)</f>
        <v>NPRM</v>
      </c>
      <c r="AK8" s="335" t="s">
        <v>4780</v>
      </c>
      <c r="AL8" s="335" t="str">
        <f>MasterRemote!T8</f>
        <v>SCM201900010008</v>
      </c>
      <c r="AM8" s="335" t="s">
        <v>4713</v>
      </c>
      <c r="AN8" s="335" t="s">
        <v>4713</v>
      </c>
      <c r="AO8" s="335" t="str">
        <f t="shared" si="0"/>
        <v>HUGHES239-SiteSurvey-7</v>
      </c>
      <c r="AP8" s="335">
        <v>233019505</v>
      </c>
      <c r="AQ8" s="338" t="s">
        <v>6749</v>
      </c>
    </row>
    <row r="9" spans="1:43">
      <c r="A9" s="335" t="str">
        <f>MasterRemote!A9</f>
        <v>SCM201900010008000008</v>
      </c>
      <c r="B9" s="335">
        <f>MasterRemote!B9</f>
        <v>8</v>
      </c>
      <c r="C9" s="335" t="str">
        <f>MasterRemote!F9</f>
        <v>5.77.17.1</v>
      </c>
      <c r="D9" s="336">
        <f t="shared" si="1"/>
        <v>43285</v>
      </c>
      <c r="E9" s="342" t="s">
        <v>6750</v>
      </c>
      <c r="F9" s="335" t="s">
        <v>3510</v>
      </c>
      <c r="G9" s="335" t="s">
        <v>3215</v>
      </c>
      <c r="H9" s="335" t="s">
        <v>3111</v>
      </c>
      <c r="I9" s="336">
        <v>43285</v>
      </c>
      <c r="J9" s="336">
        <f t="shared" ref="J9:L9" si="8">I9</f>
        <v>43285</v>
      </c>
      <c r="K9" s="336">
        <f t="shared" si="8"/>
        <v>43285</v>
      </c>
      <c r="L9" s="336">
        <f t="shared" si="8"/>
        <v>43285</v>
      </c>
      <c r="M9" s="335" t="s">
        <v>6468</v>
      </c>
      <c r="N9" s="335" t="s">
        <v>4713</v>
      </c>
      <c r="O9" s="335" t="s">
        <v>14</v>
      </c>
      <c r="P9" s="335" t="s">
        <v>2940</v>
      </c>
      <c r="Q9" s="337">
        <v>20009</v>
      </c>
      <c r="R9" s="335" t="str">
        <f>VLOOKUP(A9,Sheet4!$B$3:$AV$326,22,FALSE)</f>
        <v>Hafiz</v>
      </c>
      <c r="S9" s="335">
        <f>VLOOKUP(A9,Sheet4!$B$3:$AV$326,23,FALSE)</f>
        <v>8126600784</v>
      </c>
      <c r="T9" s="335" t="str">
        <f>VLOOKUP(A9,Sheet4!$B$3:$AV$326,37,FALSE)</f>
        <v>done survey</v>
      </c>
      <c r="U9" s="335" t="str">
        <f>VLOOKUP(A9,Sheet4!$B$3:$AV$326,32,FALSE)</f>
        <v>0"39.51A</v>
      </c>
      <c r="V9" s="335" t="str">
        <f>VLOOKUP(A9,Sheet4!$B$3:$AV$326,31,FALSE)</f>
        <v>100"56.30E</v>
      </c>
      <c r="W9" s="335" t="str">
        <f>VLOOKUP(A9,Sheet4!$B$3:$AV$326,14,FALSE)</f>
        <v>Jl. Prof M. Yamin No. 25B, Muaro Sijunjung Sumatera Barat.</v>
      </c>
      <c r="X9" s="335" t="str">
        <f>VLOOKUP(A9,Sheet4!$B$3:$AV$326,17,FALSE)</f>
        <v>Gudang- Bisa Titip</v>
      </c>
      <c r="Y9" s="335" t="str">
        <f>VLOOKUP(A9,Sheet4!$B$3:$AV$326,25,FALSE)</f>
        <v>2.4 m</v>
      </c>
      <c r="Z9" s="335" t="str">
        <f>VLOOKUP(A9,Sheet4!$B$3:$AV$326,26,FALSE)</f>
        <v>DIATAS GEDUNG LT 2 BAGIAN BELAKANG</v>
      </c>
      <c r="AA9" s="335" t="str">
        <f>VLOOKUP(A9,Sheet4!$B$3:$AV$326,27,FALSE)</f>
        <v>Mendukung</v>
      </c>
      <c r="AB9" s="335" t="str">
        <f>VLOOKUP(A9,Sheet4!$B$3:$AV$326,33,FALSE)</f>
        <v>ada</v>
      </c>
      <c r="AC9" s="335" t="str">
        <f>VLOOKUP(A9,Sheet4!$B$3:$AV$326,34,FALSE)</f>
        <v>ADA</v>
      </c>
      <c r="AD9" s="335" t="s">
        <v>6718</v>
      </c>
      <c r="AE9" s="335" t="str">
        <f>VLOOKUP(A9,Sheet4!$B$3:$AV$326,30,FALSE)</f>
        <v>LOSS KE BRISAT</v>
      </c>
      <c r="AF9" s="335" t="s">
        <v>5256</v>
      </c>
      <c r="AG9" s="335" t="str">
        <f>MasterRemote!K9</f>
        <v>HUGHES239</v>
      </c>
      <c r="AH9" s="335">
        <v>233060803</v>
      </c>
      <c r="AI9" s="335" t="s">
        <v>4903</v>
      </c>
      <c r="AJ9" s="335" t="str">
        <f>VLOOKUP(A9,Sheet4!$B$3:$AV$326,28,FALSE)</f>
        <v>NPRM</v>
      </c>
      <c r="AK9" s="335" t="s">
        <v>4790</v>
      </c>
      <c r="AL9" s="335" t="str">
        <f>MasterRemote!T9</f>
        <v>SCM201900010008</v>
      </c>
      <c r="AM9" s="335" t="s">
        <v>4713</v>
      </c>
      <c r="AN9" s="335" t="s">
        <v>4713</v>
      </c>
      <c r="AO9" s="335" t="str">
        <f t="shared" si="0"/>
        <v>HUGHES239-SiteSurvey-8</v>
      </c>
      <c r="AP9" s="335">
        <v>233019505</v>
      </c>
      <c r="AQ9" s="338" t="s">
        <v>6749</v>
      </c>
    </row>
    <row r="10" spans="1:43">
      <c r="A10" s="335" t="str">
        <f>MasterRemote!A10</f>
        <v>SCM201900010008000009</v>
      </c>
      <c r="B10" s="335">
        <f>MasterRemote!B10</f>
        <v>9</v>
      </c>
      <c r="C10" s="335" t="str">
        <f>MasterRemote!F10</f>
        <v>26.3.73.1</v>
      </c>
      <c r="D10" s="336">
        <f t="shared" si="1"/>
        <v>43285</v>
      </c>
      <c r="E10" s="342" t="s">
        <v>6750</v>
      </c>
      <c r="F10" s="335" t="s">
        <v>3512</v>
      </c>
      <c r="G10" s="335" t="s">
        <v>3215</v>
      </c>
      <c r="H10" s="335" t="s">
        <v>3111</v>
      </c>
      <c r="I10" s="336">
        <v>43285</v>
      </c>
      <c r="J10" s="336">
        <f t="shared" ref="J10:L10" si="9">I10</f>
        <v>43285</v>
      </c>
      <c r="K10" s="336">
        <f t="shared" si="9"/>
        <v>43285</v>
      </c>
      <c r="L10" s="336">
        <f t="shared" si="9"/>
        <v>43285</v>
      </c>
      <c r="M10" s="335" t="s">
        <v>6468</v>
      </c>
      <c r="N10" s="335" t="s">
        <v>4713</v>
      </c>
      <c r="O10" s="335" t="s">
        <v>14</v>
      </c>
      <c r="P10" s="335" t="s">
        <v>2940</v>
      </c>
      <c r="Q10" s="337">
        <v>20009</v>
      </c>
      <c r="R10" s="335" t="str">
        <f>VLOOKUP(A10,Sheet4!$B$3:$AV$326,22,FALSE)</f>
        <v>Mardi</v>
      </c>
      <c r="S10" s="335">
        <f>VLOOKUP(A10,Sheet4!$B$3:$AV$326,23,FALSE)</f>
        <v>85365643731</v>
      </c>
      <c r="T10" s="335" t="str">
        <f>VLOOKUP(A10,Sheet4!$B$3:$AV$326,37,FALSE)</f>
        <v>done survey</v>
      </c>
      <c r="U10" s="335" t="str">
        <f>VLOOKUP(A10,Sheet4!$B$3:$AV$326,32,FALSE)</f>
        <v>1"7.36S</v>
      </c>
      <c r="V10" s="335" t="str">
        <f>VLOOKUP(A10,Sheet4!$B$3:$AV$326,31,FALSE)</f>
        <v>100"43.4E</v>
      </c>
      <c r="W10" s="335" t="str">
        <f>VLOOKUP(A10,Sheet4!$B$3:$AV$326,14,FALSE)</f>
        <v>Jl. Raya Lintas Sumatera Simpang IV, Koto Baru, Sijunjung Sumatera Barat.</v>
      </c>
      <c r="X10" s="335" t="str">
        <f>VLOOKUP(A10,Sheet4!$B$3:$AV$326,17,FALSE)</f>
        <v>Gudang- Bisa Titip</v>
      </c>
      <c r="Y10" s="335" t="str">
        <f>VLOOKUP(A10,Sheet4!$B$3:$AV$326,25,FALSE)</f>
        <v>2.4 m</v>
      </c>
      <c r="Z10" s="335" t="str">
        <f>VLOOKUP(A10,Sheet4!$B$3:$AV$326,26,FALSE)</f>
        <v>DIATAS GEDUNG LT 3</v>
      </c>
      <c r="AA10" s="335" t="str">
        <f>VLOOKUP(A10,Sheet4!$B$3:$AV$326,27,FALSE)</f>
        <v>Mendukung</v>
      </c>
      <c r="AB10" s="335" t="str">
        <f>VLOOKUP(A10,Sheet4!$B$3:$AV$326,33,FALSE)</f>
        <v>ada</v>
      </c>
      <c r="AC10" s="335" t="str">
        <f>VLOOKUP(A10,Sheet4!$B$3:$AV$326,34,FALSE)</f>
        <v>ADA</v>
      </c>
      <c r="AD10" s="335" t="s">
        <v>6718</v>
      </c>
      <c r="AE10" s="335" t="str">
        <f>VLOOKUP(A10,Sheet4!$B$3:$AV$326,30,FALSE)</f>
        <v>LOSS</v>
      </c>
      <c r="AF10" s="335" t="s">
        <v>5256</v>
      </c>
      <c r="AG10" s="335" t="str">
        <f>MasterRemote!K10</f>
        <v>HUGHES239</v>
      </c>
      <c r="AH10" s="335">
        <v>233060803</v>
      </c>
      <c r="AI10" s="335" t="s">
        <v>4903</v>
      </c>
      <c r="AJ10" s="335" t="str">
        <f>VLOOKUP(A10,Sheet4!$B$3:$AV$326,28,FALSE)</f>
        <v>NPRM</v>
      </c>
      <c r="AK10" s="335" t="s">
        <v>4780</v>
      </c>
      <c r="AL10" s="335" t="str">
        <f>MasterRemote!T10</f>
        <v>SCM201900010008</v>
      </c>
      <c r="AM10" s="335" t="s">
        <v>4713</v>
      </c>
      <c r="AN10" s="335" t="s">
        <v>4713</v>
      </c>
      <c r="AO10" s="335" t="str">
        <f t="shared" si="0"/>
        <v>HUGHES239-SiteSurvey-9</v>
      </c>
      <c r="AP10" s="335">
        <v>233019505</v>
      </c>
      <c r="AQ10" s="338" t="s">
        <v>6749</v>
      </c>
    </row>
    <row r="11" spans="1:43">
      <c r="A11" s="335" t="str">
        <f>MasterRemote!A11</f>
        <v>SCM201900010008000010</v>
      </c>
      <c r="B11" s="335">
        <f>MasterRemote!B11</f>
        <v>10</v>
      </c>
      <c r="C11" s="335" t="str">
        <f>MasterRemote!F11</f>
        <v>26.3.65.1</v>
      </c>
      <c r="D11" s="336">
        <f t="shared" si="1"/>
        <v>43279</v>
      </c>
      <c r="E11" s="342" t="s">
        <v>6750</v>
      </c>
      <c r="F11" s="335" t="s">
        <v>3513</v>
      </c>
      <c r="G11" s="335" t="s">
        <v>3215</v>
      </c>
      <c r="H11" s="335" t="s">
        <v>3111</v>
      </c>
      <c r="I11" s="336">
        <v>43279</v>
      </c>
      <c r="J11" s="336">
        <f t="shared" ref="J11:L11" si="10">I11</f>
        <v>43279</v>
      </c>
      <c r="K11" s="336">
        <f t="shared" si="10"/>
        <v>43279</v>
      </c>
      <c r="L11" s="336">
        <f t="shared" si="10"/>
        <v>43279</v>
      </c>
      <c r="M11" s="335" t="s">
        <v>6468</v>
      </c>
      <c r="N11" s="335" t="s">
        <v>4713</v>
      </c>
      <c r="O11" s="335" t="s">
        <v>14</v>
      </c>
      <c r="P11" s="335" t="s">
        <v>2940</v>
      </c>
      <c r="Q11" s="337">
        <v>20009</v>
      </c>
      <c r="R11" s="335" t="str">
        <f>VLOOKUP(A11,Sheet4!$B$3:$AV$326,22,FALSE)</f>
        <v>BPK RANDI</v>
      </c>
      <c r="S11" s="335">
        <f>VLOOKUP(A11,Sheet4!$B$3:$AV$326,23,FALSE)</f>
        <v>6285364092290</v>
      </c>
      <c r="T11" s="335" t="str">
        <f>VLOOKUP(A11,Sheet4!$B$3:$AV$326,37,FALSE)</f>
        <v>Done survey</v>
      </c>
      <c r="U11" s="335" t="str">
        <f>VLOOKUP(A11,Sheet4!$B$3:$AV$326,32,FALSE)</f>
        <v>0"5.37N</v>
      </c>
      <c r="V11" s="335" t="str">
        <f>VLOOKUP(A11,Sheet4!$B$3:$AV$326,31,FALSE)</f>
        <v>99"49.29E</v>
      </c>
      <c r="W11" s="335" t="str">
        <f>VLOOKUP(A11,Sheet4!$B$3:$AV$326,14,FALSE)</f>
        <v>Jl. Raya Simpang - Manggopoh, Kec. Pasaman, Pasaman Barat, Sumatera Barat 26366 Sumatera Barat</v>
      </c>
      <c r="X11" s="335" t="str">
        <f>VLOOKUP(A11,Sheet4!$B$3:$AV$326,17,FALSE)</f>
        <v>Gudang- Bisa Titip</v>
      </c>
      <c r="Y11" s="335" t="str">
        <f>VLOOKUP(A11,Sheet4!$B$3:$AV$326,25,FALSE)</f>
        <v>2.4 m</v>
      </c>
      <c r="Z11" s="335" t="str">
        <f>VLOOKUP(A11,Sheet4!$B$3:$AV$326,26,FALSE)</f>
        <v>TERPASANG DIBELAKANG GEDUNG</v>
      </c>
      <c r="AA11" s="335" t="str">
        <f>VLOOKUP(A11,Sheet4!$B$3:$AV$326,27,FALSE)</f>
        <v>Mendukung</v>
      </c>
      <c r="AB11" s="335" t="str">
        <f>VLOOKUP(A11,Sheet4!$B$3:$AV$326,33,FALSE)</f>
        <v>ADA</v>
      </c>
      <c r="AC11" s="335" t="str">
        <f>VLOOKUP(A11,Sheet4!$B$3:$AV$326,34,FALSE)</f>
        <v>ADA</v>
      </c>
      <c r="AD11" s="335" t="s">
        <v>6718</v>
      </c>
      <c r="AE11" s="335" t="str">
        <f>VLOOKUP(A11,Sheet4!$B$3:$AV$326,30,FALSE)</f>
        <v>LOSS KE BRISAT</v>
      </c>
      <c r="AF11" s="335" t="s">
        <v>5256</v>
      </c>
      <c r="AG11" s="335" t="str">
        <f>MasterRemote!K11</f>
        <v>HUGHES239</v>
      </c>
      <c r="AH11" s="335">
        <v>235111005</v>
      </c>
      <c r="AI11" s="335" t="s">
        <v>3131</v>
      </c>
      <c r="AJ11" s="335" t="str">
        <f>VLOOKUP(A11,Sheet4!$B$3:$AV$326,28,FALSE)</f>
        <v>NPRM</v>
      </c>
      <c r="AK11" s="335" t="s">
        <v>4780</v>
      </c>
      <c r="AL11" s="335" t="str">
        <f>MasterRemote!T11</f>
        <v>SCM201900010008</v>
      </c>
      <c r="AM11" s="335" t="s">
        <v>4713</v>
      </c>
      <c r="AN11" s="335" t="s">
        <v>4713</v>
      </c>
      <c r="AO11" s="335" t="str">
        <f t="shared" si="0"/>
        <v>HUGHES239-SiteSurvey-10</v>
      </c>
      <c r="AP11" s="335">
        <v>233019505</v>
      </c>
      <c r="AQ11" s="338" t="s">
        <v>6749</v>
      </c>
    </row>
    <row r="12" spans="1:43">
      <c r="A12" s="335" t="str">
        <f>MasterRemote!A12</f>
        <v>SCM201900010008000011</v>
      </c>
      <c r="B12" s="335">
        <f>MasterRemote!B12</f>
        <v>11</v>
      </c>
      <c r="C12" s="335" t="str">
        <f>MasterRemote!F12</f>
        <v>46.1.57.1</v>
      </c>
      <c r="D12" s="336">
        <f t="shared" si="1"/>
        <v>43277</v>
      </c>
      <c r="E12" s="342" t="s">
        <v>6750</v>
      </c>
      <c r="F12" s="335" t="s">
        <v>3861</v>
      </c>
      <c r="G12" s="335" t="s">
        <v>3267</v>
      </c>
      <c r="H12" s="335" t="s">
        <v>3119</v>
      </c>
      <c r="I12" s="336">
        <v>43277</v>
      </c>
      <c r="J12" s="336">
        <f t="shared" ref="J12:L12" si="11">I12</f>
        <v>43277</v>
      </c>
      <c r="K12" s="336">
        <f t="shared" si="11"/>
        <v>43277</v>
      </c>
      <c r="L12" s="336">
        <f t="shared" si="11"/>
        <v>43277</v>
      </c>
      <c r="M12" s="335" t="s">
        <v>6468</v>
      </c>
      <c r="N12" s="335" t="s">
        <v>4713</v>
      </c>
      <c r="O12" s="335" t="s">
        <v>14</v>
      </c>
      <c r="P12" s="335" t="s">
        <v>2940</v>
      </c>
      <c r="Q12" s="337">
        <v>20009</v>
      </c>
      <c r="R12" s="335" t="str">
        <f>VLOOKUP(A12,Sheet4!$B$3:$AV$326,22,FALSE)</f>
        <v>Bapak Rofhy</v>
      </c>
      <c r="S12" s="335">
        <f>VLOOKUP(A12,Sheet4!$B$3:$AV$326,23,FALSE)</f>
        <v>82387910853</v>
      </c>
      <c r="T12" s="335" t="str">
        <f>VLOOKUP(A12,Sheet4!$B$3:$AV$326,37,FALSE)</f>
        <v>done survey</v>
      </c>
      <c r="U12" s="335" t="str">
        <f>VLOOKUP(A12,Sheet4!$B$3:$AV$326,32,FALSE)</f>
        <v>-0. 52 N</v>
      </c>
      <c r="V12" s="335" t="str">
        <f>VLOOKUP(A12,Sheet4!$B$3:$AV$326,31,FALSE)</f>
        <v>101. 57 E</v>
      </c>
      <c r="W12" s="335" t="str">
        <f>VLOOKUP(A12,Sheet4!$B$3:$AV$326,14,FALSE)</f>
        <v>jl Imam munandar, ps. Taluk Kuantan tengah, Kab Kuantan Singingi, Riau</v>
      </c>
      <c r="X12" s="335" t="str">
        <f>VLOOKUP(A12,Sheet4!$B$3:$AV$326,17,FALSE)</f>
        <v>Gudang- Bisa Titip</v>
      </c>
      <c r="Y12" s="335" t="str">
        <f>VLOOKUP(A12,Sheet4!$B$3:$AV$326,25,FALSE)</f>
        <v>2.4 m</v>
      </c>
      <c r="Z12" s="335" t="str">
        <f>VLOOKUP(A12,Sheet4!$B$3:$AV$326,26,FALSE)</f>
        <v>Roof top Lantai 4</v>
      </c>
      <c r="AA12" s="335" t="str">
        <f>VLOOKUP(A12,Sheet4!$B$3:$AV$326,27,FALSE)</f>
        <v>Mendukung</v>
      </c>
      <c r="AB12" s="335" t="str">
        <f>VLOOKUP(A12,Sheet4!$B$3:$AV$326,33,FALSE)</f>
        <v>P-N :219 V , P-G : 218 V , N-G : 0.6 V</v>
      </c>
      <c r="AC12" s="335" t="str">
        <f>VLOOKUP(A12,Sheet4!$B$3:$AV$326,34,FALSE)</f>
        <v>ADA</v>
      </c>
      <c r="AD12" s="335" t="s">
        <v>6718</v>
      </c>
      <c r="AE12" s="335" t="str">
        <f>VLOOKUP(A12,Sheet4!$B$3:$AV$326,30,FALSE)</f>
        <v>loss</v>
      </c>
      <c r="AF12" s="335" t="s">
        <v>5256</v>
      </c>
      <c r="AG12" s="335" t="str">
        <f>MasterRemote!K12</f>
        <v>HUGHES239</v>
      </c>
      <c r="AH12" s="335">
        <v>233060803</v>
      </c>
      <c r="AI12" s="335" t="s">
        <v>4903</v>
      </c>
      <c r="AJ12" s="335" t="str">
        <f>VLOOKUP(A12,Sheet4!$B$3:$AV$326,28,FALSE)</f>
        <v>NPRM</v>
      </c>
      <c r="AK12" s="335" t="s">
        <v>4808</v>
      </c>
      <c r="AL12" s="335" t="str">
        <f>MasterRemote!T12</f>
        <v>SCM201900010008</v>
      </c>
      <c r="AM12" s="335" t="s">
        <v>4713</v>
      </c>
      <c r="AN12" s="335" t="s">
        <v>4713</v>
      </c>
      <c r="AO12" s="335" t="str">
        <f t="shared" si="0"/>
        <v>HUGHES239-SiteSurvey-11</v>
      </c>
      <c r="AP12" s="335">
        <v>233019505</v>
      </c>
      <c r="AQ12" s="338" t="s">
        <v>6749</v>
      </c>
    </row>
    <row r="13" spans="1:43">
      <c r="A13" s="335" t="str">
        <f>MasterRemote!A13</f>
        <v>SCM201900010008000012</v>
      </c>
      <c r="B13" s="335">
        <f>MasterRemote!B13</f>
        <v>12</v>
      </c>
      <c r="C13" s="335" t="str">
        <f>MasterRemote!F13</f>
        <v>26.2.193.1</v>
      </c>
      <c r="D13" s="336">
        <f t="shared" si="1"/>
        <v>43279</v>
      </c>
      <c r="E13" s="342" t="s">
        <v>6750</v>
      </c>
      <c r="F13" s="335" t="s">
        <v>3518</v>
      </c>
      <c r="G13" s="335" t="s">
        <v>3267</v>
      </c>
      <c r="H13" s="335" t="s">
        <v>3119</v>
      </c>
      <c r="I13" s="336">
        <v>43279</v>
      </c>
      <c r="J13" s="336">
        <f t="shared" ref="J13:L13" si="12">I13</f>
        <v>43279</v>
      </c>
      <c r="K13" s="336">
        <f t="shared" si="12"/>
        <v>43279</v>
      </c>
      <c r="L13" s="336">
        <f t="shared" si="12"/>
        <v>43279</v>
      </c>
      <c r="M13" s="335" t="s">
        <v>6468</v>
      </c>
      <c r="N13" s="335" t="s">
        <v>4713</v>
      </c>
      <c r="O13" s="335" t="s">
        <v>14</v>
      </c>
      <c r="P13" s="335" t="s">
        <v>2940</v>
      </c>
      <c r="Q13" s="337">
        <v>20009</v>
      </c>
      <c r="R13" s="335" t="str">
        <f>VLOOKUP(A13,Sheet4!$B$3:$AV$326,22,FALSE)</f>
        <v>Raja</v>
      </c>
      <c r="S13" s="335">
        <f>VLOOKUP(A13,Sheet4!$B$3:$AV$326,23,FALSE)</f>
        <v>85271384091</v>
      </c>
      <c r="T13" s="335" t="str">
        <f>VLOOKUP(A13,Sheet4!$B$3:$AV$326,37,FALSE)</f>
        <v xml:space="preserve">Untuk space tempat Antenna VSat di Tempat kan di roof top/ atas gedung lantai 3
- Untuk Ketahanan Gedung sudah di pastikan oleh PIC
- Info Pic intallasi sudah siap
</v>
      </c>
      <c r="U13" s="335" t="str">
        <f>VLOOKUP(A13,Sheet4!$B$3:$AV$326,32,FALSE)</f>
        <v>0. 40 N</v>
      </c>
      <c r="V13" s="335" t="str">
        <f>VLOOKUP(A13,Sheet4!$B$3:$AV$326,31,FALSE)</f>
        <v>101. 85 E</v>
      </c>
      <c r="W13" s="335" t="str">
        <f>VLOOKUP(A13,Sheet4!$B$3:$AV$326,14,FALSE)</f>
        <v>Jalan Maharaja Indra,Pangkalan Kerinci, Kota Pangkalan Kerinci, Kab Pelalawan, Riau</v>
      </c>
      <c r="X13" s="335" t="str">
        <f>VLOOKUP(A13,Sheet4!$B$3:$AV$326,17,FALSE)</f>
        <v>Gudang- Bisa Titip</v>
      </c>
      <c r="Y13" s="335" t="str">
        <f>VLOOKUP(A13,Sheet4!$B$3:$AV$326,25,FALSE)</f>
        <v>2.4 m</v>
      </c>
      <c r="Z13" s="335" t="str">
        <f>VLOOKUP(A13,Sheet4!$B$3:$AV$326,26,FALSE)</f>
        <v>Roof top Lantai 3</v>
      </c>
      <c r="AA13" s="335" t="str">
        <f>VLOOKUP(A13,Sheet4!$B$3:$AV$326,27,FALSE)</f>
        <v>Mendukung</v>
      </c>
      <c r="AB13" s="335" t="str">
        <f>VLOOKUP(A13,Sheet4!$B$3:$AV$326,33,FALSE)</f>
        <v>ADA</v>
      </c>
      <c r="AC13" s="335" t="str">
        <f>VLOOKUP(A13,Sheet4!$B$3:$AV$326,34,FALSE)</f>
        <v>ADA</v>
      </c>
      <c r="AD13" s="335" t="s">
        <v>6718</v>
      </c>
      <c r="AE13" s="335" t="str">
        <f>VLOOKUP(A13,Sheet4!$B$3:$AV$326,30,FALSE)</f>
        <v>LOSS</v>
      </c>
      <c r="AF13" s="335" t="s">
        <v>5256</v>
      </c>
      <c r="AG13" s="335" t="str">
        <f>MasterRemote!K13</f>
        <v>HUGHES239</v>
      </c>
      <c r="AH13" s="335">
        <v>235111005</v>
      </c>
      <c r="AI13" s="335" t="s">
        <v>3131</v>
      </c>
      <c r="AJ13" s="335" t="str">
        <f>VLOOKUP(A13,Sheet4!$B$3:$AV$326,28,FALSE)</f>
        <v>NPRM</v>
      </c>
      <c r="AK13" s="335" t="s">
        <v>4780</v>
      </c>
      <c r="AL13" s="335" t="str">
        <f>MasterRemote!T13</f>
        <v>SCM201900010008</v>
      </c>
      <c r="AM13" s="335" t="s">
        <v>4713</v>
      </c>
      <c r="AN13" s="335" t="s">
        <v>4713</v>
      </c>
      <c r="AO13" s="335" t="str">
        <f t="shared" si="0"/>
        <v>HUGHES239-SiteSurvey-12</v>
      </c>
      <c r="AP13" s="335">
        <v>233019505</v>
      </c>
      <c r="AQ13" s="338" t="s">
        <v>6749</v>
      </c>
    </row>
    <row r="14" spans="1:43">
      <c r="A14" s="335" t="str">
        <f>MasterRemote!A14</f>
        <v>SCM201900010008000013</v>
      </c>
      <c r="B14" s="335">
        <f>MasterRemote!B14</f>
        <v>13</v>
      </c>
      <c r="C14" s="335" t="str">
        <f>MasterRemote!F14</f>
        <v>1.75.17.1</v>
      </c>
      <c r="D14" s="336">
        <f t="shared" si="1"/>
        <v>43305</v>
      </c>
      <c r="E14" s="342" t="s">
        <v>6750</v>
      </c>
      <c r="F14" s="335" t="s">
        <v>3869</v>
      </c>
      <c r="G14" s="335" t="s">
        <v>3218</v>
      </c>
      <c r="H14" s="335" t="s">
        <v>3118</v>
      </c>
      <c r="I14" s="336">
        <v>43305</v>
      </c>
      <c r="J14" s="336">
        <f t="shared" ref="J14:L14" si="13">I14</f>
        <v>43305</v>
      </c>
      <c r="K14" s="336">
        <f t="shared" si="13"/>
        <v>43305</v>
      </c>
      <c r="L14" s="336">
        <f t="shared" si="13"/>
        <v>43305</v>
      </c>
      <c r="M14" s="335" t="s">
        <v>6468</v>
      </c>
      <c r="N14" s="335" t="s">
        <v>4713</v>
      </c>
      <c r="O14" s="335" t="s">
        <v>14</v>
      </c>
      <c r="P14" s="335" t="s">
        <v>2940</v>
      </c>
      <c r="Q14" s="337">
        <v>20009</v>
      </c>
      <c r="R14" s="335" t="str">
        <f>VLOOKUP(A14,Sheet4!$B$3:$AV$326,22,FALSE)</f>
        <v>Wara</v>
      </c>
      <c r="S14" s="335">
        <f>VLOOKUP(A14,Sheet4!$B$3:$AV$326,23,FALSE)</f>
        <v>85278653007</v>
      </c>
      <c r="T14" s="335" t="str">
        <f>VLOOKUP(A14,Sheet4!$B$3:$AV$326,37,FALSE)</f>
        <v>done survey</v>
      </c>
      <c r="U14" s="335">
        <f>VLOOKUP(A14,Sheet4!$B$3:$AV$326,32,FALSE)</f>
        <v>0</v>
      </c>
      <c r="V14" s="335">
        <f>VLOOKUP(A14,Sheet4!$B$3:$AV$326,31,FALSE)</f>
        <v>0</v>
      </c>
      <c r="W14" s="335" t="str">
        <f>VLOOKUP(A14,Sheet4!$B$3:$AV$326,14,FALSE)</f>
        <v>Jl. Jendral Sudirman No 316, Kel. Sukaramai, Kec. Pekanbaru kota, Kota Pekanbaru, Riau</v>
      </c>
      <c r="X14" s="335" t="str">
        <f>VLOOKUP(A14,Sheet4!$B$3:$AV$326,17,FALSE)</f>
        <v>Gudang - bisa titip</v>
      </c>
      <c r="Y14" s="335" t="str">
        <f>VLOOKUP(A14,Sheet4!$B$3:$AV$326,25,FALSE)</f>
        <v>2.4 m</v>
      </c>
      <c r="Z14" s="335" t="str">
        <f>VLOOKUP(A14,Sheet4!$B$3:$AV$326,26,FALSE)</f>
        <v>Rooftop lantai 3</v>
      </c>
      <c r="AA14" s="335" t="str">
        <f>VLOOKUP(A14,Sheet4!$B$3:$AV$326,27,FALSE)</f>
        <v>Mendukung</v>
      </c>
      <c r="AB14" s="335" t="str">
        <f>VLOOKUP(A14,Sheet4!$B$3:$AV$326,33,FALSE)</f>
        <v>P-N : 222 v, P-G : 222 v, N-G : 1.7 v</v>
      </c>
      <c r="AC14" s="335" t="str">
        <f>VLOOKUP(A14,Sheet4!$B$3:$AV$326,34,FALSE)</f>
        <v>ADA</v>
      </c>
      <c r="AD14" s="335" t="s">
        <v>6718</v>
      </c>
      <c r="AE14" s="335" t="str">
        <f>VLOOKUP(A14,Sheet4!$B$3:$AV$326,30,FALSE)</f>
        <v>LOSS</v>
      </c>
      <c r="AF14" s="335" t="s">
        <v>5256</v>
      </c>
      <c r="AG14" s="335" t="str">
        <f>MasterRemote!K14</f>
        <v>HUGHES239</v>
      </c>
      <c r="AH14" s="335">
        <v>233060803</v>
      </c>
      <c r="AI14" s="335" t="s">
        <v>4903</v>
      </c>
      <c r="AJ14" s="335" t="str">
        <f>VLOOKUP(A14,Sheet4!$B$3:$AV$326,28,FALSE)</f>
        <v>NPRM</v>
      </c>
      <c r="AK14" s="335" t="s">
        <v>4875</v>
      </c>
      <c r="AL14" s="335" t="str">
        <f>MasterRemote!T14</f>
        <v>SCM201900010008</v>
      </c>
      <c r="AM14" s="335" t="s">
        <v>4713</v>
      </c>
      <c r="AN14" s="335" t="s">
        <v>4713</v>
      </c>
      <c r="AO14" s="335" t="str">
        <f t="shared" si="0"/>
        <v>HUGHES239-SiteSurvey-13</v>
      </c>
      <c r="AP14" s="335">
        <v>233019505</v>
      </c>
      <c r="AQ14" s="338" t="s">
        <v>6749</v>
      </c>
    </row>
    <row r="15" spans="1:43">
      <c r="A15" s="335" t="str">
        <f>MasterRemote!A15</f>
        <v>SCM201900010008000014</v>
      </c>
      <c r="B15" s="335">
        <f>MasterRemote!B15</f>
        <v>14</v>
      </c>
      <c r="C15" s="335" t="str">
        <f>MasterRemote!F15</f>
        <v>26.2.89.1</v>
      </c>
      <c r="D15" s="336">
        <f t="shared" si="1"/>
        <v>43277</v>
      </c>
      <c r="E15" s="342" t="s">
        <v>6750</v>
      </c>
      <c r="F15" s="335" t="s">
        <v>3522</v>
      </c>
      <c r="G15" s="335">
        <v>235751512</v>
      </c>
      <c r="H15" s="335" t="s">
        <v>6739</v>
      </c>
      <c r="I15" s="336">
        <v>43277</v>
      </c>
      <c r="J15" s="336">
        <f t="shared" ref="J15:L15" si="14">I15</f>
        <v>43277</v>
      </c>
      <c r="K15" s="336">
        <f t="shared" si="14"/>
        <v>43277</v>
      </c>
      <c r="L15" s="336">
        <f t="shared" si="14"/>
        <v>43277</v>
      </c>
      <c r="M15" s="335" t="s">
        <v>6468</v>
      </c>
      <c r="N15" s="335" t="s">
        <v>4713</v>
      </c>
      <c r="O15" s="335" t="s">
        <v>14</v>
      </c>
      <c r="P15" s="335" t="s">
        <v>2940</v>
      </c>
      <c r="Q15" s="337">
        <v>20009</v>
      </c>
      <c r="R15" s="335" t="str">
        <f>VLOOKUP(A15,Sheet4!$B$3:$AV$326,22,FALSE)</f>
        <v>Bp.Ade Chandra</v>
      </c>
      <c r="S15" s="335">
        <f>VLOOKUP(A15,Sheet4!$B$3:$AV$326,23,FALSE)</f>
        <v>85263258562</v>
      </c>
      <c r="T15" s="335" t="str">
        <f>VLOOKUP(A15,Sheet4!$B$3:$AV$326,37,FALSE)</f>
        <v>done</v>
      </c>
      <c r="U15" s="335" t="str">
        <f>VLOOKUP(A15,Sheet4!$B$3:$AV$326,32,FALSE)</f>
        <v>:1"7"52 N</v>
      </c>
      <c r="V15" s="335" t="str">
        <f>VLOOKUP(A15,Sheet4!$B$3:$AV$326,31,FALSE)</f>
        <v>104"3"7 E</v>
      </c>
      <c r="W15" s="335" t="str">
        <f>VLOOKUP(A15,Sheet4!$B$3:$AV$326,14,FALSE)</f>
        <v>Jl. Engku Putri No.3 Batam Center Batam</v>
      </c>
      <c r="X15" s="335" t="str">
        <f>VLOOKUP(A15,Sheet4!$B$3:$AV$326,17,FALSE)</f>
        <v>Gudang- Bisa Titip</v>
      </c>
      <c r="Y15" s="335" t="str">
        <f>VLOOKUP(A15,Sheet4!$B$3:$AV$326,25,FALSE)</f>
        <v>2.4 m</v>
      </c>
      <c r="Z15" s="335" t="str">
        <f>VLOOKUP(A15,Sheet4!$B$3:$AV$326,26,FALSE)</f>
        <v>roof top 
Lantai 3</v>
      </c>
      <c r="AA15" s="335" t="str">
        <f>VLOOKUP(A15,Sheet4!$B$3:$AV$326,27,FALSE)</f>
        <v>Mendukung</v>
      </c>
      <c r="AB15" s="335" t="str">
        <f>VLOOKUP(A15,Sheet4!$B$3:$AV$326,33,FALSE)</f>
        <v>P-N ; 219 V ,
P-G : 218V ,
N-G : 2 v</v>
      </c>
      <c r="AC15" s="335" t="str">
        <f>VLOOKUP(A15,Sheet4!$B$3:$AV$326,34,FALSE)</f>
        <v>ADA</v>
      </c>
      <c r="AD15" s="335" t="s">
        <v>6718</v>
      </c>
      <c r="AE15" s="335" t="str">
        <f>VLOOKUP(A15,Sheet4!$B$3:$AV$326,30,FALSE)</f>
        <v>LOSS</v>
      </c>
      <c r="AF15" s="335" t="s">
        <v>5256</v>
      </c>
      <c r="AG15" s="335" t="str">
        <f>MasterRemote!K15</f>
        <v>HUGHES239</v>
      </c>
      <c r="AH15" s="335">
        <v>233059704</v>
      </c>
      <c r="AI15" s="335" t="s">
        <v>6727</v>
      </c>
      <c r="AJ15" s="335" t="str">
        <f>VLOOKUP(A15,Sheet4!$B$3:$AV$326,28,FALSE)</f>
        <v>NPRM</v>
      </c>
      <c r="AK15" s="335" t="s">
        <v>4815</v>
      </c>
      <c r="AL15" s="335" t="str">
        <f>MasterRemote!T15</f>
        <v>SCM201900010008</v>
      </c>
      <c r="AM15" s="335" t="s">
        <v>4713</v>
      </c>
      <c r="AN15" s="335" t="s">
        <v>4713</v>
      </c>
      <c r="AO15" s="335" t="str">
        <f t="shared" si="0"/>
        <v>HUGHES239-SiteSurvey-14</v>
      </c>
      <c r="AP15" s="335">
        <v>233019505</v>
      </c>
      <c r="AQ15" s="338" t="s">
        <v>6749</v>
      </c>
    </row>
    <row r="16" spans="1:43">
      <c r="A16" s="335" t="str">
        <f>MasterRemote!A16</f>
        <v>SCM201900010008000015</v>
      </c>
      <c r="B16" s="335">
        <f>MasterRemote!B16</f>
        <v>15</v>
      </c>
      <c r="C16" s="335" t="str">
        <f>MasterRemote!F16</f>
        <v>26.3.97.1</v>
      </c>
      <c r="D16" s="336">
        <f t="shared" si="1"/>
        <v>43285</v>
      </c>
      <c r="E16" s="342" t="s">
        <v>6750</v>
      </c>
      <c r="F16" s="335" t="s">
        <v>3526</v>
      </c>
      <c r="G16" s="335" t="s">
        <v>3141</v>
      </c>
      <c r="H16" s="335" t="s">
        <v>3142</v>
      </c>
      <c r="I16" s="336">
        <v>43285</v>
      </c>
      <c r="J16" s="336">
        <f t="shared" ref="J16:L16" si="15">I16</f>
        <v>43285</v>
      </c>
      <c r="K16" s="336">
        <f t="shared" si="15"/>
        <v>43285</v>
      </c>
      <c r="L16" s="336">
        <f t="shared" si="15"/>
        <v>43285</v>
      </c>
      <c r="M16" s="335" t="s">
        <v>6468</v>
      </c>
      <c r="N16" s="335" t="s">
        <v>4713</v>
      </c>
      <c r="O16" s="335" t="s">
        <v>14</v>
      </c>
      <c r="P16" s="335" t="s">
        <v>2940</v>
      </c>
      <c r="Q16" s="337">
        <v>20009</v>
      </c>
      <c r="R16" s="335" t="str">
        <f>VLOOKUP(A16,Sheet4!$B$3:$AV$326,22,FALSE)</f>
        <v>Bp. Awan Dan Pak Edo</v>
      </c>
      <c r="S16" s="335" t="str">
        <f>VLOOKUP(A16,Sheet4!$B$3:$AV$326,23,FALSE)</f>
        <v>081381801026 dan 081275498098</v>
      </c>
      <c r="T16" s="335" t="str">
        <f>VLOOKUP(A16,Sheet4!$B$3:$AV$326,37,FALSE)</f>
        <v>done survey</v>
      </c>
      <c r="U16" s="335">
        <f>VLOOKUP(A16,Sheet4!$B$3:$AV$326,32,FALSE)</f>
        <v>0.70927799999999996</v>
      </c>
      <c r="V16" s="335">
        <f>VLOOKUP(A16,Sheet4!$B$3:$AV$326,31,FALSE)</f>
        <v>100.535641</v>
      </c>
      <c r="W16" s="335" t="str">
        <f>VLOOKUP(A16,Sheet4!$B$3:$AV$326,14,FALSE)</f>
        <v>Jl. Jend sudirman, ujung batu, rokan hulu</v>
      </c>
      <c r="X16" s="335" t="str">
        <f>VLOOKUP(A16,Sheet4!$B$3:$AV$326,17,FALSE)</f>
        <v>Gudang- Bisa Titip</v>
      </c>
      <c r="Y16" s="335" t="str">
        <f>VLOOKUP(A16,Sheet4!$B$3:$AV$326,25,FALSE)</f>
        <v>2.4 m</v>
      </c>
      <c r="Z16" s="335" t="str">
        <f>VLOOKUP(A16,Sheet4!$B$3:$AV$326,26,FALSE)</f>
        <v>dak lantai 2</v>
      </c>
      <c r="AA16" s="335" t="str">
        <f>VLOOKUP(A16,Sheet4!$B$3:$AV$326,27,FALSE)</f>
        <v>Mendukung</v>
      </c>
      <c r="AB16" s="335" t="str">
        <f>VLOOKUP(A16,Sheet4!$B$3:$AV$326,33,FALSE)</f>
        <v>P-N ; 221V , P-G 223 V , N-G 1,4( Ground) V</v>
      </c>
      <c r="AC16" s="335" t="str">
        <f>VLOOKUP(A16,Sheet4!$B$3:$AV$326,34,FALSE)</f>
        <v>ADA</v>
      </c>
      <c r="AD16" s="335" t="s">
        <v>6718</v>
      </c>
      <c r="AE16" s="335" t="str">
        <f>VLOOKUP(A16,Sheet4!$B$3:$AV$326,30,FALSE)</f>
        <v>LOSS</v>
      </c>
      <c r="AF16" s="335" t="s">
        <v>5256</v>
      </c>
      <c r="AG16" s="335" t="str">
        <f>MasterRemote!K16</f>
        <v>HUGHES239</v>
      </c>
      <c r="AH16" s="335">
        <v>233060803</v>
      </c>
      <c r="AI16" s="335" t="s">
        <v>4903</v>
      </c>
      <c r="AJ16" s="335" t="str">
        <f>VLOOKUP(A16,Sheet4!$B$3:$AV$326,28,FALSE)</f>
        <v>NPRM</v>
      </c>
      <c r="AK16" s="335" t="s">
        <v>4808</v>
      </c>
      <c r="AL16" s="335" t="str">
        <f>MasterRemote!T16</f>
        <v>SCM201900010008</v>
      </c>
      <c r="AM16" s="335" t="s">
        <v>4713</v>
      </c>
      <c r="AN16" s="335" t="s">
        <v>4713</v>
      </c>
      <c r="AO16" s="335" t="str">
        <f t="shared" si="0"/>
        <v>HUGHES239-SiteSurvey-15</v>
      </c>
      <c r="AP16" s="335">
        <v>233019505</v>
      </c>
      <c r="AQ16" s="338" t="s">
        <v>6749</v>
      </c>
    </row>
    <row r="17" spans="1:43">
      <c r="A17" s="335" t="str">
        <f>MasterRemote!A17</f>
        <v>SCM201900010008000016</v>
      </c>
      <c r="B17" s="335">
        <f>MasterRemote!B17</f>
        <v>16</v>
      </c>
      <c r="C17" s="335" t="str">
        <f>MasterRemote!F17</f>
        <v>5.70.17.1</v>
      </c>
      <c r="D17" s="336">
        <f t="shared" si="1"/>
        <v>43281</v>
      </c>
      <c r="E17" s="342" t="s">
        <v>6750</v>
      </c>
      <c r="F17" s="335" t="s">
        <v>3527</v>
      </c>
      <c r="G17" s="335" t="s">
        <v>3218</v>
      </c>
      <c r="H17" s="335" t="s">
        <v>3118</v>
      </c>
      <c r="I17" s="336">
        <v>43281</v>
      </c>
      <c r="J17" s="336">
        <f t="shared" ref="J17:L17" si="16">I17</f>
        <v>43281</v>
      </c>
      <c r="K17" s="336">
        <f t="shared" si="16"/>
        <v>43281</v>
      </c>
      <c r="L17" s="336">
        <f t="shared" si="16"/>
        <v>43281</v>
      </c>
      <c r="M17" s="335" t="s">
        <v>6468</v>
      </c>
      <c r="N17" s="335" t="s">
        <v>4713</v>
      </c>
      <c r="O17" s="335" t="s">
        <v>14</v>
      </c>
      <c r="P17" s="335" t="s">
        <v>2940</v>
      </c>
      <c r="Q17" s="337">
        <v>20009</v>
      </c>
      <c r="R17" s="335" t="str">
        <f>VLOOKUP(A17,Sheet4!$B$3:$AV$326,22,FALSE)</f>
        <v>Pak Sigit</v>
      </c>
      <c r="S17" s="335">
        <f>VLOOKUP(A17,Sheet4!$B$3:$AV$326,23,FALSE)</f>
        <v>6285233823713</v>
      </c>
      <c r="T17" s="335" t="str">
        <f>VLOOKUP(A17,Sheet4!$B$3:$AV$326,37,FALSE)</f>
        <v>Done survey</v>
      </c>
      <c r="U17" s="335" t="str">
        <f>VLOOKUP(A17,Sheet4!$B$3:$AV$326,32,FALSE)</f>
        <v>1.27 N</v>
      </c>
      <c r="V17" s="335" t="str">
        <f>VLOOKUP(A17,Sheet4!$B$3:$AV$326,31,FALSE)</f>
        <v>102.6 E</v>
      </c>
      <c r="W17" s="335" t="str">
        <f>VLOOKUP(A17,Sheet4!$B$3:$AV$326,14,FALSE)</f>
        <v>Jl. Jenderal Sudirman No.18, Kel. Bengkalis Kota, Kec. Bengkalis, Kab. Bengkalis, Riau</v>
      </c>
      <c r="X17" s="335" t="str">
        <f>VLOOKUP(A17,Sheet4!$B$3:$AV$326,17,FALSE)</f>
        <v>Gudang- Bisa Titip</v>
      </c>
      <c r="Y17" s="335" t="str">
        <f>VLOOKUP(A17,Sheet4!$B$3:$AV$326,25,FALSE)</f>
        <v>2.4 m</v>
      </c>
      <c r="Z17" s="335" t="str">
        <f>VLOOKUP(A17,Sheet4!$B$3:$AV$326,26,FALSE)</f>
        <v>Di Atas Dak Teras Pintu Belakang BRI KANCA BENGKALIS</v>
      </c>
      <c r="AA17" s="335" t="str">
        <f>VLOOKUP(A17,Sheet4!$B$3:$AV$326,27,FALSE)</f>
        <v>Mendukung</v>
      </c>
      <c r="AB17" s="335" t="str">
        <f>VLOOKUP(A17,Sheet4!$B$3:$AV$326,33,FALSE)</f>
        <v>P-N : 221 V , P-G : 217 V , N-G : 8 V</v>
      </c>
      <c r="AC17" s="335" t="str">
        <f>VLOOKUP(A17,Sheet4!$B$3:$AV$326,34,FALSE)</f>
        <v>ADA</v>
      </c>
      <c r="AD17" s="335" t="s">
        <v>6718</v>
      </c>
      <c r="AE17" s="335" t="str">
        <f>VLOOKUP(A17,Sheet4!$B$3:$AV$326,30,FALSE)</f>
        <v>LOSS</v>
      </c>
      <c r="AF17" s="335" t="s">
        <v>5256</v>
      </c>
      <c r="AG17" s="335" t="str">
        <f>MasterRemote!K17</f>
        <v>HUGHES239</v>
      </c>
      <c r="AH17" s="335">
        <v>233060803</v>
      </c>
      <c r="AI17" s="335" t="s">
        <v>4903</v>
      </c>
      <c r="AJ17" s="335" t="str">
        <f>VLOOKUP(A17,Sheet4!$B$3:$AV$326,28,FALSE)</f>
        <v>NPRM</v>
      </c>
      <c r="AK17" s="335" t="s">
        <v>4875</v>
      </c>
      <c r="AL17" s="335" t="str">
        <f>MasterRemote!T17</f>
        <v>SCM201900010008</v>
      </c>
      <c r="AM17" s="335" t="s">
        <v>4713</v>
      </c>
      <c r="AN17" s="335" t="s">
        <v>4713</v>
      </c>
      <c r="AO17" s="335" t="str">
        <f t="shared" si="0"/>
        <v>HUGHES239-SiteSurvey-16</v>
      </c>
      <c r="AP17" s="335">
        <v>233019505</v>
      </c>
      <c r="AQ17" s="338" t="s">
        <v>6749</v>
      </c>
    </row>
    <row r="18" spans="1:43">
      <c r="A18" s="335" t="str">
        <f>MasterRemote!A18</f>
        <v>SCM201900010008000017</v>
      </c>
      <c r="B18" s="335">
        <f>MasterRemote!B18</f>
        <v>17</v>
      </c>
      <c r="C18" s="335" t="str">
        <f>MasterRemote!F18</f>
        <v>2.40.17.1</v>
      </c>
      <c r="D18" s="336">
        <f t="shared" si="1"/>
        <v>43278</v>
      </c>
      <c r="E18" s="342" t="s">
        <v>6750</v>
      </c>
      <c r="F18" s="335" t="s">
        <v>3328</v>
      </c>
      <c r="G18" s="335">
        <v>237701805</v>
      </c>
      <c r="H18" s="335" t="s">
        <v>3262</v>
      </c>
      <c r="I18" s="336">
        <v>43278</v>
      </c>
      <c r="J18" s="336">
        <f t="shared" ref="J18:L18" si="17">I18</f>
        <v>43278</v>
      </c>
      <c r="K18" s="336">
        <f t="shared" si="17"/>
        <v>43278</v>
      </c>
      <c r="L18" s="336">
        <f t="shared" si="17"/>
        <v>43278</v>
      </c>
      <c r="M18" s="335" t="s">
        <v>6468</v>
      </c>
      <c r="N18" s="335" t="s">
        <v>4713</v>
      </c>
      <c r="O18" s="335" t="s">
        <v>14</v>
      </c>
      <c r="P18" s="335" t="s">
        <v>2940</v>
      </c>
      <c r="Q18" s="337">
        <v>20009</v>
      </c>
      <c r="R18" s="335" t="str">
        <f>VLOOKUP(A18,Sheet4!$B$3:$AV$326,22,FALSE)</f>
        <v>Hikmat</v>
      </c>
      <c r="S18" s="335">
        <f>VLOOKUP(A18,Sheet4!$B$3:$AV$326,23,FALSE)</f>
        <v>81906030053</v>
      </c>
      <c r="T18" s="335" t="str">
        <f>VLOOKUP(A18,Sheet4!$B$3:$AV$326,37,FALSE)</f>
        <v>Done Survey</v>
      </c>
      <c r="U18" s="335">
        <f>VLOOKUP(A18,Sheet4!$B$3:$AV$326,32,FALSE)</f>
        <v>-605509</v>
      </c>
      <c r="V18" s="335">
        <f>VLOOKUP(A18,Sheet4!$B$3:$AV$326,31,FALSE)</f>
        <v>1060501</v>
      </c>
      <c r="W18" s="335" t="str">
        <f>VLOOKUP(A18,Sheet4!$B$3:$AV$326,14,FALSE)</f>
        <v>Jl. S. A. Tirtayasa No.5. Cilegon</v>
      </c>
      <c r="X18" s="335" t="str">
        <f>VLOOKUP(A18,Sheet4!$B$3:$AV$326,17,FALSE)</f>
        <v>Gudang- Bisa Titip</v>
      </c>
      <c r="Y18" s="335" t="str">
        <f>VLOOKUP(A18,Sheet4!$B$3:$AV$326,25,FALSE)</f>
        <v>2.4 m</v>
      </c>
      <c r="Z18" s="335" t="str">
        <f>VLOOKUP(A18,Sheet4!$B$3:$AV$326,26,FALSE)</f>
        <v>Roof top lt.4</v>
      </c>
      <c r="AA18" s="335" t="str">
        <f>VLOOKUP(A18,Sheet4!$B$3:$AV$326,27,FALSE)</f>
        <v>Mendukung</v>
      </c>
      <c r="AB18" s="335" t="str">
        <f>VLOOKUP(A18,Sheet4!$B$3:$AV$326,33,FALSE)</f>
        <v>P-N ; 221 V , P-G 223V , N-G ( Ground) 0.01v</v>
      </c>
      <c r="AC18" s="335" t="str">
        <f>VLOOKUP(A18,Sheet4!$B$3:$AV$326,34,FALSE)</f>
        <v>ADA</v>
      </c>
      <c r="AD18" s="335" t="s">
        <v>6718</v>
      </c>
      <c r="AE18" s="335" t="str">
        <f>VLOOKUP(A18,Sheet4!$B$3:$AV$326,30,FALSE)</f>
        <v>LOSS</v>
      </c>
      <c r="AF18" s="335" t="s">
        <v>5256</v>
      </c>
      <c r="AG18" s="335" t="str">
        <f>MasterRemote!K18</f>
        <v>HUGHES239</v>
      </c>
      <c r="AH18" s="335">
        <v>233081108</v>
      </c>
      <c r="AI18" s="335" t="s">
        <v>6725</v>
      </c>
      <c r="AJ18" s="335" t="str">
        <f>VLOOKUP(A18,Sheet4!$B$3:$AV$326,28,FALSE)</f>
        <v>NPRM</v>
      </c>
      <c r="AK18" s="335" t="s">
        <v>4790</v>
      </c>
      <c r="AL18" s="335" t="str">
        <f>MasterRemote!T18</f>
        <v>SCM201900010008</v>
      </c>
      <c r="AM18" s="335" t="s">
        <v>4713</v>
      </c>
      <c r="AN18" s="335" t="s">
        <v>4713</v>
      </c>
      <c r="AO18" s="335" t="str">
        <f t="shared" si="0"/>
        <v>HUGHES239-SiteSurvey-17</v>
      </c>
      <c r="AP18" s="335">
        <v>233019505</v>
      </c>
      <c r="AQ18" s="338" t="s">
        <v>6749</v>
      </c>
    </row>
    <row r="19" spans="1:43">
      <c r="A19" s="335" t="str">
        <f>MasterRemote!A19</f>
        <v>SCM201900010008000018</v>
      </c>
      <c r="B19" s="335">
        <f>MasterRemote!B19</f>
        <v>18</v>
      </c>
      <c r="C19" s="335" t="str">
        <f>MasterRemote!F19</f>
        <v>5.71.17.1</v>
      </c>
      <c r="D19" s="336">
        <f t="shared" si="1"/>
        <v>43280</v>
      </c>
      <c r="E19" s="342" t="s">
        <v>6750</v>
      </c>
      <c r="F19" s="335" t="s">
        <v>3529</v>
      </c>
      <c r="G19" s="335" t="s">
        <v>3141</v>
      </c>
      <c r="H19" s="335" t="s">
        <v>3142</v>
      </c>
      <c r="I19" s="336">
        <v>43280</v>
      </c>
      <c r="J19" s="336">
        <f t="shared" ref="J19:L19" si="18">I19</f>
        <v>43280</v>
      </c>
      <c r="K19" s="336">
        <f t="shared" si="18"/>
        <v>43280</v>
      </c>
      <c r="L19" s="336">
        <f t="shared" si="18"/>
        <v>43280</v>
      </c>
      <c r="M19" s="335" t="s">
        <v>6468</v>
      </c>
      <c r="N19" s="335" t="s">
        <v>4713</v>
      </c>
      <c r="O19" s="335" t="s">
        <v>14</v>
      </c>
      <c r="P19" s="335" t="s">
        <v>2940</v>
      </c>
      <c r="Q19" s="337">
        <v>20009</v>
      </c>
      <c r="R19" s="335" t="str">
        <f>VLOOKUP(A19,Sheet4!$B$3:$AV$326,22,FALSE)</f>
        <v>Bp. Ayub Dan Pak oji</v>
      </c>
      <c r="S19" s="335" t="str">
        <f>VLOOKUP(A19,Sheet4!$B$3:$AV$326,23,FALSE)</f>
        <v>085365642598 dan 085272388675</v>
      </c>
      <c r="T19" s="335" t="str">
        <f>VLOOKUP(A19,Sheet4!$B$3:$AV$326,37,FALSE)</f>
        <v>siap install namun harus bongkar antenna csm yg tidak fungsi</v>
      </c>
      <c r="U19" s="335">
        <f>VLOOKUP(A19,Sheet4!$B$3:$AV$326,32,FALSE)</f>
        <v>2.1600169999999999</v>
      </c>
      <c r="V19" s="335">
        <f>VLOOKUP(A19,Sheet4!$B$3:$AV$326,31,FALSE)</f>
        <v>100.80860300000001</v>
      </c>
      <c r="W19" s="335" t="str">
        <f>VLOOKUP(A19,Sheet4!$B$3:$AV$326,14,FALSE)</f>
        <v>Jl. Merdeka No.43, Bagan siapi api, rokan hilir</v>
      </c>
      <c r="X19" s="335" t="str">
        <f>VLOOKUP(A19,Sheet4!$B$3:$AV$326,17,FALSE)</f>
        <v>Gudang- Bisa Titip</v>
      </c>
      <c r="Y19" s="335" t="str">
        <f>VLOOKUP(A19,Sheet4!$B$3:$AV$326,25,FALSE)</f>
        <v>2.4 m</v>
      </c>
      <c r="Z19" s="335" t="str">
        <f>VLOOKUP(A19,Sheet4!$B$3:$AV$326,26,FALSE)</f>
        <v>dak genset ( existing antenna csm yg tidak terpakai )</v>
      </c>
      <c r="AA19" s="335" t="str">
        <f>VLOOKUP(A19,Sheet4!$B$3:$AV$326,27,FALSE)</f>
        <v>Mendukung</v>
      </c>
      <c r="AB19" s="335" t="str">
        <f>VLOOKUP(A19,Sheet4!$B$3:$AV$326,33,FALSE)</f>
        <v>P-N ; 221V , P-G 222 V , N-G 1,2 ( Ground) V</v>
      </c>
      <c r="AC19" s="335" t="str">
        <f>VLOOKUP(A19,Sheet4!$B$3:$AV$326,34,FALSE)</f>
        <v>ADA</v>
      </c>
      <c r="AD19" s="335" t="s">
        <v>6718</v>
      </c>
      <c r="AE19" s="335" t="str">
        <f>VLOOKUP(A19,Sheet4!$B$3:$AV$326,30,FALSE)</f>
        <v>LOSS</v>
      </c>
      <c r="AF19" s="335" t="s">
        <v>5256</v>
      </c>
      <c r="AG19" s="335" t="str">
        <f>MasterRemote!K19</f>
        <v>HUGHES239</v>
      </c>
      <c r="AH19" s="335">
        <v>233060803</v>
      </c>
      <c r="AI19" s="335" t="s">
        <v>4903</v>
      </c>
      <c r="AJ19" s="335" t="str">
        <f>VLOOKUP(A19,Sheet4!$B$3:$AV$326,28,FALSE)</f>
        <v>NPRM</v>
      </c>
      <c r="AK19" s="335" t="s">
        <v>4875</v>
      </c>
      <c r="AL19" s="335" t="str">
        <f>MasterRemote!T19</f>
        <v>SCM201900010008</v>
      </c>
      <c r="AM19" s="335" t="s">
        <v>4713</v>
      </c>
      <c r="AN19" s="335" t="s">
        <v>4713</v>
      </c>
      <c r="AO19" s="335" t="str">
        <f t="shared" si="0"/>
        <v>HUGHES239-SiteSurvey-18</v>
      </c>
      <c r="AP19" s="335">
        <v>233019505</v>
      </c>
      <c r="AQ19" s="338" t="s">
        <v>6749</v>
      </c>
    </row>
    <row r="20" spans="1:43">
      <c r="A20" s="335" t="str">
        <f>MasterRemote!A20</f>
        <v>SCM201900010008000019</v>
      </c>
      <c r="B20" s="335">
        <f>MasterRemote!B20</f>
        <v>19</v>
      </c>
      <c r="C20" s="335" t="str">
        <f>MasterRemote!F20</f>
        <v>5.102.17.1</v>
      </c>
      <c r="D20" s="336">
        <f t="shared" si="1"/>
        <v>43277</v>
      </c>
      <c r="E20" s="342" t="s">
        <v>6750</v>
      </c>
      <c r="F20" s="335" t="s">
        <v>3531</v>
      </c>
      <c r="G20" s="335" t="s">
        <v>3267</v>
      </c>
      <c r="H20" s="335" t="s">
        <v>3119</v>
      </c>
      <c r="I20" s="336">
        <v>43277</v>
      </c>
      <c r="J20" s="336">
        <f t="shared" ref="J20:L20" si="19">I20</f>
        <v>43277</v>
      </c>
      <c r="K20" s="336">
        <f t="shared" si="19"/>
        <v>43277</v>
      </c>
      <c r="L20" s="336">
        <f t="shared" si="19"/>
        <v>43277</v>
      </c>
      <c r="M20" s="335" t="s">
        <v>6468</v>
      </c>
      <c r="N20" s="335" t="s">
        <v>4713</v>
      </c>
      <c r="O20" s="335" t="s">
        <v>14</v>
      </c>
      <c r="P20" s="335" t="s">
        <v>2940</v>
      </c>
      <c r="Q20" s="337">
        <v>20009</v>
      </c>
      <c r="R20" s="335" t="str">
        <f>VLOOKUP(A20,Sheet4!$B$3:$AV$326,22,FALSE)</f>
        <v>Bp. Putra</v>
      </c>
      <c r="S20" s="335" t="str">
        <f>VLOOKUP(A20,Sheet4!$B$3:$AV$326,23,FALSE)</f>
        <v>085271750508/081222220068</v>
      </c>
      <c r="T20" s="335" t="str">
        <f>VLOOKUP(A20,Sheet4!$B$3:$AV$326,37,FALSE)</f>
        <v>- Untuk space tempat Antenna VSat di Tempat kan di roof toop( belakang gedung dak teras poto copy KC BRI Rengat) 
- Untuk Ketahanan Gedung sudah di pastikan oleh PIC
- Gudang penyimpanan perangkat sebelum di Install ada, (aman)
- Info Pic intallasi sudah siap</v>
      </c>
      <c r="U20" s="335" t="str">
        <f>VLOOKUP(A20,Sheet4!$B$3:$AV$326,32,FALSE)</f>
        <v>-0. 37 N</v>
      </c>
      <c r="V20" s="335" t="str">
        <f>VLOOKUP(A20,Sheet4!$B$3:$AV$326,31,FALSE)</f>
        <v>102.54 E</v>
      </c>
      <c r="W20" s="335" t="str">
        <f>VLOOKUP(A20,Sheet4!$B$3:$AV$326,14,FALSE)</f>
        <v>Jalan MT Haryono,Rengat.Kab Indragiri Hulu. Riau</v>
      </c>
      <c r="X20" s="335" t="str">
        <f>VLOOKUP(A20,Sheet4!$B$3:$AV$326,17,FALSE)</f>
        <v>Gudang- Bisa Titip</v>
      </c>
      <c r="Y20" s="335" t="str">
        <f>VLOOKUP(A20,Sheet4!$B$3:$AV$326,25,FALSE)</f>
        <v>2.4 m</v>
      </c>
      <c r="Z20" s="335" t="str">
        <f>VLOOKUP(A20,Sheet4!$B$3:$AV$326,26,FALSE)</f>
        <v>Rooftop (di belakang gedung teras fotocopy KC BRI Rengat)</v>
      </c>
      <c r="AA20" s="335" t="str">
        <f>VLOOKUP(A20,Sheet4!$B$3:$AV$326,27,FALSE)</f>
        <v>Mendukung</v>
      </c>
      <c r="AB20" s="335" t="str">
        <f>VLOOKUP(A20,Sheet4!$B$3:$AV$326,33,FALSE)</f>
        <v>P-N :230 V , P-G : 229 V , N-G : 0.3 V</v>
      </c>
      <c r="AC20" s="335" t="str">
        <f>VLOOKUP(A20,Sheet4!$B$3:$AV$326,34,FALSE)</f>
        <v>ADA</v>
      </c>
      <c r="AD20" s="335" t="s">
        <v>6718</v>
      </c>
      <c r="AE20" s="335" t="str">
        <f>VLOOKUP(A20,Sheet4!$B$3:$AV$326,30,FALSE)</f>
        <v>LOSS</v>
      </c>
      <c r="AF20" s="335" t="s">
        <v>5256</v>
      </c>
      <c r="AG20" s="335" t="str">
        <f>MasterRemote!K20</f>
        <v>HUGHES239</v>
      </c>
      <c r="AH20" s="335">
        <v>233060803</v>
      </c>
      <c r="AI20" s="335" t="s">
        <v>4903</v>
      </c>
      <c r="AJ20" s="335" t="str">
        <f>VLOOKUP(A20,Sheet4!$B$3:$AV$326,28,FALSE)</f>
        <v>NPRM</v>
      </c>
      <c r="AK20" s="335" t="s">
        <v>4780</v>
      </c>
      <c r="AL20" s="335" t="str">
        <f>MasterRemote!T20</f>
        <v>SCM201900010008</v>
      </c>
      <c r="AM20" s="335" t="s">
        <v>4713</v>
      </c>
      <c r="AN20" s="335" t="s">
        <v>4713</v>
      </c>
      <c r="AO20" s="335" t="str">
        <f t="shared" si="0"/>
        <v>HUGHES239-SiteSurvey-19</v>
      </c>
      <c r="AP20" s="335">
        <v>233019505</v>
      </c>
      <c r="AQ20" s="338" t="s">
        <v>6749</v>
      </c>
    </row>
    <row r="21" spans="1:43">
      <c r="A21" s="335" t="str">
        <f>MasterRemote!A21</f>
        <v>SCM201900010008000020</v>
      </c>
      <c r="B21" s="335">
        <f>MasterRemote!B21</f>
        <v>20</v>
      </c>
      <c r="C21" s="335" t="str">
        <f>MasterRemote!F21</f>
        <v>26.4.65.1</v>
      </c>
      <c r="D21" s="336">
        <f t="shared" si="1"/>
        <v>43279</v>
      </c>
      <c r="E21" s="342" t="s">
        <v>6750</v>
      </c>
      <c r="F21" s="335" t="s">
        <v>3533</v>
      </c>
      <c r="G21" s="335">
        <v>235751512</v>
      </c>
      <c r="H21" s="335" t="s">
        <v>6739</v>
      </c>
      <c r="I21" s="336">
        <v>43279</v>
      </c>
      <c r="J21" s="336">
        <f t="shared" ref="J21:L21" si="20">I21</f>
        <v>43279</v>
      </c>
      <c r="K21" s="336">
        <f t="shared" si="20"/>
        <v>43279</v>
      </c>
      <c r="L21" s="336">
        <f t="shared" si="20"/>
        <v>43279</v>
      </c>
      <c r="M21" s="335" t="s">
        <v>6468</v>
      </c>
      <c r="N21" s="335" t="s">
        <v>4713</v>
      </c>
      <c r="O21" s="335" t="s">
        <v>14</v>
      </c>
      <c r="P21" s="335" t="s">
        <v>2940</v>
      </c>
      <c r="Q21" s="337">
        <v>20009</v>
      </c>
      <c r="R21" s="335" t="str">
        <f>VLOOKUP(A21,Sheet4!$B$3:$AV$326,22,FALSE)</f>
        <v>Isnul A</v>
      </c>
      <c r="S21" s="335">
        <f>VLOOKUP(A21,Sheet4!$B$3:$AV$326,23,FALSE)</f>
        <v>85363962310</v>
      </c>
      <c r="T21" s="335" t="str">
        <f>VLOOKUP(A21,Sheet4!$B$3:$AV$326,37,FALSE)</f>
        <v>Done Survay</v>
      </c>
      <c r="U21" s="335" t="str">
        <f>VLOOKUP(A21,Sheet4!$B$3:$AV$326,32,FALSE)</f>
        <v>0"59"39 N</v>
      </c>
      <c r="V21" s="335" t="str">
        <f>VLOOKUP(A21,Sheet4!$B$3:$AV$326,31,FALSE)</f>
        <v>103"25"42 E</v>
      </c>
      <c r="W21" s="335" t="str">
        <f>VLOOKUP(A21,Sheet4!$B$3:$AV$326,14,FALSE)</f>
        <v>Jl. Pramuka No. 40, Tanjung Balai Karimun</v>
      </c>
      <c r="X21" s="335" t="str">
        <f>VLOOKUP(A21,Sheet4!$B$3:$AV$326,17,FALSE)</f>
        <v>Gudang- Bisa Titip</v>
      </c>
      <c r="Y21" s="335" t="str">
        <f>VLOOKUP(A21,Sheet4!$B$3:$AV$326,25,FALSE)</f>
        <v>2.4 m</v>
      </c>
      <c r="Z21" s="335" t="str">
        <f>VLOOKUP(A21,Sheet4!$B$3:$AV$326,26,FALSE)</f>
        <v>diatas dak lantai 3 gedung</v>
      </c>
      <c r="AA21" s="335" t="str">
        <f>VLOOKUP(A21,Sheet4!$B$3:$AV$326,27,FALSE)</f>
        <v>Mendukung</v>
      </c>
      <c r="AB21" s="335" t="str">
        <f>VLOOKUP(A21,Sheet4!$B$3:$AV$326,33,FALSE)</f>
        <v>P-N ; 221 V , P-G 221V , N-G ( Ground) 0,1v</v>
      </c>
      <c r="AC21" s="335" t="str">
        <f>VLOOKUP(A21,Sheet4!$B$3:$AV$326,34,FALSE)</f>
        <v>ADA</v>
      </c>
      <c r="AD21" s="335" t="s">
        <v>6718</v>
      </c>
      <c r="AE21" s="335" t="str">
        <f>VLOOKUP(A21,Sheet4!$B$3:$AV$326,30,FALSE)</f>
        <v>LOSS</v>
      </c>
      <c r="AF21" s="335" t="s">
        <v>5256</v>
      </c>
      <c r="AG21" s="335" t="str">
        <f>MasterRemote!K21</f>
        <v>HUGHES239</v>
      </c>
      <c r="AH21" s="335">
        <v>235111005</v>
      </c>
      <c r="AI21" s="335" t="s">
        <v>3131</v>
      </c>
      <c r="AJ21" s="335" t="str">
        <f>VLOOKUP(A21,Sheet4!$B$3:$AV$326,28,FALSE)</f>
        <v>NPRM</v>
      </c>
      <c r="AK21" s="335" t="s">
        <v>4764</v>
      </c>
      <c r="AL21" s="335" t="str">
        <f>MasterRemote!T21</f>
        <v>SCM201900010008</v>
      </c>
      <c r="AM21" s="335" t="s">
        <v>4713</v>
      </c>
      <c r="AN21" s="335" t="s">
        <v>4713</v>
      </c>
      <c r="AO21" s="335" t="str">
        <f t="shared" si="0"/>
        <v>HUGHES239-SiteSurvey-20</v>
      </c>
      <c r="AP21" s="335">
        <v>233019505</v>
      </c>
      <c r="AQ21" s="338" t="s">
        <v>6749</v>
      </c>
    </row>
    <row r="22" spans="1:43">
      <c r="A22" s="335" t="str">
        <f>MasterRemote!A22</f>
        <v>SCM201900010008000021</v>
      </c>
      <c r="B22" s="335">
        <f>MasterRemote!B22</f>
        <v>21</v>
      </c>
      <c r="C22" s="335" t="str">
        <f>MasterRemote!F22</f>
        <v>46.26.188.1</v>
      </c>
      <c r="D22" s="336">
        <f t="shared" si="1"/>
        <v>43281</v>
      </c>
      <c r="E22" s="342" t="s">
        <v>6750</v>
      </c>
      <c r="F22" s="335" t="s">
        <v>3534</v>
      </c>
      <c r="G22" s="335" t="s">
        <v>3267</v>
      </c>
      <c r="H22" s="335" t="s">
        <v>3119</v>
      </c>
      <c r="I22" s="336">
        <v>43281</v>
      </c>
      <c r="J22" s="336">
        <f t="shared" ref="J22:L22" si="21">I22</f>
        <v>43281</v>
      </c>
      <c r="K22" s="336">
        <f t="shared" si="21"/>
        <v>43281</v>
      </c>
      <c r="L22" s="336">
        <f t="shared" si="21"/>
        <v>43281</v>
      </c>
      <c r="M22" s="335" t="s">
        <v>6468</v>
      </c>
      <c r="N22" s="335" t="s">
        <v>4713</v>
      </c>
      <c r="O22" s="335" t="s">
        <v>14</v>
      </c>
      <c r="P22" s="335" t="s">
        <v>2940</v>
      </c>
      <c r="Q22" s="337">
        <v>20009</v>
      </c>
      <c r="R22" s="335" t="str">
        <f>VLOOKUP(A22,Sheet4!$B$3:$AV$326,22,FALSE)</f>
        <v>tedi</v>
      </c>
      <c r="S22" s="335">
        <f>VLOOKUP(A22,Sheet4!$B$3:$AV$326,23,FALSE)</f>
        <v>81261885136</v>
      </c>
      <c r="T22" s="335" t="str">
        <f>VLOOKUP(A22,Sheet4!$B$3:$AV$326,37,FALSE)</f>
        <v>done survey</v>
      </c>
      <c r="U22" s="335" t="str">
        <f>VLOOKUP(A22,Sheet4!$B$3:$AV$326,32,FALSE)</f>
        <v>0. 88 N</v>
      </c>
      <c r="V22" s="335" t="str">
        <f>VLOOKUP(A22,Sheet4!$B$3:$AV$326,31,FALSE)</f>
        <v>100. 30 E</v>
      </c>
      <c r="W22" s="335" t="str">
        <f>VLOOKUP(A22,Sheet4!$B$3:$AV$326,14,FALSE)</f>
        <v>Jln Raya Tuanku Tambusai, Desa Pematang Berangan, Kec Rambah, Kab Rokan Hulu, Pasir Pangaraian</v>
      </c>
      <c r="X22" s="335" t="str">
        <f>VLOOKUP(A22,Sheet4!$B$3:$AV$326,17,FALSE)</f>
        <v>Gudang- Bisa Titip</v>
      </c>
      <c r="Y22" s="335" t="str">
        <f>VLOOKUP(A22,Sheet4!$B$3:$AV$326,25,FALSE)</f>
        <v>2.4 m</v>
      </c>
      <c r="Z22" s="335" t="str">
        <f>VLOOKUP(A22,Sheet4!$B$3:$AV$326,26,FALSE)</f>
        <v>rooftop lt 3</v>
      </c>
      <c r="AA22" s="335" t="str">
        <f>VLOOKUP(A22,Sheet4!$B$3:$AV$326,27,FALSE)</f>
        <v>Mendukung</v>
      </c>
      <c r="AB22" s="335" t="str">
        <f>VLOOKUP(A22,Sheet4!$B$3:$AV$326,33,FALSE)</f>
        <v>P-N :220 V , P-G : 219 V , N-G : 0.5 V</v>
      </c>
      <c r="AC22" s="335" t="str">
        <f>VLOOKUP(A22,Sheet4!$B$3:$AV$326,34,FALSE)</f>
        <v>ADA</v>
      </c>
      <c r="AD22" s="335" t="s">
        <v>6718</v>
      </c>
      <c r="AE22" s="335" t="str">
        <f>VLOOKUP(A22,Sheet4!$B$3:$AV$326,30,FALSE)</f>
        <v>LOSS</v>
      </c>
      <c r="AF22" s="335" t="s">
        <v>5256</v>
      </c>
      <c r="AG22" s="335" t="str">
        <f>MasterRemote!K22</f>
        <v>HUGHES239</v>
      </c>
      <c r="AH22" s="335">
        <v>233060803</v>
      </c>
      <c r="AI22" s="335" t="s">
        <v>4903</v>
      </c>
      <c r="AJ22" s="335" t="str">
        <f>VLOOKUP(A22,Sheet4!$B$3:$AV$326,28,FALSE)</f>
        <v>NPRM</v>
      </c>
      <c r="AK22" s="335" t="s">
        <v>4790</v>
      </c>
      <c r="AL22" s="335" t="str">
        <f>MasterRemote!T22</f>
        <v>SCM201900010008</v>
      </c>
      <c r="AM22" s="335" t="s">
        <v>4713</v>
      </c>
      <c r="AN22" s="335" t="s">
        <v>4713</v>
      </c>
      <c r="AO22" s="335" t="str">
        <f t="shared" si="0"/>
        <v>HUGHES239-SiteSurvey-21</v>
      </c>
      <c r="AP22" s="335">
        <v>233019505</v>
      </c>
      <c r="AQ22" s="338" t="s">
        <v>6749</v>
      </c>
    </row>
    <row r="23" spans="1:43">
      <c r="A23" s="335" t="str">
        <f>MasterRemote!A23</f>
        <v>SCM201900010008000022</v>
      </c>
      <c r="B23" s="335">
        <f>MasterRemote!B23</f>
        <v>22</v>
      </c>
      <c r="C23" s="335" t="str">
        <f>MasterRemote!F23</f>
        <v>1.76.17.1</v>
      </c>
      <c r="D23" s="336">
        <f t="shared" si="1"/>
        <v>43279</v>
      </c>
      <c r="E23" s="342" t="s">
        <v>6750</v>
      </c>
      <c r="F23" s="335" t="s">
        <v>3536</v>
      </c>
      <c r="G23" s="335" t="s">
        <v>3218</v>
      </c>
      <c r="H23" s="335" t="s">
        <v>3118</v>
      </c>
      <c r="I23" s="336">
        <v>43279</v>
      </c>
      <c r="J23" s="336">
        <f t="shared" ref="J23:L23" si="22">I23</f>
        <v>43279</v>
      </c>
      <c r="K23" s="336">
        <f t="shared" si="22"/>
        <v>43279</v>
      </c>
      <c r="L23" s="336">
        <f t="shared" si="22"/>
        <v>43279</v>
      </c>
      <c r="M23" s="335" t="s">
        <v>6468</v>
      </c>
      <c r="N23" s="335" t="s">
        <v>4713</v>
      </c>
      <c r="O23" s="335" t="s">
        <v>14</v>
      </c>
      <c r="P23" s="335" t="s">
        <v>2940</v>
      </c>
      <c r="Q23" s="337">
        <v>20009</v>
      </c>
      <c r="R23" s="335" t="str">
        <f>VLOOKUP(A23,Sheet4!$B$3:$AV$326,22,FALSE)</f>
        <v>Pak Dicky</v>
      </c>
      <c r="S23" s="335">
        <f>VLOOKUP(A23,Sheet4!$B$3:$AV$326,23,FALSE)</f>
        <v>6281266587711</v>
      </c>
      <c r="T23" s="335" t="str">
        <f>VLOOKUP(A23,Sheet4!$B$3:$AV$326,37,FALSE)</f>
        <v>- Untuk ketahanan Gedung BRI KANCA DUMAI dapat di pastikan oleh Pak Dicky Pet. IT (+6281266587711) Kanca Dumai bahwa Gedung dapat menahan beban berat Antenna VSat diameter 2,4 dengan berat - + 450kg</v>
      </c>
      <c r="U23" s="335" t="str">
        <f>VLOOKUP(A23,Sheet4!$B$3:$AV$326,32,FALSE)</f>
        <v>1.40 N</v>
      </c>
      <c r="V23" s="335" t="str">
        <f>VLOOKUP(A23,Sheet4!$B$3:$AV$326,31,FALSE)</f>
        <v>101.26 E</v>
      </c>
      <c r="W23" s="335" t="str">
        <f>VLOOKUP(A23,Sheet4!$B$3:$AV$326,14,FALSE)</f>
        <v>Jl. Sultan Syarif Kasim No. 42, Kec. Dumai Timur, Kota Dumai, Riau.</v>
      </c>
      <c r="X23" s="335" t="str">
        <f>VLOOKUP(A23,Sheet4!$B$3:$AV$326,17,FALSE)</f>
        <v>Gudang- Bisa Titip</v>
      </c>
      <c r="Y23" s="335" t="str">
        <f>VLOOKUP(A23,Sheet4!$B$3:$AV$326,25,FALSE)</f>
        <v>2.4 m</v>
      </c>
      <c r="Z23" s="335" t="str">
        <f>VLOOKUP(A23,Sheet4!$B$3:$AV$326,26,FALSE)</f>
        <v>Roof top Lantai 4</v>
      </c>
      <c r="AA23" s="335" t="str">
        <f>VLOOKUP(A23,Sheet4!$B$3:$AV$326,27,FALSE)</f>
        <v>Mendukung</v>
      </c>
      <c r="AB23" s="335" t="str">
        <f>VLOOKUP(A23,Sheet4!$B$3:$AV$326,33,FALSE)</f>
        <v>P-N : 220 V , P-G : 220 V , N-G : 0.35 V</v>
      </c>
      <c r="AC23" s="335" t="str">
        <f>VLOOKUP(A23,Sheet4!$B$3:$AV$326,34,FALSE)</f>
        <v>ADA</v>
      </c>
      <c r="AD23" s="335" t="s">
        <v>6718</v>
      </c>
      <c r="AE23" s="335" t="str">
        <f>VLOOKUP(A23,Sheet4!$B$3:$AV$326,30,FALSE)</f>
        <v>LOSS</v>
      </c>
      <c r="AF23" s="335" t="s">
        <v>5256</v>
      </c>
      <c r="AG23" s="335" t="str">
        <f>MasterRemote!K23</f>
        <v>HUGHES239</v>
      </c>
      <c r="AH23" s="335">
        <v>233060803</v>
      </c>
      <c r="AI23" s="335" t="s">
        <v>4903</v>
      </c>
      <c r="AJ23" s="335" t="str">
        <f>VLOOKUP(A23,Sheet4!$B$3:$AV$326,28,FALSE)</f>
        <v>NPRM</v>
      </c>
      <c r="AK23" s="335" t="s">
        <v>4875</v>
      </c>
      <c r="AL23" s="335" t="str">
        <f>MasterRemote!T23</f>
        <v>SCM201900010008</v>
      </c>
      <c r="AM23" s="335" t="s">
        <v>4713</v>
      </c>
      <c r="AN23" s="335" t="s">
        <v>4713</v>
      </c>
      <c r="AO23" s="335" t="str">
        <f t="shared" si="0"/>
        <v>HUGHES239-SiteSurvey-22</v>
      </c>
      <c r="AP23" s="335">
        <v>233019505</v>
      </c>
      <c r="AQ23" s="338" t="s">
        <v>6749</v>
      </c>
    </row>
    <row r="24" spans="1:43">
      <c r="A24" s="335" t="str">
        <f>MasterRemote!A24</f>
        <v>SCM201900010008000023</v>
      </c>
      <c r="B24" s="335">
        <f>MasterRemote!B24</f>
        <v>23</v>
      </c>
      <c r="C24" s="335" t="str">
        <f>MasterRemote!F24</f>
        <v>26.3.89.1</v>
      </c>
      <c r="D24" s="336">
        <f t="shared" si="1"/>
        <v>43279</v>
      </c>
      <c r="E24" s="342" t="s">
        <v>6750</v>
      </c>
      <c r="F24" s="335" t="s">
        <v>3537</v>
      </c>
      <c r="G24" s="335" t="s">
        <v>3218</v>
      </c>
      <c r="H24" s="335" t="s">
        <v>3118</v>
      </c>
      <c r="I24" s="336">
        <v>43279</v>
      </c>
      <c r="J24" s="336">
        <f t="shared" ref="J24:L24" si="23">I24</f>
        <v>43279</v>
      </c>
      <c r="K24" s="336">
        <f t="shared" si="23"/>
        <v>43279</v>
      </c>
      <c r="L24" s="336">
        <f t="shared" si="23"/>
        <v>43279</v>
      </c>
      <c r="M24" s="335" t="s">
        <v>6468</v>
      </c>
      <c r="N24" s="335" t="s">
        <v>4713</v>
      </c>
      <c r="O24" s="335" t="s">
        <v>14</v>
      </c>
      <c r="P24" s="335" t="s">
        <v>2940</v>
      </c>
      <c r="Q24" s="337">
        <v>20009</v>
      </c>
      <c r="R24" s="335" t="str">
        <f>VLOOKUP(A24,Sheet4!$B$3:$AV$326,22,FALSE)</f>
        <v>Sabar</v>
      </c>
      <c r="S24" s="335">
        <f>VLOOKUP(A24,Sheet4!$B$3:$AV$326,23,FALSE)</f>
        <v>81396329009</v>
      </c>
      <c r="T24" s="335" t="str">
        <f>VLOOKUP(A24,Sheet4!$B$3:$AV$326,37,FALSE)</f>
        <v>Done survey</v>
      </c>
      <c r="U24" s="335" t="str">
        <f>VLOOKUP(A24,Sheet4!$B$3:$AV$326,32,FALSE)</f>
        <v>1.42 N</v>
      </c>
      <c r="V24" s="335" t="str">
        <f>VLOOKUP(A24,Sheet4!$B$3:$AV$326,31,FALSE)</f>
        <v>100.23 E</v>
      </c>
      <c r="W24" s="335" t="str">
        <f>VLOOKUP(A24,Sheet4!$B$3:$AV$326,14,FALSE)</f>
        <v>Jl. Jenderal Sudirman Komplek Business Center No. A10-A13, Kel. Bagan Batu, Kec. Bagan Sinembah, Kab. Rokan Hilir, Prov Riau.</v>
      </c>
      <c r="X24" s="335" t="str">
        <f>VLOOKUP(A24,Sheet4!$B$3:$AV$326,17,FALSE)</f>
        <v>Gudang- Bisa Titip</v>
      </c>
      <c r="Y24" s="335" t="str">
        <f>VLOOKUP(A24,Sheet4!$B$3:$AV$326,25,FALSE)</f>
        <v>2.4 m</v>
      </c>
      <c r="Z24" s="335" t="str">
        <f>VLOOKUP(A24,Sheet4!$B$3:$AV$326,26,FALSE)</f>
        <v>di Atas Gedung Lantai 4 BRI KANCA BAGAN BATU</v>
      </c>
      <c r="AA24" s="335" t="str">
        <f>VLOOKUP(A24,Sheet4!$B$3:$AV$326,27,FALSE)</f>
        <v>Mendukung</v>
      </c>
      <c r="AB24" s="335" t="str">
        <f>VLOOKUP(A24,Sheet4!$B$3:$AV$326,33,FALSE)</f>
        <v>P-N : 222 V , P-G : 220 V , N-G : 0.24 V</v>
      </c>
      <c r="AC24" s="335" t="str">
        <f>VLOOKUP(A24,Sheet4!$B$3:$AV$326,34,FALSE)</f>
        <v>ADA</v>
      </c>
      <c r="AD24" s="335" t="s">
        <v>6718</v>
      </c>
      <c r="AE24" s="335" t="str">
        <f>VLOOKUP(A24,Sheet4!$B$3:$AV$326,30,FALSE)</f>
        <v>LOSS</v>
      </c>
      <c r="AF24" s="335" t="s">
        <v>5256</v>
      </c>
      <c r="AG24" s="335" t="str">
        <f>MasterRemote!K24</f>
        <v>HUGHES239</v>
      </c>
      <c r="AH24" s="335">
        <v>233060803</v>
      </c>
      <c r="AI24" s="335" t="s">
        <v>4903</v>
      </c>
      <c r="AJ24" s="335" t="str">
        <f>VLOOKUP(A24,Sheet4!$B$3:$AV$326,28,FALSE)</f>
        <v>NPRM</v>
      </c>
      <c r="AK24" s="335" t="s">
        <v>4875</v>
      </c>
      <c r="AL24" s="335" t="str">
        <f>MasterRemote!T24</f>
        <v>SCM201900010008</v>
      </c>
      <c r="AM24" s="335" t="s">
        <v>4713</v>
      </c>
      <c r="AN24" s="335" t="s">
        <v>4713</v>
      </c>
      <c r="AO24" s="335" t="str">
        <f t="shared" si="0"/>
        <v>HUGHES239-SiteSurvey-23</v>
      </c>
      <c r="AP24" s="335">
        <v>233019505</v>
      </c>
      <c r="AQ24" s="338" t="s">
        <v>6749</v>
      </c>
    </row>
    <row r="25" spans="1:43">
      <c r="A25" s="335" t="str">
        <f>MasterRemote!A25</f>
        <v>SCM201900010008000024</v>
      </c>
      <c r="B25" s="335">
        <f>MasterRemote!B25</f>
        <v>24</v>
      </c>
      <c r="C25" s="335" t="str">
        <f>MasterRemote!F25</f>
        <v>4.43.17.1</v>
      </c>
      <c r="D25" s="336">
        <f t="shared" si="1"/>
        <v>43278</v>
      </c>
      <c r="E25" s="342" t="s">
        <v>6750</v>
      </c>
      <c r="F25" s="335" t="s">
        <v>3540</v>
      </c>
      <c r="G25" s="335" t="s">
        <v>3218</v>
      </c>
      <c r="H25" s="335" t="s">
        <v>3118</v>
      </c>
      <c r="I25" s="336">
        <v>43278</v>
      </c>
      <c r="J25" s="336">
        <f t="shared" ref="J25:L25" si="24">I25</f>
        <v>43278</v>
      </c>
      <c r="K25" s="336">
        <f t="shared" si="24"/>
        <v>43278</v>
      </c>
      <c r="L25" s="336">
        <f t="shared" si="24"/>
        <v>43278</v>
      </c>
      <c r="M25" s="335" t="s">
        <v>6468</v>
      </c>
      <c r="N25" s="335" t="s">
        <v>4713</v>
      </c>
      <c r="O25" s="335" t="s">
        <v>14</v>
      </c>
      <c r="P25" s="335" t="s">
        <v>2940</v>
      </c>
      <c r="Q25" s="337">
        <v>20009</v>
      </c>
      <c r="R25" s="335" t="str">
        <f>VLOOKUP(A25,Sheet4!$B$3:$AV$326,22,FALSE)</f>
        <v>Pak Oki</v>
      </c>
      <c r="S25" s="335">
        <f>VLOOKUP(A25,Sheet4!$B$3:$AV$326,23,FALSE)</f>
        <v>85272776511</v>
      </c>
      <c r="T25" s="335" t="str">
        <f>VLOOKUP(A25,Sheet4!$B$3:$AV$326,37,FALSE)</f>
        <v>Tempat Penyimpanan Antenna 2,4 Sebelum di Install bisa di letak di Gudang BRI KANCA DURI
- Letak Antenna untuk di Installasi di rooftop lantai 4 Gedung BRI KANCA DURI 
- Untuk ketahanan Gedung BRI KANCA DURI dapat di pastikan oleh Pak Oki Pet. IT (085272776511) Kanca Duri bahwa Gedung dapat menahan beban berat Antenna VSat diameter 2,4 dengan berat - + 450kg 
- Untuk kelistrikan BRI KANCA DURI di lengkapi / Menggunakan Ups 
- ANTENNA SIAP INSTALL</v>
      </c>
      <c r="U25" s="335" t="str">
        <f>VLOOKUP(A25,Sheet4!$B$3:$AV$326,32,FALSE)</f>
        <v>1.17 N</v>
      </c>
      <c r="V25" s="335" t="str">
        <f>VLOOKUP(A25,Sheet4!$B$3:$AV$326,31,FALSE)</f>
        <v>101.11 E</v>
      </c>
      <c r="W25" s="335" t="str">
        <f>VLOOKUP(A25,Sheet4!$B$3:$AV$326,14,FALSE)</f>
        <v>Jl. Jenderal Sudirman, Kec. Mandau, Kab. Bengkalis, Riau.</v>
      </c>
      <c r="X25" s="335">
        <f>VLOOKUP(A25,Sheet4!$B$3:$AV$326,17,FALSE)</f>
        <v>0</v>
      </c>
      <c r="Y25" s="335" t="str">
        <f>VLOOKUP(A25,Sheet4!$B$3:$AV$326,25,FALSE)</f>
        <v>2.4 m</v>
      </c>
      <c r="Z25" s="335" t="str">
        <f>VLOOKUP(A25,Sheet4!$B$3:$AV$326,26,FALSE)</f>
        <v>Roof top Lantai 4</v>
      </c>
      <c r="AA25" s="335" t="str">
        <f>VLOOKUP(A25,Sheet4!$B$3:$AV$326,27,FALSE)</f>
        <v>Mendukung</v>
      </c>
      <c r="AB25" s="335" t="str">
        <f>VLOOKUP(A25,Sheet4!$B$3:$AV$326,33,FALSE)</f>
        <v>P-N : 218 V , P-G : 218 V , N-G : 0.23 V</v>
      </c>
      <c r="AC25" s="335" t="str">
        <f>VLOOKUP(A25,Sheet4!$B$3:$AV$326,34,FALSE)</f>
        <v>ADA</v>
      </c>
      <c r="AD25" s="335" t="s">
        <v>6718</v>
      </c>
      <c r="AE25" s="335" t="str">
        <f>VLOOKUP(A25,Sheet4!$B$3:$AV$326,30,FALSE)</f>
        <v>LOSS</v>
      </c>
      <c r="AF25" s="335" t="s">
        <v>5256</v>
      </c>
      <c r="AG25" s="335" t="str">
        <f>MasterRemote!K25</f>
        <v>HUGHES239</v>
      </c>
      <c r="AH25" s="335">
        <v>235111005</v>
      </c>
      <c r="AI25" s="335" t="s">
        <v>3131</v>
      </c>
      <c r="AJ25" s="335" t="str">
        <f>VLOOKUP(A25,Sheet4!$B$3:$AV$326,28,FALSE)</f>
        <v>NPRM</v>
      </c>
      <c r="AK25" s="335" t="s">
        <v>4875</v>
      </c>
      <c r="AL25" s="335" t="str">
        <f>MasterRemote!T25</f>
        <v>SCM201900010008</v>
      </c>
      <c r="AM25" s="335" t="s">
        <v>4713</v>
      </c>
      <c r="AN25" s="335" t="s">
        <v>4713</v>
      </c>
      <c r="AO25" s="335" t="str">
        <f t="shared" si="0"/>
        <v>HUGHES239-SiteSurvey-24</v>
      </c>
      <c r="AP25" s="335">
        <v>233019505</v>
      </c>
      <c r="AQ25" s="338" t="s">
        <v>6749</v>
      </c>
    </row>
    <row r="26" spans="1:43">
      <c r="A26" s="335" t="str">
        <f>MasterRemote!A26</f>
        <v>SCM201900010008000025</v>
      </c>
      <c r="B26" s="335">
        <f>MasterRemote!B26</f>
        <v>25</v>
      </c>
      <c r="C26" s="335" t="str">
        <f>MasterRemote!F26</f>
        <v>53.228.88.1</v>
      </c>
      <c r="D26" s="336">
        <f t="shared" si="1"/>
        <v>43276</v>
      </c>
      <c r="E26" s="342" t="s">
        <v>6750</v>
      </c>
      <c r="F26" s="335" t="s">
        <v>3543</v>
      </c>
      <c r="G26" s="335">
        <v>236151612</v>
      </c>
      <c r="H26" s="335" t="s">
        <v>6740</v>
      </c>
      <c r="I26" s="336">
        <v>43276</v>
      </c>
      <c r="J26" s="336">
        <f t="shared" ref="J26:L26" si="25">I26</f>
        <v>43276</v>
      </c>
      <c r="K26" s="336">
        <f t="shared" si="25"/>
        <v>43276</v>
      </c>
      <c r="L26" s="336">
        <f t="shared" si="25"/>
        <v>43276</v>
      </c>
      <c r="M26" s="335" t="s">
        <v>6468</v>
      </c>
      <c r="N26" s="335" t="s">
        <v>4713</v>
      </c>
      <c r="O26" s="335" t="s">
        <v>14</v>
      </c>
      <c r="P26" s="335" t="s">
        <v>2940</v>
      </c>
      <c r="Q26" s="337">
        <v>20009</v>
      </c>
      <c r="R26" s="335" t="str">
        <f>VLOOKUP(A26,Sheet4!$B$3:$AV$326,22,FALSE)</f>
        <v>Wahyu</v>
      </c>
      <c r="S26" s="335">
        <f>VLOOKUP(A26,Sheet4!$B$3:$AV$326,23,FALSE)</f>
        <v>82112379099</v>
      </c>
      <c r="T26" s="335" t="str">
        <f>VLOOKUP(A26,Sheet4!$B$3:$AV$326,37,FALSE)</f>
        <v>Done</v>
      </c>
      <c r="U26" s="335">
        <f>VLOOKUP(A26,Sheet4!$B$3:$AV$326,32,FALSE)</f>
        <v>6</v>
      </c>
      <c r="V26" s="335">
        <f>VLOOKUP(A26,Sheet4!$B$3:$AV$326,31,FALSE)</f>
        <v>106</v>
      </c>
      <c r="W26" s="335" t="str">
        <f>VLOOKUP(A26,Sheet4!$B$3:$AV$326,14,FALSE)</f>
        <v>Bukit Golf Mediterania Pantai Indah Kapuk Blok A No. 061 dan 062, Rukan Crown Golf, Kel. Kamal Muara, Kec. Penjaringan, Jakarta Utara</v>
      </c>
      <c r="X26" s="335" t="str">
        <f>VLOOKUP(A26,Sheet4!$B$3:$AV$326,17,FALSE)</f>
        <v>Tidak Ada Gudang</v>
      </c>
      <c r="Y26" s="335" t="str">
        <f>VLOOKUP(A26,Sheet4!$B$3:$AV$326,25,FALSE)</f>
        <v>2.4 m</v>
      </c>
      <c r="Z26" s="335" t="str">
        <f>VLOOKUP(A26,Sheet4!$B$3:$AV$326,26,FALSE)</f>
        <v>ROOFTOP 4==Antena 1,8 Di Rooftop Sdh Ada 2.
space Di Lokasi Terbatas Bisa Intalasi Jika Slah Satu Antena 1,8 Di Bongkar Atau Dismentle.
-IfL Indoor Harus Menggunakan Protector 7/8 Batang Dan Pipa</v>
      </c>
      <c r="AA26" s="335" t="str">
        <f>VLOOKUP(A26,Sheet4!$B$3:$AV$326,27,FALSE)</f>
        <v>Mendukung</v>
      </c>
      <c r="AB26" s="335" t="str">
        <f>VLOOKUP(A26,Sheet4!$B$3:$AV$326,33,FALSE)</f>
        <v>P-N ; 220 V , P-G 221V , N-G ( Ground) 1,2v</v>
      </c>
      <c r="AC26" s="335" t="str">
        <f>VLOOKUP(A26,Sheet4!$B$3:$AV$326,34,FALSE)</f>
        <v>ADA</v>
      </c>
      <c r="AD26" s="335" t="s">
        <v>6718</v>
      </c>
      <c r="AE26" s="335" t="str">
        <f>VLOOKUP(A26,Sheet4!$B$3:$AV$326,30,FALSE)</f>
        <v>LOSS DARI POHON DAN GEDUNG</v>
      </c>
      <c r="AF26" s="335" t="s">
        <v>5256</v>
      </c>
      <c r="AG26" s="335" t="str">
        <f>MasterRemote!K26</f>
        <v>HUGHES239</v>
      </c>
      <c r="AH26" s="335">
        <v>233081108</v>
      </c>
      <c r="AI26" s="335" t="s">
        <v>6725</v>
      </c>
      <c r="AJ26" s="335" t="str">
        <f>VLOOKUP(A26,Sheet4!$B$3:$AV$326,28,FALSE)</f>
        <v>NPRM</v>
      </c>
      <c r="AK26" s="335" t="s">
        <v>4815</v>
      </c>
      <c r="AL26" s="335" t="str">
        <f>MasterRemote!T26</f>
        <v>SCM201900010008</v>
      </c>
      <c r="AM26" s="335" t="s">
        <v>4713</v>
      </c>
      <c r="AN26" s="335" t="s">
        <v>4713</v>
      </c>
      <c r="AO26" s="335" t="str">
        <f t="shared" si="0"/>
        <v>HUGHES239-SiteSurvey-25</v>
      </c>
      <c r="AP26" s="335">
        <v>233019505</v>
      </c>
      <c r="AQ26" s="338" t="s">
        <v>6749</v>
      </c>
    </row>
    <row r="27" spans="1:43">
      <c r="A27" s="335" t="str">
        <f>MasterRemote!A27</f>
        <v>SCM201900010008000026</v>
      </c>
      <c r="B27" s="335">
        <f>MasterRemote!B27</f>
        <v>26</v>
      </c>
      <c r="C27" s="335" t="str">
        <f>MasterRemote!F27</f>
        <v>1.131.81.1</v>
      </c>
      <c r="D27" s="336">
        <f t="shared" si="1"/>
        <v>43277</v>
      </c>
      <c r="E27" s="342" t="s">
        <v>6750</v>
      </c>
      <c r="F27" s="335" t="s">
        <v>3545</v>
      </c>
      <c r="G27" s="335" t="s">
        <v>3143</v>
      </c>
      <c r="H27" s="335" t="s">
        <v>3066</v>
      </c>
      <c r="I27" s="336">
        <v>43277</v>
      </c>
      <c r="J27" s="336">
        <f t="shared" ref="J27:L27" si="26">I27</f>
        <v>43277</v>
      </c>
      <c r="K27" s="336">
        <f t="shared" si="26"/>
        <v>43277</v>
      </c>
      <c r="L27" s="336">
        <f t="shared" si="26"/>
        <v>43277</v>
      </c>
      <c r="M27" s="335" t="s">
        <v>6468</v>
      </c>
      <c r="N27" s="335" t="s">
        <v>4713</v>
      </c>
      <c r="O27" s="335" t="s">
        <v>14</v>
      </c>
      <c r="P27" s="335" t="s">
        <v>2940</v>
      </c>
      <c r="Q27" s="337">
        <v>20009</v>
      </c>
      <c r="R27" s="335" t="str">
        <f>VLOOKUP(A27,Sheet4!$B$3:$AV$326,22,FALSE)</f>
        <v>Fajar</v>
      </c>
      <c r="S27" s="335">
        <f>VLOOKUP(A27,Sheet4!$B$3:$AV$326,23,FALSE)</f>
        <v>85793438383</v>
      </c>
      <c r="T27" s="335" t="str">
        <f>VLOOKUP(A27,Sheet4!$B$3:$AV$326,37,FALSE)</f>
        <v>Done</v>
      </c>
      <c r="U27" s="335">
        <f>VLOOKUP(A27,Sheet4!$B$3:$AV$326,32,FALSE)</f>
        <v>-6.1349939999999998</v>
      </c>
      <c r="V27" s="335">
        <f>VLOOKUP(A27,Sheet4!$B$3:$AV$326,31,FALSE)</f>
        <v>106.807666</v>
      </c>
      <c r="W27" s="335" t="str">
        <f>VLOOKUP(A27,Sheet4!$B$3:$AV$326,14,FALSE)</f>
        <v>JL. KOPI NO 54 ROA MALAKA TAMBORA JAKBAR</v>
      </c>
      <c r="X27" s="335" t="str">
        <f>VLOOKUP(A27,Sheet4!$B$3:$AV$326,17,FALSE)</f>
        <v>Tidak Ada Gudang</v>
      </c>
      <c r="Y27" s="335" t="str">
        <f>VLOOKUP(A27,Sheet4!$B$3:$AV$326,25,FALSE)</f>
        <v>2.4 m</v>
      </c>
      <c r="Z27" s="335" t="str">
        <f>VLOOKUP(A27,Sheet4!$B$3:$AV$326,26,FALSE)</f>
        <v>DIATAS BANGUNAN LANTAI ATAS / LANTAI 3</v>
      </c>
      <c r="AA27" s="335" t="str">
        <f>VLOOKUP(A27,Sheet4!$B$3:$AV$326,27,FALSE)</f>
        <v>Mendukung</v>
      </c>
      <c r="AB27" s="335" t="str">
        <f>VLOOKUP(A27,Sheet4!$B$3:$AV$326,33,FALSE)</f>
        <v>P-N ; 223V , P-G 221V , N-G ( Ground) 0,2V</v>
      </c>
      <c r="AC27" s="335" t="str">
        <f>VLOOKUP(A27,Sheet4!$B$3:$AV$326,34,FALSE)</f>
        <v>ADA</v>
      </c>
      <c r="AD27" s="335" t="s">
        <v>6718</v>
      </c>
      <c r="AE27" s="335" t="str">
        <f>VLOOKUP(A27,Sheet4!$B$3:$AV$326,30,FALSE)</f>
        <v>LOSS DARI POHON DAN GEDUNG</v>
      </c>
      <c r="AF27" s="335" t="s">
        <v>5256</v>
      </c>
      <c r="AG27" s="335" t="str">
        <f>MasterRemote!K27</f>
        <v>HUGHES239</v>
      </c>
      <c r="AH27" s="335">
        <v>233081108</v>
      </c>
      <c r="AI27" s="335" t="s">
        <v>6725</v>
      </c>
      <c r="AJ27" s="335" t="str">
        <f>VLOOKUP(A27,Sheet4!$B$3:$AV$326,28,FALSE)</f>
        <v>NPRM</v>
      </c>
      <c r="AK27" s="335" t="s">
        <v>4780</v>
      </c>
      <c r="AL27" s="335" t="str">
        <f>MasterRemote!T27</f>
        <v>SCM201900010008</v>
      </c>
      <c r="AM27" s="335" t="s">
        <v>4713</v>
      </c>
      <c r="AN27" s="335" t="s">
        <v>4713</v>
      </c>
      <c r="AO27" s="335" t="str">
        <f t="shared" si="0"/>
        <v>HUGHES239-SiteSurvey-26</v>
      </c>
      <c r="AP27" s="335">
        <v>233019505</v>
      </c>
      <c r="AQ27" s="338" t="s">
        <v>6749</v>
      </c>
    </row>
    <row r="28" spans="1:43">
      <c r="A28" s="335" t="str">
        <f>MasterRemote!A28</f>
        <v>SCM201900010008000027</v>
      </c>
      <c r="B28" s="335">
        <f>MasterRemote!B28</f>
        <v>27</v>
      </c>
      <c r="C28" s="335" t="str">
        <f>MasterRemote!F28</f>
        <v>29.1.17.1</v>
      </c>
      <c r="D28" s="336">
        <f t="shared" si="1"/>
        <v>43277</v>
      </c>
      <c r="E28" s="342" t="s">
        <v>6750</v>
      </c>
      <c r="F28" s="335" t="s">
        <v>3923</v>
      </c>
      <c r="G28" s="335">
        <v>232061204</v>
      </c>
      <c r="H28" s="335" t="s">
        <v>6741</v>
      </c>
      <c r="I28" s="336">
        <v>43277</v>
      </c>
      <c r="J28" s="336">
        <f t="shared" ref="J28:L28" si="27">I28</f>
        <v>43277</v>
      </c>
      <c r="K28" s="336">
        <f t="shared" si="27"/>
        <v>43277</v>
      </c>
      <c r="L28" s="336">
        <f t="shared" si="27"/>
        <v>43277</v>
      </c>
      <c r="M28" s="335" t="s">
        <v>6468</v>
      </c>
      <c r="N28" s="335" t="s">
        <v>4713</v>
      </c>
      <c r="O28" s="335" t="s">
        <v>14</v>
      </c>
      <c r="P28" s="335" t="s">
        <v>2940</v>
      </c>
      <c r="Q28" s="337">
        <v>20009</v>
      </c>
      <c r="R28" s="335" t="str">
        <f>VLOOKUP(A28,Sheet4!$B$3:$AV$326,22,FALSE)</f>
        <v>Aris</v>
      </c>
      <c r="S28" s="335">
        <f>VLOOKUP(A28,Sheet4!$B$3:$AV$326,23,FALSE)</f>
        <v>85717070564</v>
      </c>
      <c r="T28" s="335" t="str">
        <f>VLOOKUP(A28,Sheet4!$B$3:$AV$326,37,FALSE)</f>
        <v>done survey</v>
      </c>
      <c r="U28" s="335">
        <f>VLOOKUP(A28,Sheet4!$B$3:$AV$326,32,FALSE)</f>
        <v>0</v>
      </c>
      <c r="V28" s="335">
        <f>VLOOKUP(A28,Sheet4!$B$3:$AV$326,31,FALSE)</f>
        <v>0</v>
      </c>
      <c r="W28" s="335" t="str">
        <f>VLOOKUP(A28,Sheet4!$B$3:$AV$326,14,FALSE)</f>
        <v>rukan puri niaga. jakarta barat</v>
      </c>
      <c r="X28" s="335" t="str">
        <f>VLOOKUP(A28,Sheet4!$B$3:$AV$326,17,FALSE)</f>
        <v>Tidak Ada Gudang</v>
      </c>
      <c r="Y28" s="335" t="str">
        <f>VLOOKUP(A28,Sheet4!$B$3:$AV$326,25,FALSE)</f>
        <v>2.4 m</v>
      </c>
      <c r="Z28" s="335" t="str">
        <f>VLOOKUP(A28,Sheet4!$B$3:$AV$326,26,FALSE)</f>
        <v>Roof top lantai 4</v>
      </c>
      <c r="AA28" s="335" t="str">
        <f>VLOOKUP(A28,Sheet4!$B$3:$AV$326,27,FALSE)</f>
        <v>Mendukung</v>
      </c>
      <c r="AB28" s="335">
        <f>VLOOKUP(A28,Sheet4!$B$3:$AV$326,33,FALSE)</f>
        <v>0</v>
      </c>
      <c r="AC28" s="335" t="str">
        <f>VLOOKUP(A28,Sheet4!$B$3:$AV$326,34,FALSE)</f>
        <v>ADA</v>
      </c>
      <c r="AD28" s="335" t="s">
        <v>6718</v>
      </c>
      <c r="AE28" s="335" t="str">
        <f>VLOOKUP(A28,Sheet4!$B$3:$AV$326,30,FALSE)</f>
        <v>LOSS</v>
      </c>
      <c r="AF28" s="335" t="s">
        <v>5256</v>
      </c>
      <c r="AG28" s="335" t="str">
        <f>MasterRemote!K28</f>
        <v>HUGHES239</v>
      </c>
      <c r="AH28" s="335">
        <v>233060803</v>
      </c>
      <c r="AI28" s="335" t="s">
        <v>4903</v>
      </c>
      <c r="AJ28" s="335" t="str">
        <f>VLOOKUP(A28,Sheet4!$B$3:$AV$326,28,FALSE)</f>
        <v>NPRM</v>
      </c>
      <c r="AK28" s="335" t="s">
        <v>4808</v>
      </c>
      <c r="AL28" s="335" t="str">
        <f>MasterRemote!T28</f>
        <v>SCM201900010008</v>
      </c>
      <c r="AM28" s="335" t="s">
        <v>4713</v>
      </c>
      <c r="AN28" s="335" t="s">
        <v>4713</v>
      </c>
      <c r="AO28" s="335" t="str">
        <f t="shared" si="0"/>
        <v>HUGHES239-SiteSurvey-27</v>
      </c>
      <c r="AP28" s="335">
        <v>233019505</v>
      </c>
      <c r="AQ28" s="338" t="s">
        <v>6749</v>
      </c>
    </row>
    <row r="29" spans="1:43">
      <c r="A29" s="335" t="str">
        <f>MasterRemote!A29</f>
        <v>SCM201900010008000028</v>
      </c>
      <c r="B29" s="335">
        <f>MasterRemote!B29</f>
        <v>28</v>
      </c>
      <c r="C29" s="335" t="str">
        <f>MasterRemote!F29</f>
        <v>3.141.17.1</v>
      </c>
      <c r="D29" s="336">
        <f t="shared" si="1"/>
        <v>43277</v>
      </c>
      <c r="E29" s="342" t="s">
        <v>6750</v>
      </c>
      <c r="F29" s="335" t="s">
        <v>3330</v>
      </c>
      <c r="G29" s="335">
        <v>237701805</v>
      </c>
      <c r="H29" s="335" t="s">
        <v>3262</v>
      </c>
      <c r="I29" s="336">
        <v>43277</v>
      </c>
      <c r="J29" s="336">
        <f t="shared" ref="J29:L29" si="28">I29</f>
        <v>43277</v>
      </c>
      <c r="K29" s="336">
        <f t="shared" si="28"/>
        <v>43277</v>
      </c>
      <c r="L29" s="336">
        <f t="shared" si="28"/>
        <v>43277</v>
      </c>
      <c r="M29" s="335" t="s">
        <v>6468</v>
      </c>
      <c r="N29" s="335" t="s">
        <v>4713</v>
      </c>
      <c r="O29" s="335" t="s">
        <v>14</v>
      </c>
      <c r="P29" s="335" t="s">
        <v>2940</v>
      </c>
      <c r="Q29" s="337">
        <v>20009</v>
      </c>
      <c r="R29" s="335" t="str">
        <f>VLOOKUP(A29,Sheet4!$B$3:$AV$326,22,FALSE)</f>
        <v>Hilman</v>
      </c>
      <c r="S29" s="335">
        <f>VLOOKUP(A29,Sheet4!$B$3:$AV$326,23,FALSE)</f>
        <v>81298058862</v>
      </c>
      <c r="T29" s="335" t="str">
        <f>VLOOKUP(A29,Sheet4!$B$3:$AV$326,37,FALSE)</f>
        <v>Done Survey</v>
      </c>
      <c r="U29" s="335">
        <f>VLOOKUP(A29,Sheet4!$B$3:$AV$326,32,FALSE)</f>
        <v>-611509</v>
      </c>
      <c r="V29" s="335">
        <f>VLOOKUP(A29,Sheet4!$B$3:$AV$326,31,FALSE)</f>
        <v>1061534</v>
      </c>
      <c r="W29" s="335" t="str">
        <f>VLOOKUP(A29,Sheet4!$B$3:$AV$326,14,FALSE)</f>
        <v>jl. Raya fipenogoro no.3, kota baru, Serang</v>
      </c>
      <c r="X29" s="335" t="str">
        <f>VLOOKUP(A29,Sheet4!$B$3:$AV$326,17,FALSE)</f>
        <v>Gudang- Bisa Titip</v>
      </c>
      <c r="Y29" s="335" t="str">
        <f>VLOOKUP(A29,Sheet4!$B$3:$AV$326,25,FALSE)</f>
        <v>2.4 m</v>
      </c>
      <c r="Z29" s="335" t="str">
        <f>VLOOKUP(A29,Sheet4!$B$3:$AV$326,26,FALSE)</f>
        <v>Roof top lt.4</v>
      </c>
      <c r="AA29" s="335" t="str">
        <f>VLOOKUP(A29,Sheet4!$B$3:$AV$326,27,FALSE)</f>
        <v>Mendukung</v>
      </c>
      <c r="AB29" s="335" t="str">
        <f>VLOOKUP(A29,Sheet4!$B$3:$AV$326,33,FALSE)</f>
        <v>P-N ; 220 V , P-G 221V , N-G ( Ground) 1,2v</v>
      </c>
      <c r="AC29" s="335" t="str">
        <f>VLOOKUP(A29,Sheet4!$B$3:$AV$326,34,FALSE)</f>
        <v>ADA</v>
      </c>
      <c r="AD29" s="335" t="s">
        <v>6718</v>
      </c>
      <c r="AE29" s="335" t="str">
        <f>VLOOKUP(A29,Sheet4!$B$3:$AV$326,30,FALSE)</f>
        <v>LOSS</v>
      </c>
      <c r="AF29" s="335" t="s">
        <v>5256</v>
      </c>
      <c r="AG29" s="335" t="str">
        <f>MasterRemote!K29</f>
        <v>HUGHES239</v>
      </c>
      <c r="AH29" s="335">
        <v>233081108</v>
      </c>
      <c r="AI29" s="335" t="s">
        <v>6725</v>
      </c>
      <c r="AJ29" s="335" t="str">
        <f>VLOOKUP(A29,Sheet4!$B$3:$AV$326,28,FALSE)</f>
        <v>NPRM</v>
      </c>
      <c r="AK29" s="335" t="s">
        <v>4780</v>
      </c>
      <c r="AL29" s="335" t="str">
        <f>MasterRemote!T29</f>
        <v>SCM201900010008</v>
      </c>
      <c r="AM29" s="335" t="s">
        <v>4713</v>
      </c>
      <c r="AN29" s="335" t="s">
        <v>4713</v>
      </c>
      <c r="AO29" s="335" t="str">
        <f t="shared" si="0"/>
        <v>HUGHES239-SiteSurvey-28</v>
      </c>
      <c r="AP29" s="335">
        <v>233019505</v>
      </c>
      <c r="AQ29" s="338" t="s">
        <v>6749</v>
      </c>
    </row>
    <row r="30" spans="1:43">
      <c r="A30" s="335" t="str">
        <f>MasterRemote!A30</f>
        <v>SCM201900010008000029</v>
      </c>
      <c r="B30" s="335">
        <f>MasterRemote!B30</f>
        <v>29</v>
      </c>
      <c r="C30" s="335" t="str">
        <f>MasterRemote!F30</f>
        <v>1.131.145.1</v>
      </c>
      <c r="D30" s="336">
        <f t="shared" si="1"/>
        <v>43276</v>
      </c>
      <c r="E30" s="342" t="s">
        <v>6750</v>
      </c>
      <c r="F30" s="335" t="s">
        <v>3550</v>
      </c>
      <c r="G30" s="335" t="s">
        <v>3279</v>
      </c>
      <c r="H30" s="335" t="s">
        <v>3280</v>
      </c>
      <c r="I30" s="336">
        <v>43276</v>
      </c>
      <c r="J30" s="336">
        <f t="shared" ref="J30:L30" si="29">I30</f>
        <v>43276</v>
      </c>
      <c r="K30" s="336">
        <f t="shared" si="29"/>
        <v>43276</v>
      </c>
      <c r="L30" s="336">
        <f t="shared" si="29"/>
        <v>43276</v>
      </c>
      <c r="M30" s="335" t="s">
        <v>6468</v>
      </c>
      <c r="N30" s="335" t="s">
        <v>4713</v>
      </c>
      <c r="O30" s="335" t="s">
        <v>14</v>
      </c>
      <c r="P30" s="335" t="s">
        <v>2940</v>
      </c>
      <c r="Q30" s="337">
        <v>20009</v>
      </c>
      <c r="R30" s="335" t="str">
        <f>VLOOKUP(A30,Sheet4!$B$3:$AV$326,22,FALSE)</f>
        <v>andi</v>
      </c>
      <c r="S30" s="335">
        <f>VLOOKUP(A30,Sheet4!$B$3:$AV$326,23,FALSE)</f>
        <v>89647329052</v>
      </c>
      <c r="T30" s="335" t="str">
        <f>VLOOKUP(A30,Sheet4!$B$3:$AV$326,37,FALSE)</f>
        <v>done survey</v>
      </c>
      <c r="U30" s="335">
        <f>VLOOKUP(A30,Sheet4!$B$3:$AV$326,32,FALSE)</f>
        <v>-6176539</v>
      </c>
      <c r="V30" s="335">
        <f>VLOOKUP(A30,Sheet4!$B$3:$AV$326,31,FALSE)</f>
        <v>106818784</v>
      </c>
      <c r="W30" s="335" t="str">
        <f>VLOOKUP(A30,Sheet4!$B$3:$AV$326,14,FALSE)</f>
        <v>JL RAYA TANAH ABANG III/IV KEC. TANAH ABANG KAB. JAKARTA PUSAT</v>
      </c>
      <c r="X30" s="335" t="str">
        <f>VLOOKUP(A30,Sheet4!$B$3:$AV$326,17,FALSE)</f>
        <v>Tidak Ada Gudang</v>
      </c>
      <c r="Y30" s="335" t="str">
        <f>VLOOKUP(A30,Sheet4!$B$3:$AV$326,25,FALSE)</f>
        <v>2.4 m</v>
      </c>
      <c r="Z30" s="335" t="str">
        <f>VLOOKUP(A30,Sheet4!$B$3:$AV$326,26,FALSE)</f>
        <v>ATAP GEDUNG LANTAI 5</v>
      </c>
      <c r="AA30" s="335" t="str">
        <f>VLOOKUP(A30,Sheet4!$B$3:$AV$326,27,FALSE)</f>
        <v>Mendukung</v>
      </c>
      <c r="AB30" s="335" t="str">
        <f>VLOOKUP(A30,Sheet4!$B$3:$AV$326,33,FALSE)</f>
        <v>P-N ; 220V , P-G 221V , N-G ( Ground) 0.5v</v>
      </c>
      <c r="AC30" s="335" t="str">
        <f>VLOOKUP(A30,Sheet4!$B$3:$AV$326,34,FALSE)</f>
        <v>ADA</v>
      </c>
      <c r="AD30" s="335" t="s">
        <v>6718</v>
      </c>
      <c r="AE30" s="335" t="str">
        <f>VLOOKUP(A30,Sheet4!$B$3:$AV$326,30,FALSE)</f>
        <v>LOSS DARI POHON DAN GEDUNG</v>
      </c>
      <c r="AF30" s="335" t="s">
        <v>5256</v>
      </c>
      <c r="AG30" s="335" t="str">
        <f>MasterRemote!K30</f>
        <v>HUGHES239</v>
      </c>
      <c r="AH30" s="335">
        <v>233081108</v>
      </c>
      <c r="AI30" s="335" t="s">
        <v>6725</v>
      </c>
      <c r="AJ30" s="335" t="str">
        <f>VLOOKUP(A30,Sheet4!$B$3:$AV$326,28,FALSE)</f>
        <v>NPRM</v>
      </c>
      <c r="AK30" s="335" t="s">
        <v>4875</v>
      </c>
      <c r="AL30" s="335" t="str">
        <f>MasterRemote!T30</f>
        <v>SCM201900010008</v>
      </c>
      <c r="AM30" s="335" t="s">
        <v>4713</v>
      </c>
      <c r="AN30" s="335" t="s">
        <v>4713</v>
      </c>
      <c r="AO30" s="335" t="str">
        <f t="shared" si="0"/>
        <v>HUGHES239-SiteSurvey-29</v>
      </c>
      <c r="AP30" s="335">
        <v>233019505</v>
      </c>
      <c r="AQ30" s="338" t="s">
        <v>6749</v>
      </c>
    </row>
    <row r="31" spans="1:43">
      <c r="A31" s="335" t="str">
        <f>MasterRemote!A31</f>
        <v>SCM201900010008000030</v>
      </c>
      <c r="B31" s="335">
        <f>MasterRemote!B31</f>
        <v>30</v>
      </c>
      <c r="C31" s="335" t="str">
        <f>MasterRemote!F31</f>
        <v>1.132.113.1</v>
      </c>
      <c r="D31" s="336">
        <f t="shared" si="1"/>
        <v>43277</v>
      </c>
      <c r="E31" s="342" t="s">
        <v>6750</v>
      </c>
      <c r="F31" s="335" t="s">
        <v>3936</v>
      </c>
      <c r="G31" s="335" t="s">
        <v>3146</v>
      </c>
      <c r="H31" s="335" t="s">
        <v>3046</v>
      </c>
      <c r="I31" s="336">
        <v>43277</v>
      </c>
      <c r="J31" s="336">
        <f t="shared" ref="J31:L31" si="30">I31</f>
        <v>43277</v>
      </c>
      <c r="K31" s="336">
        <f t="shared" si="30"/>
        <v>43277</v>
      </c>
      <c r="L31" s="336">
        <f t="shared" si="30"/>
        <v>43277</v>
      </c>
      <c r="M31" s="335" t="s">
        <v>6468</v>
      </c>
      <c r="N31" s="335" t="s">
        <v>4713</v>
      </c>
      <c r="O31" s="335" t="s">
        <v>14</v>
      </c>
      <c r="P31" s="335" t="s">
        <v>2940</v>
      </c>
      <c r="Q31" s="337">
        <v>20009</v>
      </c>
      <c r="R31" s="335" t="str">
        <f>VLOOKUP(A31,Sheet4!$B$3:$AV$326,22,FALSE)</f>
        <v>fajar</v>
      </c>
      <c r="S31" s="335" t="str">
        <f>VLOOKUP(A31,Sheet4!$B$3:$AV$326,23,FALSE)</f>
        <v>JL. MAMPANG PRAPATAN NO. 8 JAKARTA SELATAN</v>
      </c>
      <c r="T31" s="335" t="str">
        <f>VLOOKUP(A31,Sheet4!$B$3:$AV$326,37,FALSE)</f>
        <v>done</v>
      </c>
      <c r="U31" s="335" t="str">
        <f>VLOOKUP(A31,Sheet4!$B$3:$AV$326,32,FALSE)</f>
        <v>-6.14'34"S</v>
      </c>
      <c r="V31" s="335" t="str">
        <f>VLOOKUP(A31,Sheet4!$B$3:$AV$326,31,FALSE)</f>
        <v>106.49'33"E</v>
      </c>
      <c r="W31" s="335" t="str">
        <f>VLOOKUP(A31,Sheet4!$B$3:$AV$326,14,FALSE)</f>
        <v>JL. MAMPANG PRAPATAN NO. 8 JAKARTA SELATAN</v>
      </c>
      <c r="X31" s="335" t="str">
        <f>VLOOKUP(A31,Sheet4!$B$3:$AV$326,17,FALSE)</f>
        <v>Tidak Ada Gudang</v>
      </c>
      <c r="Y31" s="335" t="str">
        <f>VLOOKUP(A31,Sheet4!$B$3:$AV$326,25,FALSE)</f>
        <v>2.4 m</v>
      </c>
      <c r="Z31" s="335" t="str">
        <f>VLOOKUP(A31,Sheet4!$B$3:$AV$326,26,FALSE)</f>
        <v>rooftop lt 6</v>
      </c>
      <c r="AA31" s="335" t="str">
        <f>VLOOKUP(A31,Sheet4!$B$3:$AV$326,27,FALSE)</f>
        <v>Mendukung</v>
      </c>
      <c r="AB31" s="335" t="str">
        <f>VLOOKUP(A31,Sheet4!$B$3:$AV$326,33,FALSE)</f>
        <v>P-N ; 222 V , P-G 199V , N-G ( Ground) 0.7v</v>
      </c>
      <c r="AC31" s="335" t="str">
        <f>VLOOKUP(A31,Sheet4!$B$3:$AV$326,34,FALSE)</f>
        <v>ADA</v>
      </c>
      <c r="AD31" s="335" t="s">
        <v>6718</v>
      </c>
      <c r="AE31" s="335" t="str">
        <f>VLOOKUP(A31,Sheet4!$B$3:$AV$326,30,FALSE)</f>
        <v>loss</v>
      </c>
      <c r="AF31" s="335" t="s">
        <v>5256</v>
      </c>
      <c r="AG31" s="335" t="str">
        <f>MasterRemote!K31</f>
        <v>HUGHES239</v>
      </c>
      <c r="AH31" s="335">
        <v>233081108</v>
      </c>
      <c r="AI31" s="335" t="s">
        <v>6725</v>
      </c>
      <c r="AJ31" s="335" t="str">
        <f>VLOOKUP(A31,Sheet4!$B$3:$AV$326,28,FALSE)</f>
        <v>NPRM</v>
      </c>
      <c r="AK31" s="335" t="s">
        <v>4808</v>
      </c>
      <c r="AL31" s="335" t="str">
        <f>MasterRemote!T31</f>
        <v>SCM201900010008</v>
      </c>
      <c r="AM31" s="335" t="s">
        <v>4713</v>
      </c>
      <c r="AN31" s="335" t="s">
        <v>4713</v>
      </c>
      <c r="AO31" s="335" t="str">
        <f t="shared" si="0"/>
        <v>HUGHES239-SiteSurvey-30</v>
      </c>
      <c r="AP31" s="335">
        <v>233019505</v>
      </c>
      <c r="AQ31" s="338" t="s">
        <v>6749</v>
      </c>
    </row>
    <row r="32" spans="1:43">
      <c r="A32" s="335" t="str">
        <f>MasterRemote!A32</f>
        <v>SCM201900010008000031</v>
      </c>
      <c r="B32" s="335">
        <f>MasterRemote!B32</f>
        <v>31</v>
      </c>
      <c r="C32" s="335" t="str">
        <f>MasterRemote!F32</f>
        <v>55.36.120.1</v>
      </c>
      <c r="D32" s="336">
        <f t="shared" si="1"/>
        <v>43276</v>
      </c>
      <c r="E32" s="342" t="s">
        <v>6750</v>
      </c>
      <c r="F32" s="335" t="s">
        <v>3555</v>
      </c>
      <c r="G32" s="335" t="s">
        <v>3125</v>
      </c>
      <c r="H32" s="335" t="s">
        <v>3126</v>
      </c>
      <c r="I32" s="336">
        <v>43276</v>
      </c>
      <c r="J32" s="336">
        <f t="shared" ref="J32:L32" si="31">I32</f>
        <v>43276</v>
      </c>
      <c r="K32" s="336">
        <f t="shared" si="31"/>
        <v>43276</v>
      </c>
      <c r="L32" s="336">
        <f t="shared" si="31"/>
        <v>43276</v>
      </c>
      <c r="M32" s="335" t="s">
        <v>6468</v>
      </c>
      <c r="N32" s="335" t="s">
        <v>4713</v>
      </c>
      <c r="O32" s="335" t="s">
        <v>14</v>
      </c>
      <c r="P32" s="335" t="s">
        <v>2940</v>
      </c>
      <c r="Q32" s="337">
        <v>20009</v>
      </c>
      <c r="R32" s="335" t="str">
        <f>VLOOKUP(A32,Sheet4!$B$3:$AV$326,22,FALSE)</f>
        <v>Bp. Ahmad Afrizal</v>
      </c>
      <c r="S32" s="335" t="str">
        <f>VLOOKUP(A32,Sheet4!$B$3:$AV$326,23,FALSE)</f>
        <v>08161932162/08128120261</v>
      </c>
      <c r="T32" s="335" t="str">
        <f>VLOOKUP(A32,Sheet4!$B$3:$AV$326,37,FALSE)</f>
        <v>done</v>
      </c>
      <c r="U32" s="335">
        <f>VLOOKUP(A32,Sheet4!$B$3:$AV$326,32,FALSE)</f>
        <v>-623062</v>
      </c>
      <c r="V32" s="335">
        <f>VLOOKUP(A32,Sheet4!$B$3:$AV$326,31,FALSE)</f>
        <v>1067892</v>
      </c>
      <c r="W32" s="335" t="str">
        <f>VLOOKUP(A32,Sheet4!$B$3:$AV$326,14,FALSE)</f>
        <v>jl radio dalam no.122 kebayoran baru jaksel</v>
      </c>
      <c r="X32" s="335" t="str">
        <f>VLOOKUP(A32,Sheet4!$B$3:$AV$326,17,FALSE)</f>
        <v>Tidak Ada Gudang</v>
      </c>
      <c r="Y32" s="335" t="str">
        <f>VLOOKUP(A32,Sheet4!$B$3:$AV$326,25,FALSE)</f>
        <v>2.4 m</v>
      </c>
      <c r="Z32" s="335" t="str">
        <f>VLOOKUP(A32,Sheet4!$B$3:$AV$326,26,FALSE)</f>
        <v>Rooftop Lt.5</v>
      </c>
      <c r="AA32" s="335" t="str">
        <f>VLOOKUP(A32,Sheet4!$B$3:$AV$326,27,FALSE)</f>
        <v>Mendukung</v>
      </c>
      <c r="AB32" s="335" t="str">
        <f>VLOOKUP(A32,Sheet4!$B$3:$AV$326,33,FALSE)</f>
        <v>P-N ; 220 V , P-G 221V , N-G ( Ground) 0,2v</v>
      </c>
      <c r="AC32" s="335" t="str">
        <f>VLOOKUP(A32,Sheet4!$B$3:$AV$326,34,FALSE)</f>
        <v>ADA</v>
      </c>
      <c r="AD32" s="335" t="s">
        <v>6718</v>
      </c>
      <c r="AE32" s="335" t="str">
        <f>VLOOKUP(A32,Sheet4!$B$3:$AV$326,30,FALSE)</f>
        <v>LOSS</v>
      </c>
      <c r="AF32" s="335" t="s">
        <v>5256</v>
      </c>
      <c r="AG32" s="335" t="str">
        <f>MasterRemote!K32</f>
        <v>HUGHES239</v>
      </c>
      <c r="AH32" s="335">
        <v>233081108</v>
      </c>
      <c r="AI32" s="335" t="s">
        <v>6725</v>
      </c>
      <c r="AJ32" s="335" t="str">
        <f>VLOOKUP(A32,Sheet4!$B$3:$AV$326,28,FALSE)</f>
        <v>NPRM</v>
      </c>
      <c r="AK32" s="335" t="s">
        <v>4780</v>
      </c>
      <c r="AL32" s="335" t="str">
        <f>MasterRemote!T32</f>
        <v>SCM201900010008</v>
      </c>
      <c r="AM32" s="335" t="s">
        <v>4713</v>
      </c>
      <c r="AN32" s="335" t="s">
        <v>4713</v>
      </c>
      <c r="AO32" s="335" t="str">
        <f t="shared" si="0"/>
        <v>HUGHES239-SiteSurvey-31</v>
      </c>
      <c r="AP32" s="335">
        <v>233019505</v>
      </c>
      <c r="AQ32" s="338" t="s">
        <v>6749</v>
      </c>
    </row>
    <row r="33" spans="1:43">
      <c r="A33" s="335" t="str">
        <f>MasterRemote!A33</f>
        <v>SCM201900010008000032</v>
      </c>
      <c r="B33" s="335">
        <f>MasterRemote!B33</f>
        <v>32</v>
      </c>
      <c r="C33" s="335" t="str">
        <f>MasterRemote!F33</f>
        <v>1.132.97.1</v>
      </c>
      <c r="D33" s="336">
        <f t="shared" si="1"/>
        <v>43277</v>
      </c>
      <c r="E33" s="342" t="s">
        <v>6750</v>
      </c>
      <c r="F33" s="335" t="s">
        <v>3943</v>
      </c>
      <c r="G33" s="335" t="s">
        <v>3146</v>
      </c>
      <c r="H33" s="335" t="s">
        <v>3046</v>
      </c>
      <c r="I33" s="336">
        <v>43277</v>
      </c>
      <c r="J33" s="336">
        <f t="shared" ref="J33:L33" si="32">I33</f>
        <v>43277</v>
      </c>
      <c r="K33" s="336">
        <f t="shared" si="32"/>
        <v>43277</v>
      </c>
      <c r="L33" s="336">
        <f t="shared" si="32"/>
        <v>43277</v>
      </c>
      <c r="M33" s="335" t="s">
        <v>6468</v>
      </c>
      <c r="N33" s="335" t="s">
        <v>4713</v>
      </c>
      <c r="O33" s="335" t="s">
        <v>14</v>
      </c>
      <c r="P33" s="335" t="s">
        <v>2940</v>
      </c>
      <c r="Q33" s="337">
        <v>20009</v>
      </c>
      <c r="R33" s="335" t="str">
        <f>VLOOKUP(A33,Sheet4!$B$3:$AV$326,22,FALSE)</f>
        <v>dion</v>
      </c>
      <c r="S33" s="335">
        <f>VLOOKUP(A33,Sheet4!$B$3:$AV$326,23,FALSE)</f>
        <v>0</v>
      </c>
      <c r="T33" s="335" t="str">
        <f>VLOOKUP(A33,Sheet4!$B$3:$AV$326,37,FALSE)</f>
        <v>done</v>
      </c>
      <c r="U33" s="335" t="str">
        <f>VLOOKUP(A33,Sheet4!$B$3:$AV$326,32,FALSE)</f>
        <v>06.17'6" S</v>
      </c>
      <c r="V33" s="335" t="str">
        <f>VLOOKUP(A33,Sheet4!$B$3:$AV$326,31,FALSE)</f>
        <v>106.50'29"E</v>
      </c>
      <c r="W33" s="335" t="str">
        <f>VLOOKUP(A33,Sheet4!$B$3:$AV$326,14,FALSE)</f>
        <v>JL. RAGUNAN RAYA NO.39A PS. MINGGU JAKARTA SELATAN</v>
      </c>
      <c r="X33" s="335" t="str">
        <f>VLOOKUP(A33,Sheet4!$B$3:$AV$326,17,FALSE)</f>
        <v>Tidak Ada Gudang</v>
      </c>
      <c r="Y33" s="335" t="str">
        <f>VLOOKUP(A33,Sheet4!$B$3:$AV$326,25,FALSE)</f>
        <v>2.4 m</v>
      </c>
      <c r="Z33" s="335" t="str">
        <f>VLOOKUP(A33,Sheet4!$B$3:$AV$326,26,FALSE)</f>
        <v>rooftop</v>
      </c>
      <c r="AA33" s="335" t="str">
        <f>VLOOKUP(A33,Sheet4!$B$3:$AV$326,27,FALSE)</f>
        <v>Mendukung</v>
      </c>
      <c r="AB33" s="335" t="str">
        <f>VLOOKUP(A33,Sheet4!$B$3:$AV$326,33,FALSE)</f>
        <v>P-N ; 219 V , P-G 218V , N-G ( Ground) 0,2v</v>
      </c>
      <c r="AC33" s="335" t="str">
        <f>VLOOKUP(A33,Sheet4!$B$3:$AV$326,34,FALSE)</f>
        <v>ADA</v>
      </c>
      <c r="AD33" s="335" t="s">
        <v>6718</v>
      </c>
      <c r="AE33" s="335" t="str">
        <f>VLOOKUP(A33,Sheet4!$B$3:$AV$326,30,FALSE)</f>
        <v>loss</v>
      </c>
      <c r="AF33" s="335" t="s">
        <v>5256</v>
      </c>
      <c r="AG33" s="335" t="str">
        <f>MasterRemote!K33</f>
        <v>HUGHES239</v>
      </c>
      <c r="AH33" s="335">
        <v>233081108</v>
      </c>
      <c r="AI33" s="335" t="s">
        <v>6725</v>
      </c>
      <c r="AJ33" s="335" t="str">
        <f>VLOOKUP(A33,Sheet4!$B$3:$AV$326,28,FALSE)</f>
        <v>NPRM</v>
      </c>
      <c r="AK33" s="335" t="s">
        <v>4808</v>
      </c>
      <c r="AL33" s="335" t="str">
        <f>MasterRemote!T33</f>
        <v>SCM201900010008</v>
      </c>
      <c r="AM33" s="335" t="s">
        <v>4713</v>
      </c>
      <c r="AN33" s="335" t="s">
        <v>4713</v>
      </c>
      <c r="AO33" s="335" t="str">
        <f t="shared" si="0"/>
        <v>HUGHES239-SiteSurvey-32</v>
      </c>
      <c r="AP33" s="335">
        <v>233019505</v>
      </c>
      <c r="AQ33" s="338" t="s">
        <v>6749</v>
      </c>
    </row>
    <row r="34" spans="1:43">
      <c r="A34" s="335" t="str">
        <f>MasterRemote!A34</f>
        <v>SCM201900010008000033</v>
      </c>
      <c r="B34" s="335">
        <f>MasterRemote!B34</f>
        <v>33</v>
      </c>
      <c r="C34" s="335" t="str">
        <f>MasterRemote!F34</f>
        <v>49.16.24.1</v>
      </c>
      <c r="D34" s="336">
        <f t="shared" si="1"/>
        <v>43276</v>
      </c>
      <c r="E34" s="342" t="s">
        <v>6750</v>
      </c>
      <c r="F34" s="335" t="s">
        <v>3557</v>
      </c>
      <c r="G34" s="335" t="s">
        <v>3151</v>
      </c>
      <c r="H34" s="335" t="s">
        <v>3152</v>
      </c>
      <c r="I34" s="336">
        <v>43276</v>
      </c>
      <c r="J34" s="336">
        <f t="shared" ref="J34:L34" si="33">I34</f>
        <v>43276</v>
      </c>
      <c r="K34" s="336">
        <f t="shared" si="33"/>
        <v>43276</v>
      </c>
      <c r="L34" s="336">
        <f t="shared" si="33"/>
        <v>43276</v>
      </c>
      <c r="M34" s="335" t="s">
        <v>6468</v>
      </c>
      <c r="N34" s="335" t="s">
        <v>4713</v>
      </c>
      <c r="O34" s="335" t="s">
        <v>14</v>
      </c>
      <c r="P34" s="335" t="s">
        <v>2940</v>
      </c>
      <c r="Q34" s="337">
        <v>20009</v>
      </c>
      <c r="R34" s="335" t="str">
        <f>VLOOKUP(A34,Sheet4!$B$3:$AV$326,22,FALSE)</f>
        <v>sugiyanto</v>
      </c>
      <c r="S34" s="335">
        <f>VLOOKUP(A34,Sheet4!$B$3:$AV$326,23,FALSE)</f>
        <v>8567233705</v>
      </c>
      <c r="T34" s="335" t="str">
        <f>VLOOKUP(A34,Sheet4!$B$3:$AV$326,37,FALSE)</f>
        <v>Saat menaikan Antena V- sat (Dist) Harus lewat sebelah Gedung Dikerek Ke lantai 4 RoofTop dibutuhkan 3/4 Orang,Krn tdk ada Akses.
-Saat pemasangan Kabel Grounding ke Panel Listrik Dibutuhkan Tenaga Ahli electrical
-Instalasi Kabel Dibutuhkan tangga dan Lewat diatas plafon SOP Gedung Harus pakai pipa Kondoit
-Bekerja diketinggian lantai4 RoofTop,Tdk ada penghalang/pagar Sisi Gedung.</v>
      </c>
      <c r="U34" s="335">
        <f>VLOOKUP(A34,Sheet4!$B$3:$AV$326,32,FALSE)</f>
        <v>-6.1571160000000003</v>
      </c>
      <c r="V34" s="335">
        <f>VLOOKUP(A34,Sheet4!$B$3:$AV$326,31,FALSE)</f>
        <v>106.89998300000001</v>
      </c>
      <c r="W34" s="335" t="str">
        <f>VLOOKUP(A34,Sheet4!$B$3:$AV$326,14,FALSE)</f>
        <v>Jl. Raya Boulevard Barat Blok LC 6 Kav 69 - 70 Kel. Kelapa Gaind Barat, Kec Kelapa Gading JakUt</v>
      </c>
      <c r="X34" s="335" t="str">
        <f>VLOOKUP(A34,Sheet4!$B$3:$AV$326,17,FALSE)</f>
        <v>Gudang-Tdk Bisa Titip</v>
      </c>
      <c r="Y34" s="335" t="str">
        <f>VLOOKUP(A34,Sheet4!$B$3:$AV$326,25,FALSE)</f>
        <v>2.4 m</v>
      </c>
      <c r="Z34" s="335" t="str">
        <f>VLOOKUP(A34,Sheet4!$B$3:$AV$326,26,FALSE)</f>
        <v>Rooftop LANTAI 4</v>
      </c>
      <c r="AA34" s="335" t="str">
        <f>VLOOKUP(A34,Sheet4!$B$3:$AV$326,27,FALSE)</f>
        <v>Mendukung</v>
      </c>
      <c r="AB34" s="335" t="str">
        <f>VLOOKUP(A34,Sheet4!$B$3:$AV$326,33,FALSE)</f>
        <v>PN:220V
PG: 220V
NG:1.1</v>
      </c>
      <c r="AC34" s="335" t="str">
        <f>VLOOKUP(A34,Sheet4!$B$3:$AV$326,34,FALSE)</f>
        <v>ADA</v>
      </c>
      <c r="AD34" s="335" t="s">
        <v>6718</v>
      </c>
      <c r="AE34" s="335" t="str">
        <f>VLOOKUP(A34,Sheet4!$B$3:$AV$326,30,FALSE)</f>
        <v>LOSS GEDUNG</v>
      </c>
      <c r="AF34" s="335" t="s">
        <v>5256</v>
      </c>
      <c r="AG34" s="335" t="str">
        <f>MasterRemote!K34</f>
        <v>HUGHES239</v>
      </c>
      <c r="AH34" s="335">
        <v>233081108</v>
      </c>
      <c r="AI34" s="335" t="s">
        <v>6725</v>
      </c>
      <c r="AJ34" s="335" t="str">
        <f>VLOOKUP(A34,Sheet4!$B$3:$AV$326,28,FALSE)</f>
        <v>NPRM</v>
      </c>
      <c r="AK34" s="335" t="s">
        <v>4790</v>
      </c>
      <c r="AL34" s="335" t="str">
        <f>MasterRemote!T34</f>
        <v>SCM201900010008</v>
      </c>
      <c r="AM34" s="335" t="s">
        <v>4713</v>
      </c>
      <c r="AN34" s="335" t="s">
        <v>4713</v>
      </c>
      <c r="AO34" s="335" t="str">
        <f t="shared" si="0"/>
        <v>HUGHES239-SiteSurvey-33</v>
      </c>
      <c r="AP34" s="335">
        <v>233019505</v>
      </c>
      <c r="AQ34" s="338" t="s">
        <v>6749</v>
      </c>
    </row>
    <row r="35" spans="1:43">
      <c r="A35" s="335" t="str">
        <f>MasterRemote!A35</f>
        <v>SCM201900010008000034</v>
      </c>
      <c r="B35" s="335">
        <f>MasterRemote!B35</f>
        <v>34</v>
      </c>
      <c r="C35" s="335" t="str">
        <f>MasterRemote!F35</f>
        <v>1.132.65.1</v>
      </c>
      <c r="D35" s="336">
        <f t="shared" si="1"/>
        <v>43277</v>
      </c>
      <c r="E35" s="342" t="s">
        <v>6750</v>
      </c>
      <c r="F35" s="335" t="s">
        <v>3950</v>
      </c>
      <c r="G35" s="335" t="s">
        <v>3125</v>
      </c>
      <c r="H35" s="335" t="s">
        <v>3126</v>
      </c>
      <c r="I35" s="336">
        <v>43277</v>
      </c>
      <c r="J35" s="336">
        <f t="shared" ref="J35:L35" si="34">I35</f>
        <v>43277</v>
      </c>
      <c r="K35" s="336">
        <f t="shared" si="34"/>
        <v>43277</v>
      </c>
      <c r="L35" s="336">
        <f t="shared" si="34"/>
        <v>43277</v>
      </c>
      <c r="M35" s="335" t="s">
        <v>6468</v>
      </c>
      <c r="N35" s="335" t="s">
        <v>4713</v>
      </c>
      <c r="O35" s="335" t="s">
        <v>14</v>
      </c>
      <c r="P35" s="335" t="s">
        <v>2940</v>
      </c>
      <c r="Q35" s="337">
        <v>20009</v>
      </c>
      <c r="R35" s="335" t="str">
        <f>VLOOKUP(A35,Sheet4!$B$3:$AV$326,22,FALSE)</f>
        <v>Suhendry</v>
      </c>
      <c r="S35" s="335">
        <f>VLOOKUP(A35,Sheet4!$B$3:$AV$326,23,FALSE)</f>
        <v>81380860004</v>
      </c>
      <c r="T35" s="335" t="str">
        <f>VLOOKUP(A35,Sheet4!$B$3:$AV$326,37,FALSE)</f>
        <v>done survey, siap install selepas jam kerja</v>
      </c>
      <c r="U35" s="335">
        <f>VLOOKUP(A35,Sheet4!$B$3:$AV$326,32,FALSE)</f>
        <v>-625383</v>
      </c>
      <c r="V35" s="335">
        <f>VLOOKUP(A35,Sheet4!$B$3:$AV$326,31,FALSE)</f>
        <v>1067814</v>
      </c>
      <c r="W35" s="335" t="str">
        <f>VLOOKUP(A35,Sheet4!$B$3:$AV$326,14,FALSE)</f>
        <v>Jl. Sultan Iskandar Muda/Arteri Pondok Indah Kav. No. 3, Keb. Lama, Jak-Sel</v>
      </c>
      <c r="X35" s="335" t="str">
        <f>VLOOKUP(A35,Sheet4!$B$3:$AV$326,17,FALSE)</f>
        <v>Tidak Ada Gudang</v>
      </c>
      <c r="Y35" s="335" t="str">
        <f>VLOOKUP(A35,Sheet4!$B$3:$AV$326,25,FALSE)</f>
        <v>2.4 m</v>
      </c>
      <c r="Z35" s="335" t="str">
        <f>VLOOKUP(A35,Sheet4!$B$3:$AV$326,26,FALSE)</f>
        <v>ROOFTOP</v>
      </c>
      <c r="AA35" s="335" t="str">
        <f>VLOOKUP(A35,Sheet4!$B$3:$AV$326,27,FALSE)</f>
        <v>Mendukung</v>
      </c>
      <c r="AB35" s="335" t="str">
        <f>VLOOKUP(A35,Sheet4!$B$3:$AV$326,33,FALSE)</f>
        <v>P-N ; 225V , P-G 226V , N-G ( Ground) 1,2v</v>
      </c>
      <c r="AC35" s="335" t="str">
        <f>VLOOKUP(A35,Sheet4!$B$3:$AV$326,34,FALSE)</f>
        <v>ADA</v>
      </c>
      <c r="AD35" s="335" t="s">
        <v>6718</v>
      </c>
      <c r="AE35" s="335" t="str">
        <f>VLOOKUP(A35,Sheet4!$B$3:$AV$326,30,FALSE)</f>
        <v>LOSS GEDUNG</v>
      </c>
      <c r="AF35" s="335" t="s">
        <v>5256</v>
      </c>
      <c r="AG35" s="335" t="str">
        <f>MasterRemote!K35</f>
        <v>HUGHES239</v>
      </c>
      <c r="AH35" s="335">
        <v>233081108</v>
      </c>
      <c r="AI35" s="335" t="s">
        <v>6725</v>
      </c>
      <c r="AJ35" s="335" t="str">
        <f>VLOOKUP(A35,Sheet4!$B$3:$AV$326,28,FALSE)</f>
        <v>NPRM</v>
      </c>
      <c r="AK35" s="335" t="s">
        <v>4780</v>
      </c>
      <c r="AL35" s="335" t="str">
        <f>MasterRemote!T35</f>
        <v>SCM201900010008</v>
      </c>
      <c r="AM35" s="335" t="s">
        <v>4713</v>
      </c>
      <c r="AN35" s="335" t="s">
        <v>4713</v>
      </c>
      <c r="AO35" s="335" t="str">
        <f t="shared" si="0"/>
        <v>HUGHES239-SiteSurvey-34</v>
      </c>
      <c r="AP35" s="335">
        <v>233019505</v>
      </c>
      <c r="AQ35" s="338" t="s">
        <v>6749</v>
      </c>
    </row>
    <row r="36" spans="1:43">
      <c r="A36" s="335" t="str">
        <f>MasterRemote!A36</f>
        <v>SCM201900010008000035</v>
      </c>
      <c r="B36" s="335">
        <f>MasterRemote!B36</f>
        <v>35</v>
      </c>
      <c r="C36" s="335" t="str">
        <f>MasterRemote!F36</f>
        <v>1.131.161.1</v>
      </c>
      <c r="D36" s="336">
        <f t="shared" si="1"/>
        <v>43276</v>
      </c>
      <c r="E36" s="342" t="s">
        <v>6750</v>
      </c>
      <c r="F36" s="335" t="s">
        <v>3561</v>
      </c>
      <c r="G36" s="335">
        <v>236381702</v>
      </c>
      <c r="H36" s="335" t="s">
        <v>6742</v>
      </c>
      <c r="I36" s="336">
        <v>43276</v>
      </c>
      <c r="J36" s="336">
        <f t="shared" ref="J36:L36" si="35">I36</f>
        <v>43276</v>
      </c>
      <c r="K36" s="336">
        <f t="shared" si="35"/>
        <v>43276</v>
      </c>
      <c r="L36" s="336">
        <f t="shared" si="35"/>
        <v>43276</v>
      </c>
      <c r="M36" s="335" t="s">
        <v>6468</v>
      </c>
      <c r="N36" s="335" t="s">
        <v>4713</v>
      </c>
      <c r="O36" s="335" t="s">
        <v>14</v>
      </c>
      <c r="P36" s="335" t="s">
        <v>2940</v>
      </c>
      <c r="Q36" s="337">
        <v>20009</v>
      </c>
      <c r="R36" s="335" t="str">
        <f>VLOOKUP(A36,Sheet4!$B$3:$AV$326,22,FALSE)</f>
        <v>Aldo</v>
      </c>
      <c r="S36" s="335">
        <f>VLOOKUP(A36,Sheet4!$B$3:$AV$326,23,FALSE)</f>
        <v>81296966202</v>
      </c>
      <c r="T36" s="335" t="str">
        <f>VLOOKUP(A36,Sheet4!$B$3:$AV$326,37,FALSE)</f>
        <v>NOTE : 
● NO HP PIC TERLAMPIR
● SIAP INSTALL
● PEMASANGAN DAN PENGIRIMAN SPARE KONFIRMASI SEBELUM NYA KE PIHAK PIC BRI</v>
      </c>
      <c r="U36" s="335">
        <f>VLOOKUP(A36,Sheet4!$B$3:$AV$326,32,FALSE)</f>
        <v>6.1360000000000001</v>
      </c>
      <c r="V36" s="335">
        <f>VLOOKUP(A36,Sheet4!$B$3:$AV$326,31,FALSE)</f>
        <v>106.834</v>
      </c>
      <c r="W36" s="335" t="str">
        <f>VLOOKUP(A36,Sheet4!$B$3:$AV$326,14,FALSE)</f>
        <v>JL.CUT MUTIAH, GONDANGDIA, JAKARTA</v>
      </c>
      <c r="X36" s="335" t="str">
        <f>VLOOKUP(A36,Sheet4!$B$3:$AV$326,17,FALSE)</f>
        <v>Tidak Ada Gudang</v>
      </c>
      <c r="Y36" s="335" t="str">
        <f>VLOOKUP(A36,Sheet4!$B$3:$AV$326,25,FALSE)</f>
        <v>2.4 m</v>
      </c>
      <c r="Z36" s="335" t="str">
        <f>VLOOKUP(A36,Sheet4!$B$3:$AV$326,26,FALSE)</f>
        <v>ROOFTOP</v>
      </c>
      <c r="AA36" s="335" t="str">
        <f>VLOOKUP(A36,Sheet4!$B$3:$AV$326,27,FALSE)</f>
        <v>Mendukung</v>
      </c>
      <c r="AB36" s="335" t="str">
        <f>VLOOKUP(A36,Sheet4!$B$3:$AV$326,33,FALSE)</f>
        <v>P-N ; 220 V , P-G ; 221 V, N-G ; 0.8 V</v>
      </c>
      <c r="AC36" s="335" t="str">
        <f>VLOOKUP(A36,Sheet4!$B$3:$AV$326,34,FALSE)</f>
        <v>ADA</v>
      </c>
      <c r="AD36" s="335" t="s">
        <v>6718</v>
      </c>
      <c r="AE36" s="335" t="str">
        <f>VLOOKUP(A36,Sheet4!$B$3:$AV$326,30,FALSE)</f>
        <v>LOSS GEDUNG</v>
      </c>
      <c r="AF36" s="335" t="s">
        <v>5256</v>
      </c>
      <c r="AG36" s="335" t="str">
        <f>MasterRemote!K36</f>
        <v>HUGHES239</v>
      </c>
      <c r="AH36" s="335">
        <v>233081108</v>
      </c>
      <c r="AI36" s="335" t="s">
        <v>6725</v>
      </c>
      <c r="AJ36" s="335" t="str">
        <f>VLOOKUP(A36,Sheet4!$B$3:$AV$326,28,FALSE)</f>
        <v>NPRM</v>
      </c>
      <c r="AK36" s="335" t="s">
        <v>4815</v>
      </c>
      <c r="AL36" s="335" t="str">
        <f>MasterRemote!T36</f>
        <v>SCM201900010008</v>
      </c>
      <c r="AM36" s="335" t="s">
        <v>4713</v>
      </c>
      <c r="AN36" s="335" t="s">
        <v>4713</v>
      </c>
      <c r="AO36" s="335" t="str">
        <f t="shared" si="0"/>
        <v>HUGHES239-SiteSurvey-35</v>
      </c>
      <c r="AP36" s="335">
        <v>233019505</v>
      </c>
      <c r="AQ36" s="338" t="s">
        <v>6749</v>
      </c>
    </row>
    <row r="37" spans="1:43">
      <c r="A37" s="335" t="str">
        <f>MasterRemote!A37</f>
        <v>SCM201900010008000036</v>
      </c>
      <c r="B37" s="335">
        <f>MasterRemote!B37</f>
        <v>36</v>
      </c>
      <c r="C37" s="335" t="str">
        <f>MasterRemote!F37</f>
        <v>1.132.81.1</v>
      </c>
      <c r="D37" s="336">
        <f t="shared" si="1"/>
        <v>43276</v>
      </c>
      <c r="E37" s="342" t="s">
        <v>6750</v>
      </c>
      <c r="F37" s="335" t="s">
        <v>3562</v>
      </c>
      <c r="G37" s="335" t="s">
        <v>3155</v>
      </c>
      <c r="H37" s="335" t="s">
        <v>3025</v>
      </c>
      <c r="I37" s="336">
        <v>43276</v>
      </c>
      <c r="J37" s="336">
        <f t="shared" ref="J37:L37" si="36">I37</f>
        <v>43276</v>
      </c>
      <c r="K37" s="336">
        <f t="shared" si="36"/>
        <v>43276</v>
      </c>
      <c r="L37" s="336">
        <f t="shared" si="36"/>
        <v>43276</v>
      </c>
      <c r="M37" s="335" t="s">
        <v>6468</v>
      </c>
      <c r="N37" s="335" t="s">
        <v>4713</v>
      </c>
      <c r="O37" s="335" t="s">
        <v>14</v>
      </c>
      <c r="P37" s="335" t="s">
        <v>2940</v>
      </c>
      <c r="Q37" s="337">
        <v>20009</v>
      </c>
      <c r="R37" s="335" t="str">
        <f>VLOOKUP(A37,Sheet4!$B$3:$AV$326,22,FALSE)</f>
        <v>adri</v>
      </c>
      <c r="S37" s="335">
        <f>VLOOKUP(A37,Sheet4!$B$3:$AV$326,23,FALSE)</f>
        <v>89630496662</v>
      </c>
      <c r="T37" s="335" t="str">
        <f>VLOOKUP(A37,Sheet4!$B$3:$AV$326,37,FALSE)</f>
        <v>Waktu pengerjaan instalasi hari weekand agar tidak mengganggu aktivitas kanca</v>
      </c>
      <c r="U37" s="335">
        <f>VLOOKUP(A37,Sheet4!$B$3:$AV$326,32,FALSE)</f>
        <v>-6176539</v>
      </c>
      <c r="V37" s="335">
        <f>VLOOKUP(A37,Sheet4!$B$3:$AV$326,31,FALSE)</f>
        <v>106818784</v>
      </c>
      <c r="W37" s="335" t="str">
        <f>VLOOKUP(A37,Sheet4!$B$3:$AV$326,14,FALSE)</f>
        <v>Jl.Hasanuddin No.62 Blok M, Jakarta</v>
      </c>
      <c r="X37" s="335" t="str">
        <f>VLOOKUP(A37,Sheet4!$B$3:$AV$326,17,FALSE)</f>
        <v>Tidak Ada Gudang</v>
      </c>
      <c r="Y37" s="335" t="str">
        <f>VLOOKUP(A37,Sheet4!$B$3:$AV$326,25,FALSE)</f>
        <v>2.4 m</v>
      </c>
      <c r="Z37" s="335" t="str">
        <f>VLOOKUP(A37,Sheet4!$B$3:$AV$326,26,FALSE)</f>
        <v>Rooftop GEDUNG LANTAI 5</v>
      </c>
      <c r="AA37" s="335" t="str">
        <f>VLOOKUP(A37,Sheet4!$B$3:$AV$326,27,FALSE)</f>
        <v>Mendukung</v>
      </c>
      <c r="AB37" s="335" t="str">
        <f>VLOOKUP(A37,Sheet4!$B$3:$AV$326,33,FALSE)</f>
        <v>P-N ; 220V , P-G 221V , N-G ( Ground) 0.5v</v>
      </c>
      <c r="AC37" s="335" t="str">
        <f>VLOOKUP(A37,Sheet4!$B$3:$AV$326,34,FALSE)</f>
        <v>ADA</v>
      </c>
      <c r="AD37" s="335" t="s">
        <v>6718</v>
      </c>
      <c r="AE37" s="335" t="str">
        <f>VLOOKUP(A37,Sheet4!$B$3:$AV$326,30,FALSE)</f>
        <v>LOSS DARI POHON DAN GEDUNG</v>
      </c>
      <c r="AF37" s="335" t="s">
        <v>5256</v>
      </c>
      <c r="AG37" s="335" t="str">
        <f>MasterRemote!K37</f>
        <v>HUGHES239</v>
      </c>
      <c r="AH37" s="335">
        <v>233060803</v>
      </c>
      <c r="AI37" s="335" t="s">
        <v>4903</v>
      </c>
      <c r="AJ37" s="335" t="str">
        <f>VLOOKUP(A37,Sheet4!$B$3:$AV$326,28,FALSE)</f>
        <v>NPRM</v>
      </c>
      <c r="AK37" s="335" t="s">
        <v>4875</v>
      </c>
      <c r="AL37" s="335" t="str">
        <f>MasterRemote!T37</f>
        <v>SCM201900010008</v>
      </c>
      <c r="AM37" s="335" t="s">
        <v>4713</v>
      </c>
      <c r="AN37" s="335" t="s">
        <v>4713</v>
      </c>
      <c r="AO37" s="335" t="str">
        <f t="shared" si="0"/>
        <v>HUGHES239-SiteSurvey-36</v>
      </c>
      <c r="AP37" s="335">
        <v>233019505</v>
      </c>
      <c r="AQ37" s="338" t="s">
        <v>6749</v>
      </c>
    </row>
    <row r="38" spans="1:43">
      <c r="A38" s="335" t="str">
        <f>MasterRemote!A38</f>
        <v>SCM201900010008000037</v>
      </c>
      <c r="B38" s="335">
        <f>MasterRemote!B38</f>
        <v>37</v>
      </c>
      <c r="C38" s="335" t="str">
        <f>MasterRemote!F38</f>
        <v>55.234.144.1</v>
      </c>
      <c r="D38" s="336">
        <f t="shared" si="1"/>
        <v>43299</v>
      </c>
      <c r="E38" s="342" t="s">
        <v>6750</v>
      </c>
      <c r="F38" s="335" t="s">
        <v>3961</v>
      </c>
      <c r="G38" s="335">
        <v>237181707</v>
      </c>
      <c r="H38" s="335" t="s">
        <v>6743</v>
      </c>
      <c r="I38" s="336">
        <v>43299</v>
      </c>
      <c r="J38" s="336">
        <f t="shared" ref="J38:L38" si="37">I38</f>
        <v>43299</v>
      </c>
      <c r="K38" s="336">
        <f t="shared" si="37"/>
        <v>43299</v>
      </c>
      <c r="L38" s="336">
        <f t="shared" si="37"/>
        <v>43299</v>
      </c>
      <c r="M38" s="335" t="s">
        <v>6468</v>
      </c>
      <c r="N38" s="335" t="s">
        <v>4713</v>
      </c>
      <c r="O38" s="335" t="s">
        <v>14</v>
      </c>
      <c r="P38" s="335" t="s">
        <v>2940</v>
      </c>
      <c r="Q38" s="337">
        <v>20009</v>
      </c>
      <c r="R38" s="335" t="str">
        <f>VLOOKUP(A38,Sheet4!$B$3:$AV$326,22,FALSE)</f>
        <v>Rio</v>
      </c>
      <c r="S38" s="335">
        <f>VLOOKUP(A38,Sheet4!$B$3:$AV$326,23,FALSE)</f>
        <v>81297312851</v>
      </c>
      <c r="T38" s="335" t="str">
        <f>VLOOKUP(A38,Sheet4!$B$3:$AV$326,37,FALSE)</f>
        <v>done survey</v>
      </c>
      <c r="U38" s="335">
        <f>VLOOKUP(A38,Sheet4!$B$3:$AV$326,32,FALSE)</f>
        <v>0</v>
      </c>
      <c r="V38" s="335">
        <f>VLOOKUP(A38,Sheet4!$B$3:$AV$326,31,FALSE)</f>
        <v>0</v>
      </c>
      <c r="W38" s="335" t="str">
        <f>VLOOKUP(A38,Sheet4!$B$3:$AV$326,14,FALSE)</f>
        <v>Jl.Raya Bogor No.130 Kec.Kramat jati-Jakarta timur</v>
      </c>
      <c r="X38" s="335" t="str">
        <f>VLOOKUP(A38,Sheet4!$B$3:$AV$326,17,FALSE)</f>
        <v>Gudang- Bisa Titip</v>
      </c>
      <c r="Y38" s="335" t="str">
        <f>VLOOKUP(A38,Sheet4!$B$3:$AV$326,25,FALSE)</f>
        <v>2.4 m</v>
      </c>
      <c r="Z38" s="335" t="str">
        <f>VLOOKUP(A38,Sheet4!$B$3:$AV$326,26,FALSE)</f>
        <v>Roof top lantai 5</v>
      </c>
      <c r="AA38" s="335" t="str">
        <f>VLOOKUP(A38,Sheet4!$B$3:$AV$326,27,FALSE)</f>
        <v>Mendukung</v>
      </c>
      <c r="AB38" s="335">
        <f>VLOOKUP(A38,Sheet4!$B$3:$AV$326,33,FALSE)</f>
        <v>0</v>
      </c>
      <c r="AC38" s="335" t="str">
        <f>VLOOKUP(A38,Sheet4!$B$3:$AV$326,34,FALSE)</f>
        <v>ADA</v>
      </c>
      <c r="AD38" s="335" t="s">
        <v>6718</v>
      </c>
      <c r="AE38" s="335" t="str">
        <f>VLOOKUP(A38,Sheet4!$B$3:$AV$326,30,FALSE)</f>
        <v>LOSS</v>
      </c>
      <c r="AF38" s="335" t="s">
        <v>5256</v>
      </c>
      <c r="AG38" s="335" t="str">
        <f>MasterRemote!K38</f>
        <v>HUGHES239</v>
      </c>
      <c r="AH38" s="335">
        <v>233060803</v>
      </c>
      <c r="AI38" s="335" t="s">
        <v>4903</v>
      </c>
      <c r="AJ38" s="335" t="str">
        <f>VLOOKUP(A38,Sheet4!$B$3:$AV$326,28,FALSE)</f>
        <v>NPRM</v>
      </c>
      <c r="AK38" s="335" t="s">
        <v>4815</v>
      </c>
      <c r="AL38" s="335" t="str">
        <f>MasterRemote!T38</f>
        <v>SCM201900010008</v>
      </c>
      <c r="AM38" s="335" t="s">
        <v>4713</v>
      </c>
      <c r="AN38" s="335" t="s">
        <v>4713</v>
      </c>
      <c r="AO38" s="335" t="str">
        <f t="shared" si="0"/>
        <v>HUGHES239-SiteSurvey-37</v>
      </c>
      <c r="AP38" s="335">
        <v>233019505</v>
      </c>
      <c r="AQ38" s="338" t="s">
        <v>6749</v>
      </c>
    </row>
    <row r="39" spans="1:43">
      <c r="A39" s="335" t="str">
        <f>MasterRemote!A39</f>
        <v>SCM201900010008000038</v>
      </c>
      <c r="B39" s="335">
        <f>MasterRemote!B39</f>
        <v>38</v>
      </c>
      <c r="C39" s="335" t="str">
        <f>MasterRemote!F39</f>
        <v>46.24.8.1</v>
      </c>
      <c r="D39" s="336">
        <f t="shared" si="1"/>
        <v>43278</v>
      </c>
      <c r="E39" s="342" t="s">
        <v>6750</v>
      </c>
      <c r="F39" s="335" t="s">
        <v>3567</v>
      </c>
      <c r="G39" s="335" t="s">
        <v>3125</v>
      </c>
      <c r="H39" s="335" t="s">
        <v>3126</v>
      </c>
      <c r="I39" s="336">
        <v>43278</v>
      </c>
      <c r="J39" s="336">
        <f t="shared" ref="J39:L39" si="38">I39</f>
        <v>43278</v>
      </c>
      <c r="K39" s="336">
        <f t="shared" si="38"/>
        <v>43278</v>
      </c>
      <c r="L39" s="336">
        <f t="shared" si="38"/>
        <v>43278</v>
      </c>
      <c r="M39" s="335" t="s">
        <v>6468</v>
      </c>
      <c r="N39" s="335" t="s">
        <v>4713</v>
      </c>
      <c r="O39" s="335" t="s">
        <v>14</v>
      </c>
      <c r="P39" s="335" t="s">
        <v>2940</v>
      </c>
      <c r="Q39" s="337">
        <v>20009</v>
      </c>
      <c r="R39" s="335" t="str">
        <f>VLOOKUP(A39,Sheet4!$B$3:$AV$326,22,FALSE)</f>
        <v>Rahman</v>
      </c>
      <c r="S39" s="335">
        <f>VLOOKUP(A39,Sheet4!$B$3:$AV$326,23,FALSE)</f>
        <v>81219782395</v>
      </c>
      <c r="T39" s="335" t="str">
        <f>VLOOKUP(A39,Sheet4!$B$3:$AV$326,37,FALSE)</f>
        <v>sebelum progress dan pengiriman barang harus lapor pic IT setempat 
Menaikan perangkat bisa lewat belakang gedung dg tambang kerek tidak bisa akses tangga dikarnakan sempit.
Perangkat bisa di titipkan ke basement kanca Bri dan menghubungi pic</v>
      </c>
      <c r="U39" s="335">
        <f>VLOOKUP(A39,Sheet4!$B$3:$AV$326,32,FALSE)</f>
        <v>-6.3431899999999999</v>
      </c>
      <c r="V39" s="335">
        <f>VLOOKUP(A39,Sheet4!$B$3:$AV$326,31,FALSE)</f>
        <v>106.73197</v>
      </c>
      <c r="W39" s="335" t="str">
        <f>VLOOKUP(A39,Sheet4!$B$3:$AV$326,14,FALSE)</f>
        <v>Jl. Pamulang Raya Ruko Pamulang Permai 1 Blok SH 15 No. 6 kelurahan Pamulang Barat kecamatan Pamulang
Kota Tangerang</v>
      </c>
      <c r="X39" s="335" t="str">
        <f>VLOOKUP(A39,Sheet4!$B$3:$AV$326,17,FALSE)</f>
        <v>Tidak Ada Gudang</v>
      </c>
      <c r="Y39" s="335" t="str">
        <f>VLOOKUP(A39,Sheet4!$B$3:$AV$326,25,FALSE)</f>
        <v>2.4 m</v>
      </c>
      <c r="Z39" s="335" t="str">
        <f>VLOOKUP(A39,Sheet4!$B$3:$AV$326,26,FALSE)</f>
        <v>Rooftop LANTAI 4</v>
      </c>
      <c r="AA39" s="335" t="str">
        <f>VLOOKUP(A39,Sheet4!$B$3:$AV$326,27,FALSE)</f>
        <v>Mendukung</v>
      </c>
      <c r="AB39" s="335" t="str">
        <f>VLOOKUP(A39,Sheet4!$B$3:$AV$326,33,FALSE)</f>
        <v>PN 226 PG 227 NG 1.9 V</v>
      </c>
      <c r="AC39" s="335" t="str">
        <f>VLOOKUP(A39,Sheet4!$B$3:$AV$326,34,FALSE)</f>
        <v>ADA</v>
      </c>
      <c r="AD39" s="335" t="s">
        <v>6718</v>
      </c>
      <c r="AE39" s="335" t="str">
        <f>VLOOKUP(A39,Sheet4!$B$3:$AV$326,30,FALSE)</f>
        <v>LOSS</v>
      </c>
      <c r="AF39" s="335" t="s">
        <v>5256</v>
      </c>
      <c r="AG39" s="335" t="str">
        <f>MasterRemote!K39</f>
        <v>HUGHES239</v>
      </c>
      <c r="AH39" s="335">
        <v>235111005</v>
      </c>
      <c r="AI39" s="335" t="s">
        <v>3131</v>
      </c>
      <c r="AJ39" s="335" t="str">
        <f>VLOOKUP(A39,Sheet4!$B$3:$AV$326,28,FALSE)</f>
        <v>NPRM</v>
      </c>
      <c r="AK39" s="335" t="s">
        <v>4764</v>
      </c>
      <c r="AL39" s="335" t="str">
        <f>MasterRemote!T39</f>
        <v>SCM201900010008</v>
      </c>
      <c r="AM39" s="335" t="s">
        <v>4713</v>
      </c>
      <c r="AN39" s="335" t="s">
        <v>4713</v>
      </c>
      <c r="AO39" s="335" t="str">
        <f t="shared" si="0"/>
        <v>HUGHES239-SiteSurvey-38</v>
      </c>
      <c r="AP39" s="335">
        <v>233019505</v>
      </c>
      <c r="AQ39" s="338" t="s">
        <v>6749</v>
      </c>
    </row>
    <row r="40" spans="1:43">
      <c r="A40" s="335" t="str">
        <f>MasterRemote!A40</f>
        <v>SCM201900010008000039</v>
      </c>
      <c r="B40" s="335">
        <f>MasterRemote!B40</f>
        <v>39</v>
      </c>
      <c r="C40" s="335" t="str">
        <f>MasterRemote!F40</f>
        <v>46.24.176.1</v>
      </c>
      <c r="D40" s="336">
        <f t="shared" si="1"/>
        <v>43278</v>
      </c>
      <c r="E40" s="342" t="s">
        <v>6750</v>
      </c>
      <c r="F40" s="335" t="s">
        <v>3333</v>
      </c>
      <c r="G40" s="335">
        <v>232061204</v>
      </c>
      <c r="H40" s="335" t="s">
        <v>6741</v>
      </c>
      <c r="I40" s="336">
        <v>43278</v>
      </c>
      <c r="J40" s="336">
        <f t="shared" ref="J40:L40" si="39">I40</f>
        <v>43278</v>
      </c>
      <c r="K40" s="336">
        <f t="shared" si="39"/>
        <v>43278</v>
      </c>
      <c r="L40" s="336">
        <f t="shared" si="39"/>
        <v>43278</v>
      </c>
      <c r="M40" s="335" t="s">
        <v>6468</v>
      </c>
      <c r="N40" s="335" t="s">
        <v>4713</v>
      </c>
      <c r="O40" s="335" t="s">
        <v>14</v>
      </c>
      <c r="P40" s="335" t="s">
        <v>2940</v>
      </c>
      <c r="Q40" s="337">
        <v>20009</v>
      </c>
      <c r="R40" s="335" t="str">
        <f>VLOOKUP(A40,Sheet4!$B$3:$AV$326,22,FALSE)</f>
        <v>Eko</v>
      </c>
      <c r="S40" s="335">
        <f>VLOOKUP(A40,Sheet4!$B$3:$AV$326,23,FALSE)</f>
        <v>89633093447</v>
      </c>
      <c r="T40" s="335" t="str">
        <f>VLOOKUP(A40,Sheet4!$B$3:$AV$326,37,FALSE)</f>
        <v>Done Survey</v>
      </c>
      <c r="U40" s="335">
        <f>VLOOKUP(A40,Sheet4!$B$3:$AV$326,32,FALSE)</f>
        <v>6.23</v>
      </c>
      <c r="V40" s="335">
        <f>VLOOKUP(A40,Sheet4!$B$3:$AV$326,31,FALSE)</f>
        <v>106.63</v>
      </c>
      <c r="W40" s="335" t="str">
        <f>VLOOKUP(A40,Sheet4!$B$3:$AV$326,14,FALSE)</f>
        <v>ruko financial centre gading serpong blok BA2 no.11 dan 12</v>
      </c>
      <c r="X40" s="335" t="str">
        <f>VLOOKUP(A40,Sheet4!$B$3:$AV$326,17,FALSE)</f>
        <v>Gudang-Tdk Bisa Titip</v>
      </c>
      <c r="Y40" s="335" t="str">
        <f>VLOOKUP(A40,Sheet4!$B$3:$AV$326,25,FALSE)</f>
        <v>2.4 m</v>
      </c>
      <c r="Z40" s="335" t="str">
        <f>VLOOKUP(A40,Sheet4!$B$3:$AV$326,26,FALSE)</f>
        <v>penempatan antena di roftop deket antena 1,8</v>
      </c>
      <c r="AA40" s="335" t="str">
        <f>VLOOKUP(A40,Sheet4!$B$3:$AV$326,27,FALSE)</f>
        <v>Mendukung</v>
      </c>
      <c r="AB40" s="335" t="str">
        <f>VLOOKUP(A40,Sheet4!$B$3:$AV$326,33,FALSE)</f>
        <v>P-N 216 P-G 216 N-G 0.1V</v>
      </c>
      <c r="AC40" s="335" t="str">
        <f>VLOOKUP(A40,Sheet4!$B$3:$AV$326,34,FALSE)</f>
        <v>ADA</v>
      </c>
      <c r="AD40" s="335" t="s">
        <v>6718</v>
      </c>
      <c r="AE40" s="335" t="str">
        <f>VLOOKUP(A40,Sheet4!$B$3:$AV$326,30,FALSE)</f>
        <v>LOSS</v>
      </c>
      <c r="AF40" s="335" t="s">
        <v>5256</v>
      </c>
      <c r="AG40" s="335" t="str">
        <f>MasterRemote!K40</f>
        <v>HUGHES239</v>
      </c>
      <c r="AH40" s="335">
        <v>233060803</v>
      </c>
      <c r="AI40" s="335" t="s">
        <v>4903</v>
      </c>
      <c r="AJ40" s="335" t="str">
        <f>VLOOKUP(A40,Sheet4!$B$3:$AV$326,28,FALSE)</f>
        <v>NPRM</v>
      </c>
      <c r="AK40" s="335" t="s">
        <v>4815</v>
      </c>
      <c r="AL40" s="335" t="str">
        <f>MasterRemote!T40</f>
        <v>SCM201900010008</v>
      </c>
      <c r="AM40" s="335" t="s">
        <v>4713</v>
      </c>
      <c r="AN40" s="335" t="s">
        <v>4713</v>
      </c>
      <c r="AO40" s="335" t="str">
        <f t="shared" si="0"/>
        <v>HUGHES239-SiteSurvey-39</v>
      </c>
      <c r="AP40" s="335">
        <v>233019505</v>
      </c>
      <c r="AQ40" s="338" t="s">
        <v>6749</v>
      </c>
    </row>
    <row r="41" spans="1:43">
      <c r="A41" s="335" t="str">
        <f>MasterRemote!A41</f>
        <v>SCM201900010008000040</v>
      </c>
      <c r="B41" s="335">
        <f>MasterRemote!B41</f>
        <v>40</v>
      </c>
      <c r="C41" s="335" t="str">
        <f>MasterRemote!F41</f>
        <v>29.1.113.1</v>
      </c>
      <c r="D41" s="336">
        <f t="shared" si="1"/>
        <v>43276</v>
      </c>
      <c r="E41" s="342" t="s">
        <v>6750</v>
      </c>
      <c r="F41" s="335" t="s">
        <v>3568</v>
      </c>
      <c r="G41" s="335" t="s">
        <v>3149</v>
      </c>
      <c r="H41" s="335" t="s">
        <v>3150</v>
      </c>
      <c r="I41" s="336">
        <v>43276</v>
      </c>
      <c r="J41" s="336">
        <f t="shared" ref="J41:L41" si="40">I41</f>
        <v>43276</v>
      </c>
      <c r="K41" s="336">
        <f t="shared" si="40"/>
        <v>43276</v>
      </c>
      <c r="L41" s="336">
        <f t="shared" si="40"/>
        <v>43276</v>
      </c>
      <c r="M41" s="335" t="s">
        <v>6468</v>
      </c>
      <c r="N41" s="335" t="s">
        <v>4713</v>
      </c>
      <c r="O41" s="335" t="s">
        <v>14</v>
      </c>
      <c r="P41" s="335" t="s">
        <v>2940</v>
      </c>
      <c r="Q41" s="337">
        <v>20009</v>
      </c>
      <c r="R41" s="335" t="str">
        <f>VLOOKUP(A41,Sheet4!$B$3:$AV$326,22,FALSE)</f>
        <v>Pandu</v>
      </c>
      <c r="S41" s="335">
        <f>VLOOKUP(A41,Sheet4!$B$3:$AV$326,23,FALSE)</f>
        <v>0</v>
      </c>
      <c r="T41" s="335" t="str">
        <f>VLOOKUP(A41,Sheet4!$B$3:$AV$326,37,FALSE)</f>
        <v>Done</v>
      </c>
      <c r="U41" s="335">
        <f>VLOOKUP(A41,Sheet4!$B$3:$AV$326,32,FALSE)</f>
        <v>6.15</v>
      </c>
      <c r="V41" s="335">
        <f>VLOOKUP(A41,Sheet4!$B$3:$AV$326,31,FALSE)</f>
        <v>106.49</v>
      </c>
      <c r="W41" s="335" t="str">
        <f>VLOOKUP(A41,Sheet4!$B$3:$AV$326,14,FALSE)</f>
        <v>Ruko royal palace B5 B6 jln Supomo Jakarta selatan</v>
      </c>
      <c r="X41" s="335" t="str">
        <f>VLOOKUP(A41,Sheet4!$B$3:$AV$326,17,FALSE)</f>
        <v>Tidak Ada Gudang</v>
      </c>
      <c r="Y41" s="335" t="str">
        <f>VLOOKUP(A41,Sheet4!$B$3:$AV$326,25,FALSE)</f>
        <v>2.4 m</v>
      </c>
      <c r="Z41" s="335" t="str">
        <f>VLOOKUP(A41,Sheet4!$B$3:$AV$326,26,FALSE)</f>
        <v>Roof top lt 6</v>
      </c>
      <c r="AA41" s="335" t="str">
        <f>VLOOKUP(A41,Sheet4!$B$3:$AV$326,27,FALSE)</f>
        <v>Mendukung</v>
      </c>
      <c r="AB41" s="335" t="str">
        <f>VLOOKUP(A41,Sheet4!$B$3:$AV$326,33,FALSE)</f>
        <v>PN 220 PG 219 NG 0.6</v>
      </c>
      <c r="AC41" s="335" t="str">
        <f>VLOOKUP(A41,Sheet4!$B$3:$AV$326,34,FALSE)</f>
        <v>ADA</v>
      </c>
      <c r="AD41" s="335" t="s">
        <v>6718</v>
      </c>
      <c r="AE41" s="335" t="str">
        <f>VLOOKUP(A41,Sheet4!$B$3:$AV$326,30,FALSE)</f>
        <v>LOSS DARI POHON DAN GEDUNG</v>
      </c>
      <c r="AF41" s="335" t="s">
        <v>5256</v>
      </c>
      <c r="AG41" s="335" t="str">
        <f>MasterRemote!K41</f>
        <v>HUGHES239</v>
      </c>
      <c r="AH41" s="335">
        <v>233081108</v>
      </c>
      <c r="AI41" s="335" t="s">
        <v>6725</v>
      </c>
      <c r="AJ41" s="335" t="str">
        <f>VLOOKUP(A41,Sheet4!$B$3:$AV$326,28,FALSE)</f>
        <v>NPRM</v>
      </c>
      <c r="AK41" s="335" t="s">
        <v>4815</v>
      </c>
      <c r="AL41" s="335" t="str">
        <f>MasterRemote!T41</f>
        <v>SCM201900010008</v>
      </c>
      <c r="AM41" s="335" t="s">
        <v>4713</v>
      </c>
      <c r="AN41" s="335" t="s">
        <v>4713</v>
      </c>
      <c r="AO41" s="335" t="str">
        <f t="shared" si="0"/>
        <v>HUGHES239-SiteSurvey-40</v>
      </c>
      <c r="AP41" s="335">
        <v>233019505</v>
      </c>
      <c r="AQ41" s="338" t="s">
        <v>6749</v>
      </c>
    </row>
    <row r="42" spans="1:43">
      <c r="A42" s="335" t="str">
        <f>MasterRemote!A42</f>
        <v>SCM201900010008000041</v>
      </c>
      <c r="B42" s="335">
        <f>MasterRemote!B42</f>
        <v>41</v>
      </c>
      <c r="C42" s="335" t="str">
        <f>MasterRemote!F42</f>
        <v>52.16.52.1</v>
      </c>
      <c r="D42" s="336">
        <f t="shared" si="1"/>
        <v>43283</v>
      </c>
      <c r="E42" s="342" t="s">
        <v>6750</v>
      </c>
      <c r="F42" s="335" t="s">
        <v>3975</v>
      </c>
      <c r="G42" s="335" t="s">
        <v>3127</v>
      </c>
      <c r="H42" s="335" t="s">
        <v>3024</v>
      </c>
      <c r="I42" s="336">
        <v>43283</v>
      </c>
      <c r="J42" s="336">
        <f t="shared" ref="J42:L42" si="41">I42</f>
        <v>43283</v>
      </c>
      <c r="K42" s="336">
        <f t="shared" si="41"/>
        <v>43283</v>
      </c>
      <c r="L42" s="336">
        <f t="shared" si="41"/>
        <v>43283</v>
      </c>
      <c r="M42" s="335" t="s">
        <v>6468</v>
      </c>
      <c r="N42" s="335" t="s">
        <v>4713</v>
      </c>
      <c r="O42" s="335" t="s">
        <v>14</v>
      </c>
      <c r="P42" s="335" t="s">
        <v>2940</v>
      </c>
      <c r="Q42" s="337">
        <v>20009</v>
      </c>
      <c r="R42" s="335" t="str">
        <f>VLOOKUP(A42,Sheet4!$B$3:$AV$326,22,FALSE)</f>
        <v>Gilang</v>
      </c>
      <c r="S42" s="335">
        <f>VLOOKUP(A42,Sheet4!$B$3:$AV$326,23,FALSE)</f>
        <v>83821824898</v>
      </c>
      <c r="T42" s="335">
        <f>VLOOKUP(A42,Sheet4!$B$3:$AV$326,37,FALSE)</f>
        <v>0</v>
      </c>
      <c r="U42" s="335" t="str">
        <f>VLOOKUP(A42,Sheet4!$B$3:$AV$326,32,FALSE)</f>
        <v>6.53 S</v>
      </c>
      <c r="V42" s="335" t="str">
        <f>VLOOKUP(A42,Sheet4!$B$3:$AV$326,31,FALSE)</f>
        <v>107.36 E</v>
      </c>
      <c r="W42" s="335" t="str">
        <f>VLOOKUP(A42,Sheet4!$B$3:$AV$326,14,FALSE)</f>
        <v>Jalan Ibrahim Adjie No. 354, Bandung</v>
      </c>
      <c r="X42" s="335" t="str">
        <f>VLOOKUP(A42,Sheet4!$B$3:$AV$326,17,FALSE)</f>
        <v>Gudang- Bisa Titip</v>
      </c>
      <c r="Y42" s="335" t="str">
        <f>VLOOKUP(A42,Sheet4!$B$3:$AV$326,25,FALSE)</f>
        <v>2.4 m</v>
      </c>
      <c r="Z42" s="335" t="str">
        <f>VLOOKUP(A42,Sheet4!$B$3:$AV$326,26,FALSE)</f>
        <v>RoofTop Cabang</v>
      </c>
      <c r="AA42" s="335">
        <f>VLOOKUP(A42,Sheet4!$B$3:$AV$326,27,FALSE)</f>
        <v>0</v>
      </c>
      <c r="AB42" s="335">
        <f>VLOOKUP(A42,Sheet4!$B$3:$AV$326,33,FALSE)</f>
        <v>0</v>
      </c>
      <c r="AC42" s="335">
        <f>VLOOKUP(A42,Sheet4!$B$3:$AV$326,34,FALSE)</f>
        <v>0</v>
      </c>
      <c r="AD42" s="335" t="s">
        <v>6718</v>
      </c>
      <c r="AE42" s="335" t="str">
        <f>VLOOKUP(A42,Sheet4!$B$3:$AV$326,30,FALSE)</f>
        <v>LOSS</v>
      </c>
      <c r="AF42" s="335" t="s">
        <v>5256</v>
      </c>
      <c r="AG42" s="335" t="str">
        <f>MasterRemote!K42</f>
        <v>HUGHES239</v>
      </c>
      <c r="AH42" s="335">
        <v>237711805</v>
      </c>
      <c r="AI42" s="340" t="s">
        <v>6726</v>
      </c>
      <c r="AJ42" s="335" t="str">
        <f>VLOOKUP(A42,Sheet4!$B$3:$AV$326,28,FALSE)</f>
        <v>NPRM</v>
      </c>
      <c r="AK42" s="335" t="s">
        <v>4790</v>
      </c>
      <c r="AL42" s="335" t="str">
        <f>MasterRemote!T42</f>
        <v>SCM201900010008</v>
      </c>
      <c r="AM42" s="335" t="s">
        <v>4713</v>
      </c>
      <c r="AN42" s="335" t="s">
        <v>4713</v>
      </c>
      <c r="AO42" s="335" t="str">
        <f t="shared" si="0"/>
        <v>HUGHES239-SiteSurvey-41</v>
      </c>
      <c r="AP42" s="335">
        <v>233019505</v>
      </c>
      <c r="AQ42" s="338" t="s">
        <v>6749</v>
      </c>
    </row>
    <row r="43" spans="1:43">
      <c r="A43" s="335" t="str">
        <f>MasterRemote!A43</f>
        <v>SCM201900010008000042</v>
      </c>
      <c r="B43" s="335">
        <f>MasterRemote!B43</f>
        <v>42</v>
      </c>
      <c r="C43" s="335" t="str">
        <f>MasterRemote!F43</f>
        <v>2.37.17.1</v>
      </c>
      <c r="D43" s="336">
        <f t="shared" si="1"/>
        <v>43277</v>
      </c>
      <c r="E43" s="342" t="s">
        <v>6750</v>
      </c>
      <c r="F43" s="335" t="s">
        <v>3574</v>
      </c>
      <c r="G43" s="335">
        <v>237691804</v>
      </c>
      <c r="H43" s="335" t="s">
        <v>2973</v>
      </c>
      <c r="I43" s="336">
        <v>43277</v>
      </c>
      <c r="J43" s="336">
        <f t="shared" ref="J43:L43" si="42">I43</f>
        <v>43277</v>
      </c>
      <c r="K43" s="336">
        <f t="shared" si="42"/>
        <v>43277</v>
      </c>
      <c r="L43" s="336">
        <f t="shared" si="42"/>
        <v>43277</v>
      </c>
      <c r="M43" s="335" t="s">
        <v>6468</v>
      </c>
      <c r="N43" s="335" t="s">
        <v>4713</v>
      </c>
      <c r="O43" s="335" t="s">
        <v>14</v>
      </c>
      <c r="P43" s="335" t="s">
        <v>2940</v>
      </c>
      <c r="Q43" s="337">
        <v>20009</v>
      </c>
      <c r="R43" s="335" t="str">
        <f>VLOOKUP(A43,Sheet4!$B$3:$AV$326,22,FALSE)</f>
        <v>DIMAS</v>
      </c>
      <c r="S43" s="335">
        <f>VLOOKUP(A43,Sheet4!$B$3:$AV$326,23,FALSE)</f>
        <v>6285294425555</v>
      </c>
      <c r="T43" s="335">
        <f>VLOOKUP(A43,Sheet4!$B$3:$AV$326,37,FALSE)</f>
        <v>0</v>
      </c>
      <c r="U43" s="335">
        <f>VLOOKUP(A43,Sheet4!$B$3:$AV$326,32,FALSE)</f>
        <v>-6.9813580000000002</v>
      </c>
      <c r="V43" s="335">
        <f>VLOOKUP(A43,Sheet4!$B$3:$AV$326,31,FALSE)</f>
        <v>108.476933</v>
      </c>
      <c r="W43" s="335" t="str">
        <f>VLOOKUP(A43,Sheet4!$B$3:$AV$326,14,FALSE)</f>
        <v>JL. Ahmad Yani No.6, Kuningan, Kec. Kuningan, Kabupaten Kuningan, Jawa Barat 45511</v>
      </c>
      <c r="X43" s="335" t="str">
        <f>VLOOKUP(A43,Sheet4!$B$3:$AV$326,17,FALSE)</f>
        <v>Gudang- Bisa Titip</v>
      </c>
      <c r="Y43" s="335" t="str">
        <f>VLOOKUP(A43,Sheet4!$B$3:$AV$326,25,FALSE)</f>
        <v>2.4 m</v>
      </c>
      <c r="Z43" s="335" t="str">
        <f>VLOOKUP(A43,Sheet4!$B$3:$AV$326,26,FALSE)</f>
        <v>DIATAS BANGUNAN LANTAI ATAS / LANTAI 3</v>
      </c>
      <c r="AA43" s="335">
        <f>VLOOKUP(A43,Sheet4!$B$3:$AV$326,27,FALSE)</f>
        <v>0</v>
      </c>
      <c r="AB43" s="335">
        <f>VLOOKUP(A43,Sheet4!$B$3:$AV$326,33,FALSE)</f>
        <v>0</v>
      </c>
      <c r="AC43" s="335">
        <f>VLOOKUP(A43,Sheet4!$B$3:$AV$326,34,FALSE)</f>
        <v>0</v>
      </c>
      <c r="AD43" s="335" t="s">
        <v>6718</v>
      </c>
      <c r="AE43" s="335" t="str">
        <f>VLOOKUP(A43,Sheet4!$B$3:$AV$326,30,FALSE)</f>
        <v>LOST DARI POHON DAN GEDUNG</v>
      </c>
      <c r="AF43" s="335" t="s">
        <v>5256</v>
      </c>
      <c r="AG43" s="335" t="str">
        <f>MasterRemote!K43</f>
        <v>HUGHES239</v>
      </c>
      <c r="AH43" s="335">
        <v>237711805</v>
      </c>
      <c r="AI43" s="340" t="s">
        <v>6726</v>
      </c>
      <c r="AJ43" s="335" t="str">
        <f>VLOOKUP(A43,Sheet4!$B$3:$AV$326,28,FALSE)</f>
        <v>NPRM</v>
      </c>
      <c r="AK43" s="335" t="s">
        <v>4790</v>
      </c>
      <c r="AL43" s="335" t="str">
        <f>MasterRemote!T43</f>
        <v>SCM201900010008</v>
      </c>
      <c r="AM43" s="335" t="s">
        <v>4713</v>
      </c>
      <c r="AN43" s="335" t="s">
        <v>4713</v>
      </c>
      <c r="AO43" s="335" t="str">
        <f t="shared" si="0"/>
        <v>HUGHES239-SiteSurvey-42</v>
      </c>
      <c r="AP43" s="335">
        <v>233019505</v>
      </c>
      <c r="AQ43" s="338" t="s">
        <v>6749</v>
      </c>
    </row>
    <row r="44" spans="1:43">
      <c r="A44" s="335" t="str">
        <f>MasterRemote!A44</f>
        <v>SCM201900010008000043</v>
      </c>
      <c r="B44" s="335">
        <f>MasterRemote!B44</f>
        <v>43</v>
      </c>
      <c r="C44" s="335" t="str">
        <f>MasterRemote!F44</f>
        <v>3.45.17.1</v>
      </c>
      <c r="D44" s="336">
        <f t="shared" si="1"/>
        <v>43281</v>
      </c>
      <c r="E44" s="342" t="s">
        <v>6750</v>
      </c>
      <c r="F44" s="335" t="s">
        <v>3576</v>
      </c>
      <c r="G44" s="335">
        <v>999999309</v>
      </c>
      <c r="H44" s="335" t="s">
        <v>3005</v>
      </c>
      <c r="I44" s="336">
        <v>43281</v>
      </c>
      <c r="J44" s="336">
        <f t="shared" ref="J44:L44" si="43">I44</f>
        <v>43281</v>
      </c>
      <c r="K44" s="336">
        <f t="shared" si="43"/>
        <v>43281</v>
      </c>
      <c r="L44" s="336">
        <f t="shared" si="43"/>
        <v>43281</v>
      </c>
      <c r="M44" s="335" t="s">
        <v>6468</v>
      </c>
      <c r="N44" s="335" t="s">
        <v>4713</v>
      </c>
      <c r="O44" s="335" t="s">
        <v>14</v>
      </c>
      <c r="P44" s="335" t="s">
        <v>2940</v>
      </c>
      <c r="Q44" s="337">
        <v>20009</v>
      </c>
      <c r="R44" s="335" t="str">
        <f>VLOOKUP(A44,Sheet4!$B$3:$AV$326,22,FALSE)</f>
        <v>Pak Heri</v>
      </c>
      <c r="S44" s="335">
        <f>VLOOKUP(A44,Sheet4!$B$3:$AV$326,23,FALSE)</f>
        <v>6285295651814</v>
      </c>
      <c r="T44" s="335">
        <f>VLOOKUP(A44,Sheet4!$B$3:$AV$326,37,FALSE)</f>
        <v>0</v>
      </c>
      <c r="U44" s="335" t="str">
        <f>VLOOKUP(A44,Sheet4!$B$3:$AV$326,32,FALSE)</f>
        <v>-6.85370 (6.90)</v>
      </c>
      <c r="V44" s="335" t="str">
        <f>VLOOKUP(A44,Sheet4!$B$3:$AV$326,31,FALSE)</f>
        <v>108.230688 (108.0)</v>
      </c>
      <c r="W44" s="335" t="str">
        <f>VLOOKUP(A44,Sheet4!$B$3:$AV$326,14,FALSE)</f>
        <v>Jl. KH Abdul Halim 286 Majalengka. Kab. Majalengka, Jawa Barat - 45418</v>
      </c>
      <c r="X44" s="335" t="str">
        <f>VLOOKUP(A44,Sheet4!$B$3:$AV$326,17,FALSE)</f>
        <v>Gudang- Bisa Titip</v>
      </c>
      <c r="Y44" s="335" t="str">
        <f>VLOOKUP(A44,Sheet4!$B$3:$AV$326,25,FALSE)</f>
        <v>2.4 m</v>
      </c>
      <c r="Z44" s="335" t="str">
        <f>VLOOKUP(A44,Sheet4!$B$3:$AV$326,26,FALSE)</f>
        <v>ia atas Dak canopy deket Masjid belakang Gedung Kanca</v>
      </c>
      <c r="AA44" s="335" t="str">
        <f>VLOOKUP(A44,Sheet4!$B$3:$AV$326,27,FALSE)</f>
        <v>Mendukung</v>
      </c>
      <c r="AB44" s="335">
        <f>VLOOKUP(A44,Sheet4!$B$3:$AV$326,33,FALSE)</f>
        <v>0</v>
      </c>
      <c r="AC44" s="335">
        <f>VLOOKUP(A44,Sheet4!$B$3:$AV$326,34,FALSE)</f>
        <v>0</v>
      </c>
      <c r="AD44" s="335" t="s">
        <v>6718</v>
      </c>
      <c r="AE44" s="335" t="str">
        <f>VLOOKUP(A44,Sheet4!$B$3:$AV$326,30,FALSE)</f>
        <v>LOSS DARI Gedung dan POHON OBSTACLE</v>
      </c>
      <c r="AF44" s="335" t="s">
        <v>5256</v>
      </c>
      <c r="AG44" s="335" t="str">
        <f>MasterRemote!K44</f>
        <v>HUGHES239</v>
      </c>
      <c r="AH44" s="335">
        <v>235111005</v>
      </c>
      <c r="AI44" s="335" t="s">
        <v>3131</v>
      </c>
      <c r="AJ44" s="335" t="str">
        <f>VLOOKUP(A44,Sheet4!$B$3:$AV$326,28,FALSE)</f>
        <v>NPRM</v>
      </c>
      <c r="AK44" s="335" t="s">
        <v>4790</v>
      </c>
      <c r="AL44" s="335" t="str">
        <f>MasterRemote!T44</f>
        <v>SCM201900010008</v>
      </c>
      <c r="AM44" s="335" t="s">
        <v>4713</v>
      </c>
      <c r="AN44" s="335" t="s">
        <v>4713</v>
      </c>
      <c r="AO44" s="335" t="str">
        <f t="shared" si="0"/>
        <v>HUGHES239-SiteSurvey-43</v>
      </c>
      <c r="AP44" s="335">
        <v>233019505</v>
      </c>
      <c r="AQ44" s="338" t="s">
        <v>6749</v>
      </c>
    </row>
    <row r="45" spans="1:43">
      <c r="A45" s="335" t="str">
        <f>MasterRemote!A45</f>
        <v>SCM201900010008000044</v>
      </c>
      <c r="B45" s="335">
        <f>MasterRemote!B45</f>
        <v>44</v>
      </c>
      <c r="C45" s="335" t="str">
        <f>MasterRemote!F45</f>
        <v>3.144.17.1</v>
      </c>
      <c r="D45" s="336">
        <f t="shared" si="1"/>
        <v>43277</v>
      </c>
      <c r="E45" s="342" t="s">
        <v>6750</v>
      </c>
      <c r="F45" s="335" t="s">
        <v>3987</v>
      </c>
      <c r="G45" s="335" t="s">
        <v>3130</v>
      </c>
      <c r="H45" s="335" t="s">
        <v>3131</v>
      </c>
      <c r="I45" s="336">
        <v>43277</v>
      </c>
      <c r="J45" s="336">
        <f t="shared" ref="J45:L45" si="44">I45</f>
        <v>43277</v>
      </c>
      <c r="K45" s="336">
        <f t="shared" si="44"/>
        <v>43277</v>
      </c>
      <c r="L45" s="336">
        <f t="shared" si="44"/>
        <v>43277</v>
      </c>
      <c r="M45" s="335" t="s">
        <v>6468</v>
      </c>
      <c r="N45" s="335" t="s">
        <v>4713</v>
      </c>
      <c r="O45" s="335" t="s">
        <v>14</v>
      </c>
      <c r="P45" s="335" t="s">
        <v>2940</v>
      </c>
      <c r="Q45" s="337">
        <v>20009</v>
      </c>
      <c r="R45" s="335" t="str">
        <f>VLOOKUP(A45,Sheet4!$B$3:$AV$326,22,FALSE)</f>
        <v>Sidik</v>
      </c>
      <c r="S45" s="335" t="str">
        <f>VLOOKUP(A45,Sheet4!$B$3:$AV$326,23,FALSE)</f>
        <v>62 856-2411-0143</v>
      </c>
      <c r="T45" s="335">
        <f>VLOOKUP(A45,Sheet4!$B$3:$AV$326,37,FALSE)</f>
        <v>0</v>
      </c>
      <c r="U45" s="335">
        <f>VLOOKUP(A45,Sheet4!$B$3:$AV$326,32,FALSE)</f>
        <v>6.15</v>
      </c>
      <c r="V45" s="335">
        <f>VLOOKUP(A45,Sheet4!$B$3:$AV$326,31,FALSE)</f>
        <v>106.25</v>
      </c>
      <c r="W45" s="335" t="str">
        <f>VLOOKUP(A45,Sheet4!$B$3:$AV$326,14,FALSE)</f>
        <v>Jl.RAYA SILIWANGI CIBADAK</v>
      </c>
      <c r="X45" s="335" t="str">
        <f>VLOOKUP(A45,Sheet4!$B$3:$AV$326,17,FALSE)</f>
        <v>Gudang- Bisa Titip</v>
      </c>
      <c r="Y45" s="335" t="str">
        <f>VLOOKUP(A45,Sheet4!$B$3:$AV$326,25,FALSE)</f>
        <v>2.4 m</v>
      </c>
      <c r="Z45" s="335" t="str">
        <f>VLOOKUP(A45,Sheet4!$B$3:$AV$326,26,FALSE)</f>
        <v>Rooftop LANTAI 3</v>
      </c>
      <c r="AA45" s="335">
        <f>VLOOKUP(A45,Sheet4!$B$3:$AV$326,27,FALSE)</f>
        <v>0</v>
      </c>
      <c r="AB45" s="335">
        <f>VLOOKUP(A45,Sheet4!$B$3:$AV$326,33,FALSE)</f>
        <v>0</v>
      </c>
      <c r="AC45" s="335">
        <f>VLOOKUP(A45,Sheet4!$B$3:$AV$326,34,FALSE)</f>
        <v>0</v>
      </c>
      <c r="AD45" s="335" t="s">
        <v>6718</v>
      </c>
      <c r="AE45" s="335" t="str">
        <f>VLOOKUP(A45,Sheet4!$B$3:$AV$326,30,FALSE)</f>
        <v>LOSS DARI POHON DAN GEDUNG ( KETERANGANNYA APA)</v>
      </c>
      <c r="AF45" s="335" t="s">
        <v>5256</v>
      </c>
      <c r="AG45" s="335" t="str">
        <f>MasterRemote!K45</f>
        <v>HUGHES239</v>
      </c>
      <c r="AH45" s="335">
        <v>237711805</v>
      </c>
      <c r="AI45" s="340" t="s">
        <v>6726</v>
      </c>
      <c r="AJ45" s="335" t="str">
        <f>VLOOKUP(A45,Sheet4!$B$3:$AV$326,28,FALSE)</f>
        <v>NPRM</v>
      </c>
      <c r="AK45" s="335" t="s">
        <v>4780</v>
      </c>
      <c r="AL45" s="335" t="str">
        <f>MasterRemote!T45</f>
        <v>SCM201900010008</v>
      </c>
      <c r="AM45" s="335" t="s">
        <v>4713</v>
      </c>
      <c r="AN45" s="335" t="s">
        <v>4713</v>
      </c>
      <c r="AO45" s="335" t="str">
        <f t="shared" si="0"/>
        <v>HUGHES239-SiteSurvey-44</v>
      </c>
      <c r="AP45" s="335">
        <v>233019505</v>
      </c>
      <c r="AQ45" s="338" t="s">
        <v>6749</v>
      </c>
    </row>
    <row r="46" spans="1:43">
      <c r="A46" s="335" t="str">
        <f>MasterRemote!A46</f>
        <v>SCM201900010008000045</v>
      </c>
      <c r="B46" s="335">
        <f>MasterRemote!B46</f>
        <v>45</v>
      </c>
      <c r="C46" s="335" t="str">
        <f>MasterRemote!F46</f>
        <v>2.38.17.1</v>
      </c>
      <c r="D46" s="336">
        <f t="shared" si="1"/>
        <v>43278</v>
      </c>
      <c r="E46" s="342" t="s">
        <v>6750</v>
      </c>
      <c r="F46" s="335" t="s">
        <v>3579</v>
      </c>
      <c r="G46" s="335" t="s">
        <v>3127</v>
      </c>
      <c r="H46" s="335" t="s">
        <v>3024</v>
      </c>
      <c r="I46" s="336">
        <v>43278</v>
      </c>
      <c r="J46" s="336">
        <f t="shared" ref="J46:L46" si="45">I46</f>
        <v>43278</v>
      </c>
      <c r="K46" s="336">
        <f t="shared" si="45"/>
        <v>43278</v>
      </c>
      <c r="L46" s="336">
        <f t="shared" si="45"/>
        <v>43278</v>
      </c>
      <c r="M46" s="335" t="s">
        <v>6468</v>
      </c>
      <c r="N46" s="335" t="s">
        <v>4713</v>
      </c>
      <c r="O46" s="335" t="s">
        <v>14</v>
      </c>
      <c r="P46" s="335" t="s">
        <v>2940</v>
      </c>
      <c r="Q46" s="337">
        <v>20009</v>
      </c>
      <c r="R46" s="335" t="str">
        <f>VLOOKUP(A46,Sheet4!$B$3:$AV$326,22,FALSE)</f>
        <v>Fajar</v>
      </c>
      <c r="S46" s="335">
        <f>VLOOKUP(A46,Sheet4!$B$3:$AV$326,23,FALSE)</f>
        <v>85294394646</v>
      </c>
      <c r="T46" s="335">
        <f>VLOOKUP(A46,Sheet4!$B$3:$AV$326,37,FALSE)</f>
        <v>0</v>
      </c>
      <c r="U46" s="335" t="str">
        <f>VLOOKUP(A46,Sheet4!$B$3:$AV$326,32,FALSE)</f>
        <v>6.53 S</v>
      </c>
      <c r="V46" s="335" t="str">
        <f>VLOOKUP(A46,Sheet4!$B$3:$AV$326,31,FALSE)</f>
        <v>107.36 E</v>
      </c>
      <c r="W46" s="335" t="str">
        <f>VLOOKUP(A46,Sheet4!$B$3:$AV$326,14,FALSE)</f>
        <v>Jl. A.H.Nasution No.140</v>
      </c>
      <c r="X46" s="335" t="str">
        <f>VLOOKUP(A46,Sheet4!$B$3:$AV$326,17,FALSE)</f>
        <v>Gudang- Bisa Titip</v>
      </c>
      <c r="Y46" s="335" t="str">
        <f>VLOOKUP(A46,Sheet4!$B$3:$AV$326,25,FALSE)</f>
        <v>2.4 m</v>
      </c>
      <c r="Z46" s="335" t="str">
        <f>VLOOKUP(A46,Sheet4!$B$3:$AV$326,26,FALSE)</f>
        <v>RoofTop Cabang</v>
      </c>
      <c r="AA46" s="335" t="str">
        <f>VLOOKUP(A46,Sheet4!$B$3:$AV$326,27,FALSE)</f>
        <v>Mendukung</v>
      </c>
      <c r="AB46" s="335">
        <f>VLOOKUP(A46,Sheet4!$B$3:$AV$326,33,FALSE)</f>
        <v>0</v>
      </c>
      <c r="AC46" s="335">
        <f>VLOOKUP(A46,Sheet4!$B$3:$AV$326,34,FALSE)</f>
        <v>0</v>
      </c>
      <c r="AD46" s="335" t="s">
        <v>6718</v>
      </c>
      <c r="AE46" s="335" t="str">
        <f>VLOOKUP(A46,Sheet4!$B$3:$AV$326,30,FALSE)</f>
        <v>Aman</v>
      </c>
      <c r="AF46" s="335" t="s">
        <v>5256</v>
      </c>
      <c r="AG46" s="335" t="str">
        <f>MasterRemote!K46</f>
        <v>HUGHES239</v>
      </c>
      <c r="AH46" s="335">
        <v>235111005</v>
      </c>
      <c r="AI46" s="335" t="s">
        <v>3131</v>
      </c>
      <c r="AJ46" s="335" t="str">
        <f>VLOOKUP(A46,Sheet4!$B$3:$AV$326,28,FALSE)</f>
        <v>NPRM</v>
      </c>
      <c r="AK46" s="335" t="s">
        <v>4790</v>
      </c>
      <c r="AL46" s="335" t="str">
        <f>MasterRemote!T46</f>
        <v>SCM201900010008</v>
      </c>
      <c r="AM46" s="335" t="s">
        <v>4713</v>
      </c>
      <c r="AN46" s="335" t="s">
        <v>4713</v>
      </c>
      <c r="AO46" s="335" t="str">
        <f t="shared" si="0"/>
        <v>HUGHES239-SiteSurvey-45</v>
      </c>
      <c r="AP46" s="335">
        <v>233019505</v>
      </c>
      <c r="AQ46" s="338" t="s">
        <v>6749</v>
      </c>
    </row>
    <row r="47" spans="1:43">
      <c r="A47" s="335" t="str">
        <f>MasterRemote!A47</f>
        <v>SCM201900010008000046</v>
      </c>
      <c r="B47" s="335">
        <f>MasterRemote!B47</f>
        <v>46</v>
      </c>
      <c r="C47" s="335" t="str">
        <f>MasterRemote!F47</f>
        <v>2.35.33.1</v>
      </c>
      <c r="D47" s="336">
        <f t="shared" si="1"/>
        <v>43280</v>
      </c>
      <c r="E47" s="342" t="s">
        <v>6750</v>
      </c>
      <c r="F47" s="335" t="s">
        <v>3994</v>
      </c>
      <c r="G47" s="335">
        <v>999999309</v>
      </c>
      <c r="H47" s="335" t="s">
        <v>3005</v>
      </c>
      <c r="I47" s="336">
        <v>43280</v>
      </c>
      <c r="J47" s="336">
        <f t="shared" ref="J47:L47" si="46">I47</f>
        <v>43280</v>
      </c>
      <c r="K47" s="336">
        <f t="shared" si="46"/>
        <v>43280</v>
      </c>
      <c r="L47" s="336">
        <f t="shared" si="46"/>
        <v>43280</v>
      </c>
      <c r="M47" s="335" t="s">
        <v>6468</v>
      </c>
      <c r="N47" s="335" t="s">
        <v>4713</v>
      </c>
      <c r="O47" s="335" t="s">
        <v>14</v>
      </c>
      <c r="P47" s="335" t="s">
        <v>2940</v>
      </c>
      <c r="Q47" s="337">
        <v>20009</v>
      </c>
      <c r="R47" s="335" t="str">
        <f>VLOOKUP(A47,Sheet4!$B$3:$AV$326,22,FALSE)</f>
        <v>Pak Mugi</v>
      </c>
      <c r="S47" s="335">
        <f>VLOOKUP(A47,Sheet4!$B$3:$AV$326,23,FALSE)</f>
        <v>85624036280</v>
      </c>
      <c r="T47" s="335">
        <f>VLOOKUP(A47,Sheet4!$B$3:$AV$326,37,FALSE)</f>
        <v>0</v>
      </c>
      <c r="U47" s="335" t="str">
        <f>VLOOKUP(A47,Sheet4!$B$3:$AV$326,32,FALSE)</f>
        <v>-6.814394 (6.90)</v>
      </c>
      <c r="V47" s="335" t="str">
        <f>VLOOKUP(A47,Sheet4!$B$3:$AV$326,31,FALSE)</f>
        <v>107. 621449 (107. 3)</v>
      </c>
      <c r="W47" s="335" t="str">
        <f>VLOOKUP(A47,Sheet4!$B$3:$AV$326,14,FALSE)</f>
        <v>Jl. Raya Lembang No 436-438, kab Bandung Barat</v>
      </c>
      <c r="X47" s="335" t="str">
        <f>VLOOKUP(A47,Sheet4!$B$3:$AV$326,17,FALSE)</f>
        <v>Gudang- Bisa Titip</v>
      </c>
      <c r="Y47" s="335" t="str">
        <f>VLOOKUP(A47,Sheet4!$B$3:$AV$326,25,FALSE)</f>
        <v>2.4 m</v>
      </c>
      <c r="Z47" s="335" t="str">
        <f>VLOOKUP(A47,Sheet4!$B$3:$AV$326,26,FALSE)</f>
        <v>Samping Gedung Sebdik</v>
      </c>
      <c r="AA47" s="335" t="str">
        <f>VLOOKUP(A47,Sheet4!$B$3:$AV$326,27,FALSE)</f>
        <v>Mendukung</v>
      </c>
      <c r="AB47" s="335">
        <f>VLOOKUP(A47,Sheet4!$B$3:$AV$326,33,FALSE)</f>
        <v>0</v>
      </c>
      <c r="AC47" s="335">
        <f>VLOOKUP(A47,Sheet4!$B$3:$AV$326,34,FALSE)</f>
        <v>0</v>
      </c>
      <c r="AD47" s="335" t="s">
        <v>6718</v>
      </c>
      <c r="AE47" s="335" t="str">
        <f>VLOOKUP(A47,Sheet4!$B$3:$AV$326,30,FALSE)</f>
        <v>LOSS DARI Gedung dan POHON OBSTACLE</v>
      </c>
      <c r="AF47" s="335" t="s">
        <v>5256</v>
      </c>
      <c r="AG47" s="335" t="str">
        <f>MasterRemote!K47</f>
        <v>HUGHES239</v>
      </c>
      <c r="AH47" s="335">
        <v>235111005</v>
      </c>
      <c r="AI47" s="335" t="s">
        <v>3131</v>
      </c>
      <c r="AJ47" s="335" t="str">
        <f>VLOOKUP(A47,Sheet4!$B$3:$AV$326,28,FALSE)</f>
        <v>Nprm</v>
      </c>
      <c r="AK47" s="335" t="s">
        <v>4780</v>
      </c>
      <c r="AL47" s="335" t="str">
        <f>MasterRemote!T47</f>
        <v>SCM201900010008</v>
      </c>
      <c r="AM47" s="335" t="s">
        <v>4713</v>
      </c>
      <c r="AN47" s="335" t="s">
        <v>4713</v>
      </c>
      <c r="AO47" s="335" t="str">
        <f t="shared" si="0"/>
        <v>HUGHES239-SiteSurvey-46</v>
      </c>
      <c r="AP47" s="335">
        <v>233019505</v>
      </c>
      <c r="AQ47" s="338" t="s">
        <v>6749</v>
      </c>
    </row>
    <row r="48" spans="1:43">
      <c r="A48" s="335" t="str">
        <f>MasterRemote!A48</f>
        <v>SCM201900010008000047</v>
      </c>
      <c r="B48" s="335">
        <f>MasterRemote!B48</f>
        <v>47</v>
      </c>
      <c r="C48" s="335" t="str">
        <f>MasterRemote!F48</f>
        <v>2.42.17.1</v>
      </c>
      <c r="D48" s="336">
        <f t="shared" si="1"/>
        <v>43279</v>
      </c>
      <c r="E48" s="342" t="s">
        <v>6750</v>
      </c>
      <c r="F48" s="335" t="s">
        <v>3581</v>
      </c>
      <c r="G48" s="335" t="s">
        <v>2962</v>
      </c>
      <c r="H48" s="335" t="s">
        <v>2963</v>
      </c>
      <c r="I48" s="336">
        <v>43279</v>
      </c>
      <c r="J48" s="336">
        <f t="shared" ref="J48:L48" si="47">I48</f>
        <v>43279</v>
      </c>
      <c r="K48" s="336">
        <f t="shared" si="47"/>
        <v>43279</v>
      </c>
      <c r="L48" s="336">
        <f t="shared" si="47"/>
        <v>43279</v>
      </c>
      <c r="M48" s="335" t="s">
        <v>6468</v>
      </c>
      <c r="N48" s="335" t="s">
        <v>4713</v>
      </c>
      <c r="O48" s="335" t="s">
        <v>14</v>
      </c>
      <c r="P48" s="335" t="s">
        <v>2940</v>
      </c>
      <c r="Q48" s="337">
        <v>20009</v>
      </c>
      <c r="R48" s="335" t="str">
        <f>VLOOKUP(A48,Sheet4!$B$3:$AV$326,22,FALSE)</f>
        <v>Dzikri</v>
      </c>
      <c r="S48" s="335">
        <f>VLOOKUP(A48,Sheet4!$B$3:$AV$326,23,FALSE)</f>
        <v>6285223372424</v>
      </c>
      <c r="T48" s="335">
        <f>VLOOKUP(A48,Sheet4!$B$3:$AV$326,37,FALSE)</f>
        <v>0</v>
      </c>
      <c r="U48" s="335" t="str">
        <f>VLOOKUP(A48,Sheet4!$B$3:$AV$326,32,FALSE)</f>
        <v>7.369023(7.22)</v>
      </c>
      <c r="V48" s="335" t="str">
        <f>VLOOKUP(A48,Sheet4!$B$3:$AV$326,31,FALSE)</f>
        <v>108.542881(108.32)</v>
      </c>
      <c r="W48" s="335" t="str">
        <f>VLOOKUP(A48,Sheet4!$B$3:$AV$326,14,FALSE)</f>
        <v>Jl. Ciamis No 1 Banjar</v>
      </c>
      <c r="X48" s="335" t="str">
        <f>VLOOKUP(A48,Sheet4!$B$3:$AV$326,17,FALSE)</f>
        <v>Gudang- Bisa Titip</v>
      </c>
      <c r="Y48" s="335" t="str">
        <f>VLOOKUP(A48,Sheet4!$B$3:$AV$326,25,FALSE)</f>
        <v>2.4 m</v>
      </c>
      <c r="Z48" s="335" t="str">
        <f>VLOOKUP(A48,Sheet4!$B$3:$AV$326,26,FALSE)</f>
        <v>Dak lantai 4 di rooftop lantai 3</v>
      </c>
      <c r="AA48" s="335" t="str">
        <f>VLOOKUP(A48,Sheet4!$B$3:$AV$326,27,FALSE)</f>
        <v>Mendukung</v>
      </c>
      <c r="AB48" s="335">
        <f>VLOOKUP(A48,Sheet4!$B$3:$AV$326,33,FALSE)</f>
        <v>0</v>
      </c>
      <c r="AC48" s="335">
        <f>VLOOKUP(A48,Sheet4!$B$3:$AV$326,34,FALSE)</f>
        <v>0</v>
      </c>
      <c r="AD48" s="335" t="s">
        <v>6718</v>
      </c>
      <c r="AE48" s="335" t="str">
        <f>VLOOKUP(A48,Sheet4!$B$3:$AV$326,30,FALSE)</f>
        <v>LOSS DARI POHON DAN GEDUNG/ OBSTACLE</v>
      </c>
      <c r="AF48" s="335" t="s">
        <v>5256</v>
      </c>
      <c r="AG48" s="335" t="str">
        <f>MasterRemote!K48</f>
        <v>HUGHES239</v>
      </c>
      <c r="AH48" s="335">
        <v>237711805</v>
      </c>
      <c r="AI48" s="340" t="s">
        <v>6726</v>
      </c>
      <c r="AJ48" s="335" t="str">
        <f>VLOOKUP(A48,Sheet4!$B$3:$AV$326,28,FALSE)</f>
        <v>NPRM</v>
      </c>
      <c r="AK48" s="335" t="s">
        <v>4875</v>
      </c>
      <c r="AL48" s="335" t="str">
        <f>MasterRemote!T48</f>
        <v>SCM201900010008</v>
      </c>
      <c r="AM48" s="335" t="s">
        <v>4713</v>
      </c>
      <c r="AN48" s="335" t="s">
        <v>4713</v>
      </c>
      <c r="AO48" s="335" t="str">
        <f t="shared" si="0"/>
        <v>HUGHES239-SiteSurvey-47</v>
      </c>
      <c r="AP48" s="335">
        <v>233019505</v>
      </c>
      <c r="AQ48" s="338" t="s">
        <v>6749</v>
      </c>
    </row>
    <row r="49" spans="1:43">
      <c r="A49" s="335" t="str">
        <f>MasterRemote!A49</f>
        <v>SCM201900010008000048</v>
      </c>
      <c r="B49" s="335">
        <f>MasterRemote!B49</f>
        <v>48</v>
      </c>
      <c r="C49" s="335" t="str">
        <f>MasterRemote!F49</f>
        <v>6.42.17.1</v>
      </c>
      <c r="D49" s="336">
        <f t="shared" si="1"/>
        <v>43279</v>
      </c>
      <c r="E49" s="342" t="s">
        <v>6750</v>
      </c>
      <c r="F49" s="335" t="s">
        <v>3583</v>
      </c>
      <c r="G49" s="335">
        <v>237691804</v>
      </c>
      <c r="H49" s="335" t="s">
        <v>2973</v>
      </c>
      <c r="I49" s="336">
        <v>43279</v>
      </c>
      <c r="J49" s="336">
        <f t="shared" ref="J49:L49" si="48">I49</f>
        <v>43279</v>
      </c>
      <c r="K49" s="336">
        <f t="shared" si="48"/>
        <v>43279</v>
      </c>
      <c r="L49" s="336">
        <f t="shared" si="48"/>
        <v>43279</v>
      </c>
      <c r="M49" s="335" t="s">
        <v>6468</v>
      </c>
      <c r="N49" s="335" t="s">
        <v>4713</v>
      </c>
      <c r="O49" s="335" t="s">
        <v>14</v>
      </c>
      <c r="P49" s="335" t="s">
        <v>2940</v>
      </c>
      <c r="Q49" s="337">
        <v>20009</v>
      </c>
      <c r="R49" s="335" t="str">
        <f>VLOOKUP(A49,Sheet4!$B$3:$AV$326,22,FALSE)</f>
        <v>KHAERUL</v>
      </c>
      <c r="S49" s="335">
        <f>VLOOKUP(A49,Sheet4!$B$3:$AV$326,23,FALSE)</f>
        <v>6282119588589</v>
      </c>
      <c r="T49" s="335">
        <f>VLOOKUP(A49,Sheet4!$B$3:$AV$326,37,FALSE)</f>
        <v>0</v>
      </c>
      <c r="U49" s="335">
        <f>VLOOKUP(A49,Sheet4!$B$3:$AV$326,32,FALSE)</f>
        <v>-6.3312679999999997</v>
      </c>
      <c r="V49" s="335">
        <f>VLOOKUP(A49,Sheet4!$B$3:$AV$326,31,FALSE)</f>
        <v>108.328401</v>
      </c>
      <c r="W49" s="335" t="str">
        <f>VLOOKUP(A49,Sheet4!$B$3:$AV$326,14,FALSE)</f>
        <v>JL.Di Panjaitan No. 227/C, Karanganyar, Indramayu, Lemahmekar, Kec. Indramayu, Kabupaten Indramayu, Jawa Barat 45212</v>
      </c>
      <c r="X49" s="335" t="str">
        <f>VLOOKUP(A49,Sheet4!$B$3:$AV$326,17,FALSE)</f>
        <v>Gudang- Bisa Titip</v>
      </c>
      <c r="Y49" s="335" t="str">
        <f>VLOOKUP(A49,Sheet4!$B$3:$AV$326,25,FALSE)</f>
        <v>2.4 m</v>
      </c>
      <c r="Z49" s="335" t="str">
        <f>VLOOKUP(A49,Sheet4!$B$3:$AV$326,26,FALSE)</f>
        <v>DISAMPING BANGUNAN LANTAI 2</v>
      </c>
      <c r="AA49" s="335">
        <f>VLOOKUP(A49,Sheet4!$B$3:$AV$326,27,FALSE)</f>
        <v>0</v>
      </c>
      <c r="AB49" s="335">
        <f>VLOOKUP(A49,Sheet4!$B$3:$AV$326,33,FALSE)</f>
        <v>0</v>
      </c>
      <c r="AC49" s="335">
        <f>VLOOKUP(A49,Sheet4!$B$3:$AV$326,34,FALSE)</f>
        <v>0</v>
      </c>
      <c r="AD49" s="335" t="s">
        <v>6718</v>
      </c>
      <c r="AE49" s="335" t="str">
        <f>VLOOKUP(A49,Sheet4!$B$3:$AV$326,30,FALSE)</f>
        <v>LOST DARI POHON DAN GEDUNG</v>
      </c>
      <c r="AF49" s="335" t="s">
        <v>5256</v>
      </c>
      <c r="AG49" s="335" t="str">
        <f>MasterRemote!K49</f>
        <v>HUGHES239</v>
      </c>
      <c r="AH49" s="335">
        <v>237711805</v>
      </c>
      <c r="AI49" s="340" t="s">
        <v>6726</v>
      </c>
      <c r="AJ49" s="335" t="str">
        <f>VLOOKUP(A49,Sheet4!$B$3:$AV$326,28,FALSE)</f>
        <v>NPRM</v>
      </c>
      <c r="AK49" s="335" t="s">
        <v>4764</v>
      </c>
      <c r="AL49" s="335" t="str">
        <f>MasterRemote!T49</f>
        <v>SCM201900010008</v>
      </c>
      <c r="AM49" s="335" t="s">
        <v>4713</v>
      </c>
      <c r="AN49" s="335" t="s">
        <v>4713</v>
      </c>
      <c r="AO49" s="335" t="str">
        <f t="shared" si="0"/>
        <v>HUGHES239-SiteSurvey-48</v>
      </c>
      <c r="AP49" s="335">
        <v>233019505</v>
      </c>
      <c r="AQ49" s="338" t="s">
        <v>6749</v>
      </c>
    </row>
    <row r="50" spans="1:43">
      <c r="A50" s="335" t="str">
        <f>MasterRemote!A50</f>
        <v>SCM201900010008000049</v>
      </c>
      <c r="B50" s="335">
        <f>MasterRemote!B50</f>
        <v>49</v>
      </c>
      <c r="C50" s="335" t="str">
        <f>MasterRemote!F50</f>
        <v>2.35.49.1</v>
      </c>
      <c r="D50" s="336">
        <f t="shared" si="1"/>
        <v>43277</v>
      </c>
      <c r="E50" s="342" t="s">
        <v>6750</v>
      </c>
      <c r="F50" s="335" t="s">
        <v>3584</v>
      </c>
      <c r="G50" s="335">
        <v>999999309</v>
      </c>
      <c r="H50" s="335" t="s">
        <v>3005</v>
      </c>
      <c r="I50" s="336">
        <v>43277</v>
      </c>
      <c r="J50" s="336">
        <f t="shared" ref="J50:L50" si="49">I50</f>
        <v>43277</v>
      </c>
      <c r="K50" s="336">
        <f t="shared" si="49"/>
        <v>43277</v>
      </c>
      <c r="L50" s="336">
        <f t="shared" si="49"/>
        <v>43277</v>
      </c>
      <c r="M50" s="335" t="s">
        <v>6468</v>
      </c>
      <c r="N50" s="335" t="s">
        <v>4713</v>
      </c>
      <c r="O50" s="335" t="s">
        <v>14</v>
      </c>
      <c r="P50" s="335" t="s">
        <v>2940</v>
      </c>
      <c r="Q50" s="337">
        <v>20009</v>
      </c>
      <c r="R50" s="335" t="str">
        <f>VLOOKUP(A50,Sheet4!$B$3:$AV$326,22,FALSE)</f>
        <v>Agung</v>
      </c>
      <c r="S50" s="335">
        <f>VLOOKUP(A50,Sheet4!$B$3:$AV$326,23,FALSE)</f>
        <v>6285294702172</v>
      </c>
      <c r="T50" s="335">
        <f>VLOOKUP(A50,Sheet4!$B$3:$AV$326,37,FALSE)</f>
        <v>0</v>
      </c>
      <c r="U50" s="335" t="str">
        <f>VLOOKUP(A50,Sheet4!$B$3:$AV$326,32,FALSE)</f>
        <v>-6.922838 (6.90)</v>
      </c>
      <c r="V50" s="335" t="str">
        <f>VLOOKUP(A50,Sheet4!$B$3:$AV$326,31,FALSE)</f>
        <v>107. 60651 (107. 7)</v>
      </c>
      <c r="W50" s="335" t="str">
        <f>VLOOKUP(A50,Sheet4!$B$3:$AV$326,14,FALSE)</f>
        <v>Jl. Dewi Sartika, Balonggede, Regol, Kota Bandung, Jawa Barat 40251</v>
      </c>
      <c r="X50" s="335" t="str">
        <f>VLOOKUP(A50,Sheet4!$B$3:$AV$326,17,FALSE)</f>
        <v>Gudang- Bisa Titip</v>
      </c>
      <c r="Y50" s="335" t="str">
        <f>VLOOKUP(A50,Sheet4!$B$3:$AV$326,25,FALSE)</f>
        <v>2.4 m</v>
      </c>
      <c r="Z50" s="335" t="str">
        <f>VLOOKUP(A50,Sheet4!$B$3:$AV$326,26,FALSE)</f>
        <v>Roof Top lantai 7</v>
      </c>
      <c r="AA50" s="335" t="str">
        <f>VLOOKUP(A50,Sheet4!$B$3:$AV$326,27,FALSE)</f>
        <v>Mendukung</v>
      </c>
      <c r="AB50" s="335">
        <f>VLOOKUP(A50,Sheet4!$B$3:$AV$326,33,FALSE)</f>
        <v>0</v>
      </c>
      <c r="AC50" s="335">
        <f>VLOOKUP(A50,Sheet4!$B$3:$AV$326,34,FALSE)</f>
        <v>0</v>
      </c>
      <c r="AD50" s="335" t="s">
        <v>6718</v>
      </c>
      <c r="AE50" s="335" t="str">
        <f>VLOOKUP(A50,Sheet4!$B$3:$AV$326,30,FALSE)</f>
        <v>LOSS DARI Gedung dan POHON OBSTACLE</v>
      </c>
      <c r="AF50" s="335" t="s">
        <v>5256</v>
      </c>
      <c r="AG50" s="335" t="str">
        <f>MasterRemote!K50</f>
        <v>HUGHES239</v>
      </c>
      <c r="AH50" s="335">
        <v>237711805</v>
      </c>
      <c r="AI50" s="340" t="s">
        <v>6726</v>
      </c>
      <c r="AJ50" s="335" t="str">
        <f>VLOOKUP(A50,Sheet4!$B$3:$AV$326,28,FALSE)</f>
        <v>NPRM</v>
      </c>
      <c r="AK50" s="335" t="s">
        <v>5709</v>
      </c>
      <c r="AL50" s="335" t="str">
        <f>MasterRemote!T50</f>
        <v>SCM201900010008</v>
      </c>
      <c r="AM50" s="335" t="s">
        <v>4713</v>
      </c>
      <c r="AN50" s="335" t="s">
        <v>4713</v>
      </c>
      <c r="AO50" s="335" t="str">
        <f t="shared" si="0"/>
        <v>HUGHES239-SiteSurvey-49</v>
      </c>
      <c r="AP50" s="335">
        <v>233019505</v>
      </c>
      <c r="AQ50" s="338" t="s">
        <v>6749</v>
      </c>
    </row>
    <row r="51" spans="1:43">
      <c r="A51" s="335" t="str">
        <f>MasterRemote!A51</f>
        <v>SCM201900010008000050</v>
      </c>
      <c r="B51" s="335">
        <f>MasterRemote!B51</f>
        <v>50</v>
      </c>
      <c r="C51" s="335" t="str">
        <f>MasterRemote!F51</f>
        <v>3.47.17.1</v>
      </c>
      <c r="D51" s="336">
        <f t="shared" si="1"/>
        <v>43279</v>
      </c>
      <c r="E51" s="342" t="s">
        <v>6750</v>
      </c>
      <c r="F51" s="335" t="s">
        <v>3336</v>
      </c>
      <c r="G51" s="335" t="s">
        <v>3254</v>
      </c>
      <c r="H51" s="335" t="s">
        <v>3255</v>
      </c>
      <c r="I51" s="336">
        <v>43279</v>
      </c>
      <c r="J51" s="336">
        <f t="shared" ref="J51:L51" si="50">I51</f>
        <v>43279</v>
      </c>
      <c r="K51" s="336">
        <f t="shared" si="50"/>
        <v>43279</v>
      </c>
      <c r="L51" s="336">
        <f t="shared" si="50"/>
        <v>43279</v>
      </c>
      <c r="M51" s="335" t="s">
        <v>6468</v>
      </c>
      <c r="N51" s="335" t="s">
        <v>4713</v>
      </c>
      <c r="O51" s="335" t="s">
        <v>14</v>
      </c>
      <c r="P51" s="335" t="s">
        <v>2940</v>
      </c>
      <c r="Q51" s="337">
        <v>20009</v>
      </c>
      <c r="R51" s="335" t="str">
        <f>VLOOKUP(A51,Sheet4!$B$3:$AV$326,22,FALSE)</f>
        <v>Luhung</v>
      </c>
      <c r="S51" s="335">
        <f>VLOOKUP(A51,Sheet4!$B$3:$AV$326,23,FALSE)</f>
        <v>85225744084</v>
      </c>
      <c r="T51" s="335" t="str">
        <f>VLOOKUP(A51,Sheet4!$B$3:$AV$326,37,FALSE)</f>
        <v>Done Survey</v>
      </c>
      <c r="U51" s="335">
        <f>VLOOKUP(A51,Sheet4!$B$3:$AV$326,32,FALSE)</f>
        <v>0</v>
      </c>
      <c r="V51" s="335">
        <f>VLOOKUP(A51,Sheet4!$B$3:$AV$326,31,FALSE)</f>
        <v>11067564</v>
      </c>
      <c r="W51" s="335" t="str">
        <f>VLOOKUP(A51,Sheet4!$B$3:$AV$326,14,FALSE)</f>
        <v>Gd. PKPRI (PKPN) Jl. Pemuda 101, Jepara</v>
      </c>
      <c r="X51" s="335" t="str">
        <f>VLOOKUP(A51,Sheet4!$B$3:$AV$326,17,FALSE)</f>
        <v>Gudang- Bisa Titip</v>
      </c>
      <c r="Y51" s="335" t="str">
        <f>VLOOKUP(A51,Sheet4!$B$3:$AV$326,25,FALSE)</f>
        <v>2.4 m</v>
      </c>
      <c r="Z51" s="335" t="str">
        <f>VLOOKUP(A51,Sheet4!$B$3:$AV$326,26,FALSE)</f>
        <v>DAK , LANTAI 1 , foto terpampir</v>
      </c>
      <c r="AA51" s="335" t="str">
        <f>VLOOKUP(A51,Sheet4!$B$3:$AV$326,27,FALSE)</f>
        <v>Mendukung</v>
      </c>
      <c r="AB51" s="335">
        <f>VLOOKUP(A51,Sheet4!$B$3:$AV$326,33,FALSE)</f>
        <v>0</v>
      </c>
      <c r="AC51" s="335" t="str">
        <f>VLOOKUP(A51,Sheet4!$B$3:$AV$326,34,FALSE)</f>
        <v>ADA</v>
      </c>
      <c r="AD51" s="335" t="s">
        <v>6718</v>
      </c>
      <c r="AE51" s="335" t="str">
        <f>VLOOKUP(A51,Sheet4!$B$3:$AV$326,30,FALSE)</f>
        <v>LOSS</v>
      </c>
      <c r="AF51" s="335" t="s">
        <v>5256</v>
      </c>
      <c r="AG51" s="335" t="str">
        <f>MasterRemote!K51</f>
        <v>HUGHES239</v>
      </c>
      <c r="AH51" s="335">
        <v>235111005</v>
      </c>
      <c r="AI51" s="335" t="s">
        <v>3131</v>
      </c>
      <c r="AJ51" s="335" t="str">
        <f>VLOOKUP(A51,Sheet4!$B$3:$AV$326,28,FALSE)</f>
        <v>NPRM</v>
      </c>
      <c r="AK51" s="335" t="s">
        <v>4780</v>
      </c>
      <c r="AL51" s="335" t="str">
        <f>MasterRemote!T51</f>
        <v>SCM201900010008</v>
      </c>
      <c r="AM51" s="335" t="s">
        <v>4713</v>
      </c>
      <c r="AN51" s="335" t="s">
        <v>4713</v>
      </c>
      <c r="AO51" s="335" t="str">
        <f t="shared" si="0"/>
        <v>HUGHES239-SiteSurvey-50</v>
      </c>
      <c r="AP51" s="335">
        <v>233019505</v>
      </c>
      <c r="AQ51" s="338" t="s">
        <v>6749</v>
      </c>
    </row>
    <row r="52" spans="1:43">
      <c r="A52" s="335" t="str">
        <f>MasterRemote!A52</f>
        <v>SCM201900010008000051</v>
      </c>
      <c r="B52" s="335">
        <f>MasterRemote!B52</f>
        <v>51</v>
      </c>
      <c r="C52" s="335" t="str">
        <f>MasterRemote!F52</f>
        <v>52.16.48.1</v>
      </c>
      <c r="D52" s="336">
        <f t="shared" si="1"/>
        <v>43276</v>
      </c>
      <c r="E52" s="342" t="s">
        <v>6750</v>
      </c>
      <c r="F52" s="335" t="s">
        <v>3586</v>
      </c>
      <c r="G52" s="335" t="s">
        <v>3127</v>
      </c>
      <c r="H52" s="335" t="s">
        <v>3024</v>
      </c>
      <c r="I52" s="336">
        <v>43276</v>
      </c>
      <c r="J52" s="336">
        <f t="shared" ref="J52:L52" si="51">I52</f>
        <v>43276</v>
      </c>
      <c r="K52" s="336">
        <f t="shared" si="51"/>
        <v>43276</v>
      </c>
      <c r="L52" s="336">
        <f t="shared" si="51"/>
        <v>43276</v>
      </c>
      <c r="M52" s="335" t="s">
        <v>6468</v>
      </c>
      <c r="N52" s="335" t="s">
        <v>4713</v>
      </c>
      <c r="O52" s="335" t="s">
        <v>14</v>
      </c>
      <c r="P52" s="335" t="s">
        <v>2940</v>
      </c>
      <c r="Q52" s="337">
        <v>20009</v>
      </c>
      <c r="R52" s="335" t="str">
        <f>VLOOKUP(A52,Sheet4!$B$3:$AV$326,22,FALSE)</f>
        <v>Rahman</v>
      </c>
      <c r="S52" s="335">
        <f>VLOOKUP(A52,Sheet4!$B$3:$AV$326,23,FALSE)</f>
        <v>85624499283</v>
      </c>
      <c r="T52" s="335">
        <f>VLOOKUP(A52,Sheet4!$B$3:$AV$326,37,FALSE)</f>
        <v>0</v>
      </c>
      <c r="U52" s="335" t="str">
        <f>VLOOKUP(A52,Sheet4!$B$3:$AV$326,32,FALSE)</f>
        <v>6.53 S</v>
      </c>
      <c r="V52" s="335" t="str">
        <f>VLOOKUP(A52,Sheet4!$B$3:$AV$326,31,FALSE)</f>
        <v>107.36 E</v>
      </c>
      <c r="W52" s="335" t="str">
        <f>VLOOKUP(A52,Sheet4!$B$3:$AV$326,14,FALSE)</f>
        <v>Jl. Insi. H Juanda No 147</v>
      </c>
      <c r="X52" s="335" t="str">
        <f>VLOOKUP(A52,Sheet4!$B$3:$AV$326,17,FALSE)</f>
        <v>Gudang- Bisa Titip</v>
      </c>
      <c r="Y52" s="335" t="str">
        <f>VLOOKUP(A52,Sheet4!$B$3:$AV$326,25,FALSE)</f>
        <v>2.4 m</v>
      </c>
      <c r="Z52" s="335">
        <f>VLOOKUP(A52,Sheet4!$B$3:$AV$326,26,FALSE)</f>
        <v>0</v>
      </c>
      <c r="AA52" s="335" t="str">
        <f>VLOOKUP(A52,Sheet4!$B$3:$AV$326,27,FALSE)</f>
        <v>Mendukung</v>
      </c>
      <c r="AB52" s="335">
        <f>VLOOKUP(A52,Sheet4!$B$3:$AV$326,33,FALSE)</f>
        <v>0</v>
      </c>
      <c r="AC52" s="335">
        <f>VLOOKUP(A52,Sheet4!$B$3:$AV$326,34,FALSE)</f>
        <v>0</v>
      </c>
      <c r="AD52" s="335" t="s">
        <v>6718</v>
      </c>
      <c r="AE52" s="335" t="str">
        <f>VLOOKUP(A52,Sheet4!$B$3:$AV$326,30,FALSE)</f>
        <v>LOSS DARI POHON DAN GEDUNG</v>
      </c>
      <c r="AF52" s="335" t="s">
        <v>5256</v>
      </c>
      <c r="AG52" s="335" t="str">
        <f>MasterRemote!K52</f>
        <v>HUGHES239</v>
      </c>
      <c r="AH52" s="335">
        <v>237711805</v>
      </c>
      <c r="AI52" s="340" t="s">
        <v>6726</v>
      </c>
      <c r="AJ52" s="335" t="str">
        <f>VLOOKUP(A52,Sheet4!$B$3:$AV$326,28,FALSE)</f>
        <v>NPRM</v>
      </c>
      <c r="AK52" s="335" t="s">
        <v>4780</v>
      </c>
      <c r="AL52" s="335" t="str">
        <f>MasterRemote!T52</f>
        <v>SCM201900010008</v>
      </c>
      <c r="AM52" s="335" t="s">
        <v>4713</v>
      </c>
      <c r="AN52" s="335" t="s">
        <v>4713</v>
      </c>
      <c r="AO52" s="335" t="str">
        <f t="shared" si="0"/>
        <v>HUGHES239-SiteSurvey-51</v>
      </c>
      <c r="AP52" s="335">
        <v>233019505</v>
      </c>
      <c r="AQ52" s="338" t="s">
        <v>6749</v>
      </c>
    </row>
    <row r="53" spans="1:43">
      <c r="A53" s="335" t="str">
        <f>MasterRemote!A53</f>
        <v>SCM201900010008000052</v>
      </c>
      <c r="B53" s="335">
        <f>MasterRemote!B53</f>
        <v>52</v>
      </c>
      <c r="C53" s="335" t="str">
        <f>MasterRemote!F53</f>
        <v>6.68.17.1</v>
      </c>
      <c r="D53" s="336">
        <f t="shared" si="1"/>
        <v>43279</v>
      </c>
      <c r="E53" s="342" t="s">
        <v>6750</v>
      </c>
      <c r="F53" s="335" t="s">
        <v>3588</v>
      </c>
      <c r="G53" s="335" t="s">
        <v>2962</v>
      </c>
      <c r="H53" s="335" t="s">
        <v>2963</v>
      </c>
      <c r="I53" s="336">
        <v>43279</v>
      </c>
      <c r="J53" s="336">
        <f t="shared" ref="J53:L53" si="52">I53</f>
        <v>43279</v>
      </c>
      <c r="K53" s="336">
        <f t="shared" si="52"/>
        <v>43279</v>
      </c>
      <c r="L53" s="336">
        <f t="shared" si="52"/>
        <v>43279</v>
      </c>
      <c r="M53" s="335" t="s">
        <v>6468</v>
      </c>
      <c r="N53" s="335" t="s">
        <v>4713</v>
      </c>
      <c r="O53" s="335" t="s">
        <v>14</v>
      </c>
      <c r="P53" s="335" t="s">
        <v>2940</v>
      </c>
      <c r="Q53" s="337">
        <v>20009</v>
      </c>
      <c r="R53" s="335" t="str">
        <f>VLOOKUP(A53,Sheet4!$B$3:$AV$326,22,FALSE)</f>
        <v>Dani Ramdani</v>
      </c>
      <c r="S53" s="335">
        <f>VLOOKUP(A53,Sheet4!$B$3:$AV$326,23,FALSE)</f>
        <v>6282216874746</v>
      </c>
      <c r="T53" s="335">
        <f>VLOOKUP(A53,Sheet4!$B$3:$AV$326,37,FALSE)</f>
        <v>0</v>
      </c>
      <c r="U53" s="335">
        <f>VLOOKUP(A53,Sheet4!$B$3:$AV$326,32,FALSE)</f>
        <v>-7.3279199999999998</v>
      </c>
      <c r="V53" s="335">
        <f>VLOOKUP(A53,Sheet4!$B$3:$AV$326,31,FALSE)</f>
        <v>108.350818</v>
      </c>
      <c r="W53" s="335" t="str">
        <f>VLOOKUP(A53,Sheet4!$B$3:$AV$326,14,FALSE)</f>
        <v>Jl. IR. DJUANDA 166 CIAMIS</v>
      </c>
      <c r="X53" s="335" t="str">
        <f>VLOOKUP(A53,Sheet4!$B$3:$AV$326,17,FALSE)</f>
        <v>Gudang- Bisa Titip</v>
      </c>
      <c r="Y53" s="335" t="str">
        <f>VLOOKUP(A53,Sheet4!$B$3:$AV$326,25,FALSE)</f>
        <v>2.4 m</v>
      </c>
      <c r="Z53" s="335">
        <f>VLOOKUP(A53,Sheet4!$B$3:$AV$326,26,FALSE)</f>
        <v>0</v>
      </c>
      <c r="AA53" s="335" t="str">
        <f>VLOOKUP(A53,Sheet4!$B$3:$AV$326,27,FALSE)</f>
        <v>Mendukung</v>
      </c>
      <c r="AB53" s="335">
        <f>VLOOKUP(A53,Sheet4!$B$3:$AV$326,33,FALSE)</f>
        <v>0</v>
      </c>
      <c r="AC53" s="335">
        <f>VLOOKUP(A53,Sheet4!$B$3:$AV$326,34,FALSE)</f>
        <v>0</v>
      </c>
      <c r="AD53" s="335" t="s">
        <v>6718</v>
      </c>
      <c r="AE53" s="335" t="str">
        <f>VLOOKUP(A53,Sheet4!$B$3:$AV$326,30,FALSE)</f>
        <v>DIATAS GEDUNG GENSET /DAK GENSET</v>
      </c>
      <c r="AF53" s="335" t="s">
        <v>5256</v>
      </c>
      <c r="AG53" s="335" t="str">
        <f>MasterRemote!K53</f>
        <v>HUGHES239</v>
      </c>
      <c r="AH53" s="335">
        <v>237711805</v>
      </c>
      <c r="AI53" s="340" t="s">
        <v>6726</v>
      </c>
      <c r="AJ53" s="335" t="str">
        <f>VLOOKUP(A53,Sheet4!$B$3:$AV$326,28,FALSE)</f>
        <v>NPRM</v>
      </c>
      <c r="AK53" s="335" t="s">
        <v>4875</v>
      </c>
      <c r="AL53" s="335" t="str">
        <f>MasterRemote!T53</f>
        <v>SCM201900010008</v>
      </c>
      <c r="AM53" s="335" t="s">
        <v>4713</v>
      </c>
      <c r="AN53" s="335" t="s">
        <v>4713</v>
      </c>
      <c r="AO53" s="335" t="str">
        <f t="shared" si="0"/>
        <v>HUGHES239-SiteSurvey-52</v>
      </c>
      <c r="AP53" s="335">
        <v>233019505</v>
      </c>
      <c r="AQ53" s="338" t="s">
        <v>6749</v>
      </c>
    </row>
    <row r="54" spans="1:43">
      <c r="A54" s="335" t="str">
        <f>MasterRemote!A54</f>
        <v>SCM201900010008000053</v>
      </c>
      <c r="B54" s="335">
        <f>MasterRemote!B54</f>
        <v>53</v>
      </c>
      <c r="C54" s="335" t="str">
        <f>MasterRemote!F54</f>
        <v>6.45.17.1</v>
      </c>
      <c r="D54" s="336">
        <f t="shared" si="1"/>
        <v>43277</v>
      </c>
      <c r="E54" s="342" t="s">
        <v>6750</v>
      </c>
      <c r="F54" s="335" t="s">
        <v>3590</v>
      </c>
      <c r="G54" s="335" t="s">
        <v>2962</v>
      </c>
      <c r="H54" s="335" t="s">
        <v>2963</v>
      </c>
      <c r="I54" s="336">
        <v>43277</v>
      </c>
      <c r="J54" s="336">
        <f t="shared" ref="J54:L54" si="53">I54</f>
        <v>43277</v>
      </c>
      <c r="K54" s="336">
        <f t="shared" si="53"/>
        <v>43277</v>
      </c>
      <c r="L54" s="336">
        <f t="shared" si="53"/>
        <v>43277</v>
      </c>
      <c r="M54" s="335" t="s">
        <v>6468</v>
      </c>
      <c r="N54" s="335" t="s">
        <v>4713</v>
      </c>
      <c r="O54" s="335" t="s">
        <v>14</v>
      </c>
      <c r="P54" s="335" t="s">
        <v>2940</v>
      </c>
      <c r="Q54" s="337">
        <v>20009</v>
      </c>
      <c r="R54" s="335" t="str">
        <f>VLOOKUP(A54,Sheet4!$B$3:$AV$326,22,FALSE)</f>
        <v>Pak Aaf</v>
      </c>
      <c r="S54" s="335">
        <f>VLOOKUP(A54,Sheet4!$B$3:$AV$326,23,FALSE)</f>
        <v>81223179588</v>
      </c>
      <c r="T54" s="335">
        <f>VLOOKUP(A54,Sheet4!$B$3:$AV$326,37,FALSE)</f>
        <v>0</v>
      </c>
      <c r="U54" s="335">
        <f>VLOOKUP(A54,Sheet4!$B$3:$AV$326,32,FALSE)</f>
        <v>7.12</v>
      </c>
      <c r="V54" s="335">
        <f>VLOOKUP(A54,Sheet4!$B$3:$AV$326,31,FALSE)</f>
        <v>107.54</v>
      </c>
      <c r="W54" s="335" t="str">
        <f>VLOOKUP(A54,Sheet4!$B$3:$AV$326,14,FALSE)</f>
        <v>Jl. Jend. A. Yani  No. 65, Garut</v>
      </c>
      <c r="X54" s="335" t="str">
        <f>VLOOKUP(A54,Sheet4!$B$3:$AV$326,17,FALSE)</f>
        <v>Gudang- Bisa Titip</v>
      </c>
      <c r="Y54" s="335" t="str">
        <f>VLOOKUP(A54,Sheet4!$B$3:$AV$326,25,FALSE)</f>
        <v>2.4 m</v>
      </c>
      <c r="Z54" s="335" t="str">
        <f>VLOOKUP(A54,Sheet4!$B$3:$AV$326,26,FALSE)</f>
        <v>Rooftop Gedung depan lantai 2</v>
      </c>
      <c r="AA54" s="335" t="str">
        <f>VLOOKUP(A54,Sheet4!$B$3:$AV$326,27,FALSE)</f>
        <v>Mendukung</v>
      </c>
      <c r="AB54" s="335">
        <f>VLOOKUP(A54,Sheet4!$B$3:$AV$326,33,FALSE)</f>
        <v>0</v>
      </c>
      <c r="AC54" s="335">
        <f>VLOOKUP(A54,Sheet4!$B$3:$AV$326,34,FALSE)</f>
        <v>0</v>
      </c>
      <c r="AD54" s="335" t="s">
        <v>6718</v>
      </c>
      <c r="AE54" s="335" t="str">
        <f>VLOOKUP(A54,Sheet4!$B$3:$AV$326,30,FALSE)</f>
        <v>Dak Gedung depan lantai 2</v>
      </c>
      <c r="AF54" s="335" t="s">
        <v>5256</v>
      </c>
      <c r="AG54" s="335" t="str">
        <f>MasterRemote!K54</f>
        <v>HUGHES239</v>
      </c>
      <c r="AH54" s="335">
        <v>233060803</v>
      </c>
      <c r="AI54" s="335" t="s">
        <v>4903</v>
      </c>
      <c r="AJ54" s="335" t="str">
        <f>VLOOKUP(A54,Sheet4!$B$3:$AV$326,28,FALSE)</f>
        <v>NPRM</v>
      </c>
      <c r="AK54" s="335" t="s">
        <v>4780</v>
      </c>
      <c r="AL54" s="335" t="str">
        <f>MasterRemote!T54</f>
        <v>SCM201900010008</v>
      </c>
      <c r="AM54" s="335" t="s">
        <v>4713</v>
      </c>
      <c r="AN54" s="335" t="s">
        <v>4713</v>
      </c>
      <c r="AO54" s="335" t="str">
        <f t="shared" si="0"/>
        <v>HUGHES239-SiteSurvey-53</v>
      </c>
      <c r="AP54" s="335">
        <v>233019505</v>
      </c>
      <c r="AQ54" s="338" t="s">
        <v>6749</v>
      </c>
    </row>
    <row r="55" spans="1:43">
      <c r="A55" s="335" t="str">
        <f>MasterRemote!A55</f>
        <v>SCM201900010008000054</v>
      </c>
      <c r="B55" s="335">
        <f>MasterRemote!B55</f>
        <v>54</v>
      </c>
      <c r="C55" s="335" t="str">
        <f>MasterRemote!F55</f>
        <v>3.142.17.1</v>
      </c>
      <c r="D55" s="336">
        <f t="shared" si="1"/>
        <v>43276</v>
      </c>
      <c r="E55" s="342" t="s">
        <v>6750</v>
      </c>
      <c r="F55" s="335" t="s">
        <v>3592</v>
      </c>
      <c r="G55" s="335" t="s">
        <v>3130</v>
      </c>
      <c r="H55" s="335" t="s">
        <v>3131</v>
      </c>
      <c r="I55" s="336">
        <v>43276</v>
      </c>
      <c r="J55" s="336">
        <f t="shared" ref="J55:L55" si="54">I55</f>
        <v>43276</v>
      </c>
      <c r="K55" s="336">
        <f t="shared" si="54"/>
        <v>43276</v>
      </c>
      <c r="L55" s="336">
        <f t="shared" si="54"/>
        <v>43276</v>
      </c>
      <c r="M55" s="335" t="s">
        <v>6468</v>
      </c>
      <c r="N55" s="335" t="s">
        <v>4713</v>
      </c>
      <c r="O55" s="335" t="s">
        <v>14</v>
      </c>
      <c r="P55" s="335" t="s">
        <v>2940</v>
      </c>
      <c r="Q55" s="337">
        <v>20009</v>
      </c>
      <c r="R55" s="335" t="str">
        <f>VLOOKUP(A55,Sheet4!$B$3:$AV$326,22,FALSE)</f>
        <v>Sidik</v>
      </c>
      <c r="S55" s="335" t="str">
        <f>VLOOKUP(A55,Sheet4!$B$3:$AV$326,23,FALSE)</f>
        <v>856-2411-0143</v>
      </c>
      <c r="T55" s="335">
        <f>VLOOKUP(A55,Sheet4!$B$3:$AV$326,37,FALSE)</f>
        <v>0</v>
      </c>
      <c r="U55" s="335">
        <f>VLOOKUP(A55,Sheet4!$B$3:$AV$326,32,FALSE)</f>
        <v>6.15</v>
      </c>
      <c r="V55" s="335">
        <f>VLOOKUP(A55,Sheet4!$B$3:$AV$326,31,FALSE)</f>
        <v>106.25</v>
      </c>
      <c r="W55" s="335" t="str">
        <f>VLOOKUP(A55,Sheet4!$B$3:$AV$326,14,FALSE)</f>
        <v>Jl.A.Yani sukabumi</v>
      </c>
      <c r="X55" s="335" t="str">
        <f>VLOOKUP(A55,Sheet4!$B$3:$AV$326,17,FALSE)</f>
        <v>Gudang- Bisa Titip</v>
      </c>
      <c r="Y55" s="335" t="str">
        <f>VLOOKUP(A55,Sheet4!$B$3:$AV$326,25,FALSE)</f>
        <v>2.4 m</v>
      </c>
      <c r="Z55" s="335" t="str">
        <f>VLOOKUP(A55,Sheet4!$B$3:$AV$326,26,FALSE)</f>
        <v>Rooftop LANTAI 3</v>
      </c>
      <c r="AA55" s="335">
        <f>VLOOKUP(A55,Sheet4!$B$3:$AV$326,27,FALSE)</f>
        <v>0</v>
      </c>
      <c r="AB55" s="335">
        <f>VLOOKUP(A55,Sheet4!$B$3:$AV$326,33,FALSE)</f>
        <v>0</v>
      </c>
      <c r="AC55" s="335">
        <f>VLOOKUP(A55,Sheet4!$B$3:$AV$326,34,FALSE)</f>
        <v>0</v>
      </c>
      <c r="AD55" s="335" t="s">
        <v>6718</v>
      </c>
      <c r="AE55" s="335" t="str">
        <f>VLOOKUP(A55,Sheet4!$B$3:$AV$326,30,FALSE)</f>
        <v>LOSS DARI POHON DAN GEDUNG</v>
      </c>
      <c r="AF55" s="335" t="s">
        <v>5256</v>
      </c>
      <c r="AG55" s="335" t="str">
        <f>MasterRemote!K55</f>
        <v>HUGHES239</v>
      </c>
      <c r="AH55" s="335">
        <v>237711805</v>
      </c>
      <c r="AI55" s="340" t="s">
        <v>6726</v>
      </c>
      <c r="AJ55" s="335" t="str">
        <f>VLOOKUP(A55,Sheet4!$B$3:$AV$326,28,FALSE)</f>
        <v>NPRM</v>
      </c>
      <c r="AK55" s="335" t="s">
        <v>4780</v>
      </c>
      <c r="AL55" s="335" t="str">
        <f>MasterRemote!T55</f>
        <v>SCM201900010008</v>
      </c>
      <c r="AM55" s="335" t="s">
        <v>4713</v>
      </c>
      <c r="AN55" s="335" t="s">
        <v>4713</v>
      </c>
      <c r="AO55" s="335" t="str">
        <f t="shared" si="0"/>
        <v>HUGHES239-SiteSurvey-54</v>
      </c>
      <c r="AP55" s="335">
        <v>233019505</v>
      </c>
      <c r="AQ55" s="338" t="s">
        <v>6749</v>
      </c>
    </row>
    <row r="56" spans="1:43">
      <c r="A56" s="335" t="str">
        <f>MasterRemote!A56</f>
        <v>SCM201900010008000055</v>
      </c>
      <c r="B56" s="335">
        <f>MasterRemote!B56</f>
        <v>55</v>
      </c>
      <c r="C56" s="335" t="str">
        <f>MasterRemote!F56</f>
        <v>59.1.29.1</v>
      </c>
      <c r="D56" s="336">
        <f t="shared" si="1"/>
        <v>43277</v>
      </c>
      <c r="E56" s="342" t="s">
        <v>6750</v>
      </c>
      <c r="F56" s="335" t="s">
        <v>3598</v>
      </c>
      <c r="G56" s="335" t="s">
        <v>3127</v>
      </c>
      <c r="H56" s="335" t="s">
        <v>3024</v>
      </c>
      <c r="I56" s="336">
        <v>43277</v>
      </c>
      <c r="J56" s="336">
        <f t="shared" ref="J56:L56" si="55">I56</f>
        <v>43277</v>
      </c>
      <c r="K56" s="336">
        <f t="shared" si="55"/>
        <v>43277</v>
      </c>
      <c r="L56" s="336">
        <f t="shared" si="55"/>
        <v>43277</v>
      </c>
      <c r="M56" s="335" t="s">
        <v>6468</v>
      </c>
      <c r="N56" s="335" t="s">
        <v>4713</v>
      </c>
      <c r="O56" s="335" t="s">
        <v>14</v>
      </c>
      <c r="P56" s="335" t="s">
        <v>2940</v>
      </c>
      <c r="Q56" s="337">
        <v>20009</v>
      </c>
      <c r="R56" s="335" t="str">
        <f>VLOOKUP(A56,Sheet4!$B$3:$AV$326,22,FALSE)</f>
        <v>Rizal</v>
      </c>
      <c r="S56" s="335">
        <f>VLOOKUP(A56,Sheet4!$B$3:$AV$326,23,FALSE)</f>
        <v>6283822744427</v>
      </c>
      <c r="T56" s="335">
        <f>VLOOKUP(A56,Sheet4!$B$3:$AV$326,37,FALSE)</f>
        <v>0</v>
      </c>
      <c r="U56" s="335" t="str">
        <f>VLOOKUP(A56,Sheet4!$B$3:$AV$326,32,FALSE)</f>
        <v>6.53 S</v>
      </c>
      <c r="V56" s="335" t="str">
        <f>VLOOKUP(A56,Sheet4!$B$3:$AV$326,31,FALSE)</f>
        <v>107.36 E</v>
      </c>
      <c r="W56" s="335" t="str">
        <f>VLOOKUP(A56,Sheet4!$B$3:$AV$326,14,FALSE)</f>
        <v>Jl. Kopo No. 468</v>
      </c>
      <c r="X56" s="335" t="str">
        <f>VLOOKUP(A56,Sheet4!$B$3:$AV$326,17,FALSE)</f>
        <v>Gudang- Bisa Titip</v>
      </c>
      <c r="Y56" s="335" t="str">
        <f>VLOOKUP(A56,Sheet4!$B$3:$AV$326,25,FALSE)</f>
        <v>2.4 m</v>
      </c>
      <c r="Z56" s="335" t="str">
        <f>VLOOKUP(A56,Sheet4!$B$3:$AV$326,26,FALSE)</f>
        <v>Rooftop Lantai 4</v>
      </c>
      <c r="AA56" s="335">
        <f>VLOOKUP(A56,Sheet4!$B$3:$AV$326,27,FALSE)</f>
        <v>0</v>
      </c>
      <c r="AB56" s="335">
        <f>VLOOKUP(A56,Sheet4!$B$3:$AV$326,33,FALSE)</f>
        <v>0</v>
      </c>
      <c r="AC56" s="335">
        <f>VLOOKUP(A56,Sheet4!$B$3:$AV$326,34,FALSE)</f>
        <v>0</v>
      </c>
      <c r="AD56" s="335" t="s">
        <v>6718</v>
      </c>
      <c r="AE56" s="335" t="str">
        <f>VLOOKUP(A56,Sheet4!$B$3:$AV$326,30,FALSE)</f>
        <v>LOSS DARI POHON DAN GEDUNG</v>
      </c>
      <c r="AF56" s="335" t="s">
        <v>5256</v>
      </c>
      <c r="AG56" s="335" t="str">
        <f>MasterRemote!K56</f>
        <v>HUGHES239</v>
      </c>
      <c r="AH56" s="335">
        <v>237711805</v>
      </c>
      <c r="AI56" s="340" t="s">
        <v>6726</v>
      </c>
      <c r="AJ56" s="335" t="str">
        <f>VLOOKUP(A56,Sheet4!$B$3:$AV$326,28,FALSE)</f>
        <v>NPRM</v>
      </c>
      <c r="AK56" s="335" t="s">
        <v>4780</v>
      </c>
      <c r="AL56" s="335" t="str">
        <f>MasterRemote!T56</f>
        <v>SCM201900010008</v>
      </c>
      <c r="AM56" s="335" t="s">
        <v>4713</v>
      </c>
      <c r="AN56" s="335" t="s">
        <v>4713</v>
      </c>
      <c r="AO56" s="335" t="str">
        <f t="shared" si="0"/>
        <v>HUGHES239-SiteSurvey-55</v>
      </c>
      <c r="AP56" s="335">
        <v>233019505</v>
      </c>
      <c r="AQ56" s="338" t="s">
        <v>6749</v>
      </c>
    </row>
    <row r="57" spans="1:43">
      <c r="A57" s="335" t="str">
        <f>MasterRemote!A57</f>
        <v>SCM201900010008000056</v>
      </c>
      <c r="B57" s="335">
        <f>MasterRemote!B57</f>
        <v>56</v>
      </c>
      <c r="C57" s="335" t="str">
        <f>MasterRemote!F57</f>
        <v>22.21.9.1</v>
      </c>
      <c r="D57" s="336">
        <f t="shared" si="1"/>
        <v>43300</v>
      </c>
      <c r="E57" s="342" t="s">
        <v>6750</v>
      </c>
      <c r="F57" s="335" t="s">
        <v>4032</v>
      </c>
      <c r="G57" s="335">
        <v>999999309</v>
      </c>
      <c r="H57" s="335" t="s">
        <v>3005</v>
      </c>
      <c r="I57" s="336">
        <v>43300</v>
      </c>
      <c r="J57" s="336">
        <f t="shared" ref="J57:L57" si="56">I57</f>
        <v>43300</v>
      </c>
      <c r="K57" s="336">
        <f t="shared" si="56"/>
        <v>43300</v>
      </c>
      <c r="L57" s="336">
        <f t="shared" si="56"/>
        <v>43300</v>
      </c>
      <c r="M57" s="335" t="s">
        <v>6468</v>
      </c>
      <c r="N57" s="335" t="s">
        <v>4713</v>
      </c>
      <c r="O57" s="335" t="s">
        <v>14</v>
      </c>
      <c r="P57" s="335" t="s">
        <v>2940</v>
      </c>
      <c r="Q57" s="337">
        <v>20009</v>
      </c>
      <c r="R57" s="335" t="str">
        <f>VLOOKUP(A57,Sheet4!$B$3:$AV$326,22,FALSE)</f>
        <v>Yogi</v>
      </c>
      <c r="S57" s="335">
        <f>VLOOKUP(A57,Sheet4!$B$3:$AV$326,23,FALSE)</f>
        <v>85317804757</v>
      </c>
      <c r="T57" s="335" t="str">
        <f>VLOOKUP(A57,Sheet4!$B$3:$AV$326,37,FALSE)</f>
        <v>done survey</v>
      </c>
      <c r="U57" s="335">
        <f>VLOOKUP(A57,Sheet4!$B$3:$AV$326,32,FALSE)</f>
        <v>0</v>
      </c>
      <c r="V57" s="335">
        <f>VLOOKUP(A57,Sheet4!$B$3:$AV$326,31,FALSE)</f>
        <v>0</v>
      </c>
      <c r="W57" s="335" t="str">
        <f>VLOOKUP(A57,Sheet4!$B$3:$AV$326,14,FALSE)</f>
        <v>Jl.Pagarsih No.127
Bandung, Jawa Barat - 40231</v>
      </c>
      <c r="X57" s="335" t="str">
        <f>VLOOKUP(A57,Sheet4!$B$3:$AV$326,17,FALSE)</f>
        <v>Gudang- Bisa Titip</v>
      </c>
      <c r="Y57" s="335" t="str">
        <f>VLOOKUP(A57,Sheet4!$B$3:$AV$326,25,FALSE)</f>
        <v>2.4 m</v>
      </c>
      <c r="Z57" s="335" t="str">
        <f>VLOOKUP(A57,Sheet4!$B$3:$AV$326,26,FALSE)</f>
        <v>Roof top lantai 3</v>
      </c>
      <c r="AA57" s="335" t="str">
        <f>VLOOKUP(A57,Sheet4!$B$3:$AV$326,27,FALSE)</f>
        <v>Mendukung</v>
      </c>
      <c r="AB57" s="335">
        <f>VLOOKUP(A57,Sheet4!$B$3:$AV$326,33,FALSE)</f>
        <v>0</v>
      </c>
      <c r="AC57" s="335" t="str">
        <f>VLOOKUP(A57,Sheet4!$B$3:$AV$326,34,FALSE)</f>
        <v>ADA</v>
      </c>
      <c r="AD57" s="335" t="s">
        <v>6718</v>
      </c>
      <c r="AE57" s="335" t="str">
        <f>VLOOKUP(A57,Sheet4!$B$3:$AV$326,30,FALSE)</f>
        <v>LOSS</v>
      </c>
      <c r="AF57" s="335" t="s">
        <v>5256</v>
      </c>
      <c r="AG57" s="335" t="str">
        <f>MasterRemote!K57</f>
        <v>HUGHES239</v>
      </c>
      <c r="AH57" s="335">
        <v>237711805</v>
      </c>
      <c r="AI57" s="340" t="s">
        <v>6726</v>
      </c>
      <c r="AJ57" s="335" t="str">
        <f>VLOOKUP(A57,Sheet4!$B$3:$AV$326,28,FALSE)</f>
        <v>NPRM</v>
      </c>
      <c r="AK57" s="335" t="s">
        <v>4780</v>
      </c>
      <c r="AL57" s="335" t="str">
        <f>MasterRemote!T57</f>
        <v>SCM201900010008</v>
      </c>
      <c r="AM57" s="335" t="s">
        <v>4713</v>
      </c>
      <c r="AN57" s="335" t="s">
        <v>4713</v>
      </c>
      <c r="AO57" s="335" t="str">
        <f t="shared" si="0"/>
        <v>HUGHES239-SiteSurvey-56</v>
      </c>
      <c r="AP57" s="335">
        <v>233019505</v>
      </c>
      <c r="AQ57" s="338" t="s">
        <v>6749</v>
      </c>
    </row>
    <row r="58" spans="1:43">
      <c r="A58" s="335" t="str">
        <f>MasterRemote!A58</f>
        <v>SCM201900010008000057</v>
      </c>
      <c r="B58" s="335">
        <f>MasterRemote!B58</f>
        <v>57</v>
      </c>
      <c r="C58" s="335" t="str">
        <f>MasterRemote!F58</f>
        <v>6.67.17.1</v>
      </c>
      <c r="D58" s="336">
        <f t="shared" si="1"/>
        <v>43277</v>
      </c>
      <c r="E58" s="342" t="s">
        <v>6750</v>
      </c>
      <c r="F58" s="335" t="s">
        <v>3601</v>
      </c>
      <c r="G58" s="335" t="s">
        <v>3138</v>
      </c>
      <c r="H58" s="335" t="s">
        <v>2997</v>
      </c>
      <c r="I58" s="336">
        <v>43277</v>
      </c>
      <c r="J58" s="336">
        <f t="shared" ref="J58:L58" si="57">I58</f>
        <v>43277</v>
      </c>
      <c r="K58" s="336">
        <f t="shared" si="57"/>
        <v>43277</v>
      </c>
      <c r="L58" s="336">
        <f t="shared" si="57"/>
        <v>43277</v>
      </c>
      <c r="M58" s="335" t="s">
        <v>6468</v>
      </c>
      <c r="N58" s="335" t="s">
        <v>4713</v>
      </c>
      <c r="O58" s="335" t="s">
        <v>14</v>
      </c>
      <c r="P58" s="335" t="s">
        <v>2940</v>
      </c>
      <c r="Q58" s="337">
        <v>20009</v>
      </c>
      <c r="R58" s="335" t="str">
        <f>VLOOKUP(A58,Sheet4!$B$3:$AV$326,22,FALSE)</f>
        <v>KANG AGUS</v>
      </c>
      <c r="S58" s="335" t="str">
        <f>VLOOKUP(A58,Sheet4!$B$3:$AV$326,23,FALSE)</f>
        <v>62 812-5068-2041</v>
      </c>
      <c r="T58" s="335">
        <f>VLOOKUP(A58,Sheet4!$B$3:$AV$326,37,FALSE)</f>
        <v>0</v>
      </c>
      <c r="U58" s="335">
        <f>VLOOKUP(A58,Sheet4!$B$3:$AV$326,32,FALSE)</f>
        <v>-6.5627550000000001</v>
      </c>
      <c r="V58" s="335">
        <f>VLOOKUP(A58,Sheet4!$B$3:$AV$326,31,FALSE)</f>
        <v>107.767096</v>
      </c>
      <c r="W58" s="335" t="str">
        <f>VLOOKUP(A58,Sheet4!$B$3:$AV$326,14,FALSE)</f>
        <v>Jl. Otista No. 87, Subang</v>
      </c>
      <c r="X58" s="335" t="str">
        <f>VLOOKUP(A58,Sheet4!$B$3:$AV$326,17,FALSE)</f>
        <v>Gudang- Bisa Titip</v>
      </c>
      <c r="Y58" s="335" t="str">
        <f>VLOOKUP(A58,Sheet4!$B$3:$AV$326,25,FALSE)</f>
        <v>2.4 m</v>
      </c>
      <c r="Z58" s="335" t="str">
        <f>VLOOKUP(A58,Sheet4!$B$3:$AV$326,26,FALSE)</f>
        <v>DIATAS GEDUNG Lt 4 / Rooftop</v>
      </c>
      <c r="AA58" s="335">
        <f>VLOOKUP(A58,Sheet4!$B$3:$AV$326,27,FALSE)</f>
        <v>0</v>
      </c>
      <c r="AB58" s="335">
        <f>VLOOKUP(A58,Sheet4!$B$3:$AV$326,33,FALSE)</f>
        <v>0</v>
      </c>
      <c r="AC58" s="335">
        <f>VLOOKUP(A58,Sheet4!$B$3:$AV$326,34,FALSE)</f>
        <v>0</v>
      </c>
      <c r="AD58" s="335" t="s">
        <v>6718</v>
      </c>
      <c r="AE58" s="335" t="str">
        <f>VLOOKUP(A58,Sheet4!$B$3:$AV$326,30,FALSE)</f>
        <v>LOSS DARI POHON DAN GEDUNG</v>
      </c>
      <c r="AF58" s="335" t="s">
        <v>5256</v>
      </c>
      <c r="AG58" s="335" t="str">
        <f>MasterRemote!K58</f>
        <v>HUGHES239</v>
      </c>
      <c r="AH58" s="335">
        <v>237711805</v>
      </c>
      <c r="AI58" s="340" t="s">
        <v>6726</v>
      </c>
      <c r="AJ58" s="335" t="str">
        <f>VLOOKUP(A58,Sheet4!$B$3:$AV$326,28,FALSE)</f>
        <v>NPRM</v>
      </c>
      <c r="AK58" s="335" t="s">
        <v>4875</v>
      </c>
      <c r="AL58" s="335" t="str">
        <f>MasterRemote!T58</f>
        <v>SCM201900010008</v>
      </c>
      <c r="AM58" s="335" t="s">
        <v>4713</v>
      </c>
      <c r="AN58" s="335" t="s">
        <v>4713</v>
      </c>
      <c r="AO58" s="335" t="str">
        <f t="shared" si="0"/>
        <v>HUGHES239-SiteSurvey-57</v>
      </c>
      <c r="AP58" s="335">
        <v>233019505</v>
      </c>
      <c r="AQ58" s="338" t="s">
        <v>6749</v>
      </c>
    </row>
    <row r="59" spans="1:43">
      <c r="A59" s="335" t="str">
        <f>MasterRemote!A59</f>
        <v>SCM201900010008000058</v>
      </c>
      <c r="B59" s="335">
        <f>MasterRemote!B59</f>
        <v>58</v>
      </c>
      <c r="C59" s="335" t="str">
        <f>MasterRemote!F59</f>
        <v>2.68.17.1</v>
      </c>
      <c r="D59" s="336">
        <f t="shared" si="1"/>
        <v>43278</v>
      </c>
      <c r="E59" s="342" t="s">
        <v>6750</v>
      </c>
      <c r="F59" s="335" t="s">
        <v>3605</v>
      </c>
      <c r="G59" s="335" t="s">
        <v>2962</v>
      </c>
      <c r="H59" s="335" t="s">
        <v>2963</v>
      </c>
      <c r="I59" s="336">
        <v>43278</v>
      </c>
      <c r="J59" s="336">
        <f t="shared" ref="J59:L59" si="58">I59</f>
        <v>43278</v>
      </c>
      <c r="K59" s="336">
        <f t="shared" si="58"/>
        <v>43278</v>
      </c>
      <c r="L59" s="336">
        <f t="shared" si="58"/>
        <v>43278</v>
      </c>
      <c r="M59" s="335" t="s">
        <v>6468</v>
      </c>
      <c r="N59" s="335" t="s">
        <v>4713</v>
      </c>
      <c r="O59" s="335" t="s">
        <v>14</v>
      </c>
      <c r="P59" s="335" t="s">
        <v>2940</v>
      </c>
      <c r="Q59" s="337">
        <v>20009</v>
      </c>
      <c r="R59" s="335" t="str">
        <f>VLOOKUP(A59,Sheet4!$B$3:$AV$326,22,FALSE)</f>
        <v>Rizal</v>
      </c>
      <c r="S59" s="335">
        <f>VLOOKUP(A59,Sheet4!$B$3:$AV$326,23,FALSE)</f>
        <v>85223322111</v>
      </c>
      <c r="T59" s="335">
        <f>VLOOKUP(A59,Sheet4!$B$3:$AV$326,37,FALSE)</f>
        <v>0</v>
      </c>
      <c r="U59" s="335" t="str">
        <f>VLOOKUP(A59,Sheet4!$B$3:$AV$326,32,FALSE)</f>
        <v>-7.219117(7.19)</v>
      </c>
      <c r="V59" s="335" t="str">
        <f>VLOOKUP(A59,Sheet4!$B$3:$AV$326,31,FALSE)</f>
        <v>108.219117(108.13)</v>
      </c>
      <c r="W59" s="335" t="str">
        <f>VLOOKUP(A59,Sheet4!$B$3:$AV$326,14,FALSE)</f>
        <v>Jl. R. Ikik Wiradikarta no 9 Tasikmalaya</v>
      </c>
      <c r="X59" s="335" t="str">
        <f>VLOOKUP(A59,Sheet4!$B$3:$AV$326,17,FALSE)</f>
        <v>Gudang- Bisa Titip</v>
      </c>
      <c r="Y59" s="335" t="str">
        <f>VLOOKUP(A59,Sheet4!$B$3:$AV$326,25,FALSE)</f>
        <v>2.4 m</v>
      </c>
      <c r="Z59" s="335" t="str">
        <f>VLOOKUP(A59,Sheet4!$B$3:$AV$326,26,FALSE)</f>
        <v>roof top lantai 4</v>
      </c>
      <c r="AA59" s="335" t="str">
        <f>VLOOKUP(A59,Sheet4!$B$3:$AV$326,27,FALSE)</f>
        <v>Mendukung</v>
      </c>
      <c r="AB59" s="335">
        <f>VLOOKUP(A59,Sheet4!$B$3:$AV$326,33,FALSE)</f>
        <v>0</v>
      </c>
      <c r="AC59" s="335">
        <f>VLOOKUP(A59,Sheet4!$B$3:$AV$326,34,FALSE)</f>
        <v>0</v>
      </c>
      <c r="AD59" s="335" t="s">
        <v>6718</v>
      </c>
      <c r="AE59" s="335" t="str">
        <f>VLOOKUP(A59,Sheet4!$B$3:$AV$326,30,FALSE)</f>
        <v>LOSS DARI POHON DAN GEDUNG/ OBSTACLE</v>
      </c>
      <c r="AF59" s="335" t="s">
        <v>5256</v>
      </c>
      <c r="AG59" s="335" t="str">
        <f>MasterRemote!K59</f>
        <v>HUGHES239</v>
      </c>
      <c r="AH59" s="335">
        <v>237711805</v>
      </c>
      <c r="AI59" s="340" t="s">
        <v>6726</v>
      </c>
      <c r="AJ59" s="335" t="str">
        <f>VLOOKUP(A59,Sheet4!$B$3:$AV$326,28,FALSE)</f>
        <v>NPRM</v>
      </c>
      <c r="AK59" s="335" t="s">
        <v>4875</v>
      </c>
      <c r="AL59" s="335" t="str">
        <f>MasterRemote!T59</f>
        <v>SCM201900010008</v>
      </c>
      <c r="AM59" s="335" t="s">
        <v>4713</v>
      </c>
      <c r="AN59" s="335" t="s">
        <v>4713</v>
      </c>
      <c r="AO59" s="335" t="str">
        <f t="shared" si="0"/>
        <v>HUGHES239-SiteSurvey-58</v>
      </c>
      <c r="AP59" s="335">
        <v>233019505</v>
      </c>
      <c r="AQ59" s="338" t="s">
        <v>6749</v>
      </c>
    </row>
    <row r="60" spans="1:43">
      <c r="A60" s="335" t="str">
        <f>MasterRemote!A60</f>
        <v>SCM201900010008000059</v>
      </c>
      <c r="B60" s="335">
        <f>MasterRemote!B60</f>
        <v>59</v>
      </c>
      <c r="C60" s="335" t="str">
        <f>MasterRemote!F60</f>
        <v>2.36.17.1</v>
      </c>
      <c r="D60" s="336">
        <f t="shared" si="1"/>
        <v>43276</v>
      </c>
      <c r="E60" s="342" t="s">
        <v>6750</v>
      </c>
      <c r="F60" s="335" t="s">
        <v>3606</v>
      </c>
      <c r="G60" s="335">
        <v>237691804</v>
      </c>
      <c r="H60" s="335" t="s">
        <v>2973</v>
      </c>
      <c r="I60" s="336">
        <v>43276</v>
      </c>
      <c r="J60" s="336">
        <f t="shared" ref="J60:L60" si="59">I60</f>
        <v>43276</v>
      </c>
      <c r="K60" s="336">
        <f t="shared" si="59"/>
        <v>43276</v>
      </c>
      <c r="L60" s="336">
        <f t="shared" si="59"/>
        <v>43276</v>
      </c>
      <c r="M60" s="335" t="s">
        <v>6468</v>
      </c>
      <c r="N60" s="335" t="s">
        <v>4713</v>
      </c>
      <c r="O60" s="335" t="s">
        <v>14</v>
      </c>
      <c r="P60" s="335" t="s">
        <v>2940</v>
      </c>
      <c r="Q60" s="337">
        <v>20009</v>
      </c>
      <c r="R60" s="335" t="str">
        <f>VLOOKUP(A60,Sheet4!$B$3:$AV$326,22,FALSE)</f>
        <v>YONGKI</v>
      </c>
      <c r="S60" s="335">
        <f>VLOOKUP(A60,Sheet4!$B$3:$AV$326,23,FALSE)</f>
        <v>6281321832311</v>
      </c>
      <c r="T60" s="335">
        <f>VLOOKUP(A60,Sheet4!$B$3:$AV$326,37,FALSE)</f>
        <v>0</v>
      </c>
      <c r="U60" s="335">
        <f>VLOOKUP(A60,Sheet4!$B$3:$AV$326,32,FALSE)</f>
        <v>-6.7123400000000002</v>
      </c>
      <c r="V60" s="335">
        <f>VLOOKUP(A60,Sheet4!$B$3:$AV$326,31,FALSE)</f>
        <v>108.551565</v>
      </c>
      <c r="W60" s="335" t="str">
        <f>VLOOKUP(A60,Sheet4!$B$3:$AV$326,14,FALSE)</f>
        <v>JL. KARTINI NO.85, Kejaksaan, Kota Cirebon, Jawa Barat</v>
      </c>
      <c r="X60" s="335" t="str">
        <f>VLOOKUP(A60,Sheet4!$B$3:$AV$326,17,FALSE)</f>
        <v>Gudang- Bisa Titip</v>
      </c>
      <c r="Y60" s="335" t="str">
        <f>VLOOKUP(A60,Sheet4!$B$3:$AV$326,25,FALSE)</f>
        <v>2.4 m</v>
      </c>
      <c r="Z60" s="335" t="str">
        <f>VLOOKUP(A60,Sheet4!$B$3:$AV$326,26,FALSE)</f>
        <v>Rooftop</v>
      </c>
      <c r="AA60" s="335" t="str">
        <f>VLOOKUP(A60,Sheet4!$B$3:$AV$326,27,FALSE)</f>
        <v>Mendukung</v>
      </c>
      <c r="AB60" s="335">
        <f>VLOOKUP(A60,Sheet4!$B$3:$AV$326,33,FALSE)</f>
        <v>0</v>
      </c>
      <c r="AC60" s="335">
        <f>VLOOKUP(A60,Sheet4!$B$3:$AV$326,34,FALSE)</f>
        <v>0</v>
      </c>
      <c r="AD60" s="335" t="s">
        <v>6718</v>
      </c>
      <c r="AE60" s="335" t="str">
        <f>VLOOKUP(A60,Sheet4!$B$3:$AV$326,30,FALSE)</f>
        <v>LOST DARI POHON DAN GEDUNG</v>
      </c>
      <c r="AF60" s="335" t="s">
        <v>5256</v>
      </c>
      <c r="AG60" s="335" t="str">
        <f>MasterRemote!K60</f>
        <v>HUGHES239</v>
      </c>
      <c r="AH60" s="335">
        <v>237711805</v>
      </c>
      <c r="AI60" s="340" t="s">
        <v>6726</v>
      </c>
      <c r="AJ60" s="335" t="str">
        <f>VLOOKUP(A60,Sheet4!$B$3:$AV$326,28,FALSE)</f>
        <v>NPRM</v>
      </c>
      <c r="AK60" s="335" t="s">
        <v>4808</v>
      </c>
      <c r="AL60" s="335" t="str">
        <f>MasterRemote!T60</f>
        <v>SCM201900010008</v>
      </c>
      <c r="AM60" s="335" t="s">
        <v>4713</v>
      </c>
      <c r="AN60" s="335" t="s">
        <v>4713</v>
      </c>
      <c r="AO60" s="335" t="str">
        <f t="shared" si="0"/>
        <v>HUGHES239-SiteSurvey-59</v>
      </c>
      <c r="AP60" s="335">
        <v>233019505</v>
      </c>
      <c r="AQ60" s="338" t="s">
        <v>6749</v>
      </c>
    </row>
    <row r="61" spans="1:43">
      <c r="A61" s="335" t="str">
        <f>MasterRemote!A61</f>
        <v>SCM201900010008000060</v>
      </c>
      <c r="B61" s="335">
        <f>MasterRemote!B61</f>
        <v>60</v>
      </c>
      <c r="C61" s="335" t="str">
        <f>MasterRemote!F61</f>
        <v>2.39.17.1</v>
      </c>
      <c r="D61" s="336">
        <f t="shared" si="1"/>
        <v>43280</v>
      </c>
      <c r="E61" s="342" t="s">
        <v>6750</v>
      </c>
      <c r="F61" s="335" t="s">
        <v>3608</v>
      </c>
      <c r="G61" s="335">
        <v>999999309</v>
      </c>
      <c r="H61" s="335" t="s">
        <v>3005</v>
      </c>
      <c r="I61" s="336">
        <v>43280</v>
      </c>
      <c r="J61" s="336">
        <f t="shared" ref="J61:L61" si="60">I61</f>
        <v>43280</v>
      </c>
      <c r="K61" s="336">
        <f t="shared" si="60"/>
        <v>43280</v>
      </c>
      <c r="L61" s="336">
        <f t="shared" si="60"/>
        <v>43280</v>
      </c>
      <c r="M61" s="335" t="s">
        <v>6468</v>
      </c>
      <c r="N61" s="335" t="s">
        <v>4713</v>
      </c>
      <c r="O61" s="335" t="s">
        <v>14</v>
      </c>
      <c r="P61" s="335" t="s">
        <v>2940</v>
      </c>
      <c r="Q61" s="337">
        <v>20009</v>
      </c>
      <c r="R61" s="335" t="str">
        <f>VLOOKUP(A61,Sheet4!$B$3:$AV$326,22,FALSE)</f>
        <v>Ardiyansyah</v>
      </c>
      <c r="S61" s="335">
        <f>VLOOKUP(A61,Sheet4!$B$3:$AV$326,23,FALSE)</f>
        <v>6281221447721</v>
      </c>
      <c r="T61" s="335">
        <f>VLOOKUP(A61,Sheet4!$B$3:$AV$326,37,FALSE)</f>
        <v>0</v>
      </c>
      <c r="U61" s="335" t="str">
        <f>VLOOKUP(A61,Sheet4!$B$3:$AV$326,32,FALSE)</f>
        <v>-6.8745 (6.90)</v>
      </c>
      <c r="V61" s="335" t="str">
        <f>VLOOKUP(A61,Sheet4!$B$3:$AV$326,31,FALSE)</f>
        <v>107. 544372 (107. 6)</v>
      </c>
      <c r="W61" s="335" t="str">
        <f>VLOOKUP(A61,Sheet4!$B$3:$AV$326,14,FALSE)</f>
        <v>Jl. Jenderal H. Amir Machmud No. 598, Cimahi, Cimahi Tengah, Kota Cimahi</v>
      </c>
      <c r="X61" s="335" t="str">
        <f>VLOOKUP(A61,Sheet4!$B$3:$AV$326,17,FALSE)</f>
        <v>Gudang- Bisa Titip</v>
      </c>
      <c r="Y61" s="335" t="str">
        <f>VLOOKUP(A61,Sheet4!$B$3:$AV$326,25,FALSE)</f>
        <v>2.4 m</v>
      </c>
      <c r="Z61" s="335" t="str">
        <f>VLOOKUP(A61,Sheet4!$B$3:$AV$326,26,FALSE)</f>
        <v>samping grding lantai 2</v>
      </c>
      <c r="AA61" s="335" t="str">
        <f>VLOOKUP(A61,Sheet4!$B$3:$AV$326,27,FALSE)</f>
        <v>Mendukung</v>
      </c>
      <c r="AB61" s="335">
        <f>VLOOKUP(A61,Sheet4!$B$3:$AV$326,33,FALSE)</f>
        <v>0</v>
      </c>
      <c r="AC61" s="335">
        <f>VLOOKUP(A61,Sheet4!$B$3:$AV$326,34,FALSE)</f>
        <v>0</v>
      </c>
      <c r="AD61" s="335" t="s">
        <v>6718</v>
      </c>
      <c r="AE61" s="335" t="str">
        <f>VLOOKUP(A61,Sheet4!$B$3:$AV$326,30,FALSE)</f>
        <v>Obstacle terhalang gedung.. Ada space yg tidak Obstacle tp harus geser Ant 1.8 mtr. Space yg lain tidak ada.</v>
      </c>
      <c r="AF61" s="335" t="s">
        <v>5256</v>
      </c>
      <c r="AG61" s="335" t="str">
        <f>MasterRemote!K61</f>
        <v>HUGHES239</v>
      </c>
      <c r="AH61" s="335">
        <v>237711805</v>
      </c>
      <c r="AI61" s="340" t="s">
        <v>6726</v>
      </c>
      <c r="AJ61" s="335" t="str">
        <f>VLOOKUP(A61,Sheet4!$B$3:$AV$326,28,FALSE)</f>
        <v>NPRM</v>
      </c>
      <c r="AK61" s="335" t="str">
        <f>VLOOKUP(A61,Sheet4!$B$3:$AV$326,29,FALSE)</f>
        <v>30m x 2</v>
      </c>
      <c r="AL61" s="335" t="str">
        <f>MasterRemote!T61</f>
        <v>SCM201900010008</v>
      </c>
      <c r="AM61" s="335" t="s">
        <v>4713</v>
      </c>
      <c r="AN61" s="335" t="s">
        <v>4713</v>
      </c>
      <c r="AO61" s="335" t="str">
        <f t="shared" si="0"/>
        <v>HUGHES239-SiteSurvey-60</v>
      </c>
      <c r="AP61" s="335">
        <v>233019505</v>
      </c>
      <c r="AQ61" s="338" t="s">
        <v>6749</v>
      </c>
    </row>
    <row r="62" spans="1:43">
      <c r="A62" s="335" t="str">
        <f>MasterRemote!A62</f>
        <v>SCM201900010008000061</v>
      </c>
      <c r="B62" s="335">
        <f>MasterRemote!B62</f>
        <v>61</v>
      </c>
      <c r="C62" s="335" t="str">
        <f>MasterRemote!F62</f>
        <v>1.135.17.1</v>
      </c>
      <c r="D62" s="336">
        <f t="shared" si="1"/>
        <v>43279</v>
      </c>
      <c r="E62" s="342" t="s">
        <v>6750</v>
      </c>
      <c r="F62" s="335" t="s">
        <v>3338</v>
      </c>
      <c r="G62" s="335" t="s">
        <v>3259</v>
      </c>
      <c r="H62" s="335" t="s">
        <v>3260</v>
      </c>
      <c r="I62" s="336">
        <v>43279</v>
      </c>
      <c r="J62" s="336">
        <f t="shared" ref="J62:L62" si="61">I62</f>
        <v>43279</v>
      </c>
      <c r="K62" s="336">
        <f t="shared" si="61"/>
        <v>43279</v>
      </c>
      <c r="L62" s="336">
        <f t="shared" si="61"/>
        <v>43279</v>
      </c>
      <c r="M62" s="335" t="s">
        <v>6468</v>
      </c>
      <c r="N62" s="335" t="s">
        <v>4713</v>
      </c>
      <c r="O62" s="335" t="s">
        <v>14</v>
      </c>
      <c r="P62" s="335" t="s">
        <v>2940</v>
      </c>
      <c r="Q62" s="337">
        <v>20009</v>
      </c>
      <c r="R62" s="335" t="str">
        <f>VLOOKUP(A62,Sheet4!$B$3:$AV$326,22,FALSE)</f>
        <v>Nur Rifky WK</v>
      </c>
      <c r="S62" s="335">
        <f>VLOOKUP(A62,Sheet4!$B$3:$AV$326,23,FALSE)</f>
        <v>85728955931</v>
      </c>
      <c r="T62" s="335" t="str">
        <f>VLOOKUP(A62,Sheet4!$B$3:$AV$326,37,FALSE)</f>
        <v>Done Survey</v>
      </c>
      <c r="U62" s="335">
        <f>VLOOKUP(A62,Sheet4!$B$3:$AV$326,32,FALSE)</f>
        <v>-7.3239999999999998</v>
      </c>
      <c r="V62" s="335">
        <f>VLOOKUP(A62,Sheet4!$B$3:$AV$326,31,FALSE)</f>
        <v>110.503</v>
      </c>
      <c r="W62" s="335" t="str">
        <f>VLOOKUP(A62,Sheet4!$B$3:$AV$326,14,FALSE)</f>
        <v>Jl.Diponegoro 09 Rt.01 Rw.03 kel Salatiga kec. Sidorejo kota Salatiga</v>
      </c>
      <c r="X62" s="335" t="str">
        <f>VLOOKUP(A62,Sheet4!$B$3:$AV$326,17,FALSE)</f>
        <v>Gudang- Bisa Titip</v>
      </c>
      <c r="Y62" s="335" t="str">
        <f>VLOOKUP(A62,Sheet4!$B$3:$AV$326,25,FALSE)</f>
        <v>2.4 m</v>
      </c>
      <c r="Z62" s="335" t="str">
        <f>VLOOKUP(A62,Sheet4!$B$3:$AV$326,26,FALSE)</f>
        <v>LOKASI PENEMPATAN ANTENA 2,4 M Di belakang,diatas gedung genset lantai 1</v>
      </c>
      <c r="AA62" s="335" t="str">
        <f>VLOOKUP(A62,Sheet4!$B$3:$AV$326,27,FALSE)</f>
        <v>Mendukung</v>
      </c>
      <c r="AB62" s="335" t="str">
        <f>VLOOKUP(A62,Sheet4!$B$3:$AV$326,33,FALSE)</f>
        <v>PN 218 v PG 218v NG 08,4v</v>
      </c>
      <c r="AC62" s="335" t="str">
        <f>VLOOKUP(A62,Sheet4!$B$3:$AV$326,34,FALSE)</f>
        <v>ADA</v>
      </c>
      <c r="AD62" s="335" t="s">
        <v>6718</v>
      </c>
      <c r="AE62" s="335" t="str">
        <f>VLOOKUP(A62,Sheet4!$B$3:$AV$326,30,FALSE)</f>
        <v>LOSS</v>
      </c>
      <c r="AF62" s="335" t="s">
        <v>5256</v>
      </c>
      <c r="AG62" s="335" t="str">
        <f>MasterRemote!K62</f>
        <v>HUGHES239</v>
      </c>
      <c r="AH62" s="335">
        <v>235111005</v>
      </c>
      <c r="AI62" s="335" t="s">
        <v>3131</v>
      </c>
      <c r="AJ62" s="335" t="str">
        <f>VLOOKUP(A62,Sheet4!$B$3:$AV$326,28,FALSE)</f>
        <v>NPRM</v>
      </c>
      <c r="AK62" s="335" t="s">
        <v>4875</v>
      </c>
      <c r="AL62" s="335" t="str">
        <f>MasterRemote!T62</f>
        <v>SCM201900010008</v>
      </c>
      <c r="AM62" s="335" t="s">
        <v>4713</v>
      </c>
      <c r="AN62" s="335" t="s">
        <v>4713</v>
      </c>
      <c r="AO62" s="335" t="str">
        <f t="shared" si="0"/>
        <v>HUGHES239-SiteSurvey-61</v>
      </c>
      <c r="AP62" s="335">
        <v>233019505</v>
      </c>
      <c r="AQ62" s="338" t="s">
        <v>6749</v>
      </c>
    </row>
    <row r="63" spans="1:43">
      <c r="A63" s="335" t="str">
        <f>MasterRemote!A63</f>
        <v>SCM201900010008000062</v>
      </c>
      <c r="B63" s="335">
        <f>MasterRemote!B63</f>
        <v>62</v>
      </c>
      <c r="C63" s="335" t="str">
        <f>MasterRemote!F63</f>
        <v>6.69.17.1</v>
      </c>
      <c r="D63" s="336">
        <f t="shared" si="1"/>
        <v>43278</v>
      </c>
      <c r="E63" s="342" t="s">
        <v>6750</v>
      </c>
      <c r="F63" s="335" t="s">
        <v>3610</v>
      </c>
      <c r="G63" s="335" t="s">
        <v>2962</v>
      </c>
      <c r="H63" s="335" t="s">
        <v>2963</v>
      </c>
      <c r="I63" s="336">
        <v>43278</v>
      </c>
      <c r="J63" s="336">
        <f t="shared" ref="J63:L63" si="62">I63</f>
        <v>43278</v>
      </c>
      <c r="K63" s="336">
        <f t="shared" si="62"/>
        <v>43278</v>
      </c>
      <c r="L63" s="336">
        <f t="shared" si="62"/>
        <v>43278</v>
      </c>
      <c r="M63" s="335" t="s">
        <v>6468</v>
      </c>
      <c r="N63" s="335" t="s">
        <v>4713</v>
      </c>
      <c r="O63" s="335" t="s">
        <v>14</v>
      </c>
      <c r="P63" s="335" t="s">
        <v>2940</v>
      </c>
      <c r="Q63" s="337">
        <v>20009</v>
      </c>
      <c r="R63" s="335" t="str">
        <f>VLOOKUP(A63,Sheet4!$B$3:$AV$326,22,FALSE)</f>
        <v>Kang Uyung</v>
      </c>
      <c r="S63" s="335">
        <f>VLOOKUP(A63,Sheet4!$B$3:$AV$326,23,FALSE)</f>
        <v>85222658155</v>
      </c>
      <c r="T63" s="335">
        <f>VLOOKUP(A63,Sheet4!$B$3:$AV$326,37,FALSE)</f>
        <v>0</v>
      </c>
      <c r="U63" s="335">
        <f>VLOOKUP(A63,Sheet4!$B$3:$AV$326,32,FALSE)</f>
        <v>7.2</v>
      </c>
      <c r="V63" s="335">
        <f>VLOOKUP(A63,Sheet4!$B$3:$AV$326,31,FALSE)</f>
        <v>108.6</v>
      </c>
      <c r="W63" s="335" t="str">
        <f>VLOOKUP(A63,Sheet4!$B$3:$AV$326,14,FALSE)</f>
        <v>Jl. Raya Timur No.6, Singaparna</v>
      </c>
      <c r="X63" s="335" t="str">
        <f>VLOOKUP(A63,Sheet4!$B$3:$AV$326,17,FALSE)</f>
        <v>Gudang- Bisa Titip</v>
      </c>
      <c r="Y63" s="335" t="str">
        <f>VLOOKUP(A63,Sheet4!$B$3:$AV$326,25,FALSE)</f>
        <v>2.4 m</v>
      </c>
      <c r="Z63" s="335" t="str">
        <f>VLOOKUP(A63,Sheet4!$B$3:$AV$326,26,FALSE)</f>
        <v>ROOFTOP lantai 3</v>
      </c>
      <c r="AA63" s="335">
        <f>VLOOKUP(A63,Sheet4!$B$3:$AV$326,27,FALSE)</f>
        <v>0</v>
      </c>
      <c r="AB63" s="335">
        <f>VLOOKUP(A63,Sheet4!$B$3:$AV$326,33,FALSE)</f>
        <v>0</v>
      </c>
      <c r="AC63" s="335">
        <f>VLOOKUP(A63,Sheet4!$B$3:$AV$326,34,FALSE)</f>
        <v>0</v>
      </c>
      <c r="AD63" s="335" t="s">
        <v>6718</v>
      </c>
      <c r="AE63" s="335" t="str">
        <f>VLOOKUP(A63,Sheet4!$B$3:$AV$326,30,FALSE)</f>
        <v>LOSS DARI POHON DAN GEDUNG</v>
      </c>
      <c r="AF63" s="335" t="s">
        <v>5256</v>
      </c>
      <c r="AG63" s="335" t="str">
        <f>MasterRemote!K63</f>
        <v>HUGHES239</v>
      </c>
      <c r="AH63" s="335">
        <v>237711805</v>
      </c>
      <c r="AI63" s="340" t="s">
        <v>6726</v>
      </c>
      <c r="AJ63" s="335" t="str">
        <f>VLOOKUP(A63,Sheet4!$B$3:$AV$326,28,FALSE)</f>
        <v>NPRM</v>
      </c>
      <c r="AK63" s="335" t="s">
        <v>4780</v>
      </c>
      <c r="AL63" s="335" t="str">
        <f>MasterRemote!T63</f>
        <v>SCM201900010008</v>
      </c>
      <c r="AM63" s="335" t="s">
        <v>4713</v>
      </c>
      <c r="AN63" s="335" t="s">
        <v>4713</v>
      </c>
      <c r="AO63" s="335" t="str">
        <f t="shared" si="0"/>
        <v>HUGHES239-SiteSurvey-62</v>
      </c>
      <c r="AP63" s="335">
        <v>233019505</v>
      </c>
      <c r="AQ63" s="338" t="s">
        <v>6749</v>
      </c>
    </row>
    <row r="64" spans="1:43">
      <c r="A64" s="335" t="str">
        <f>MasterRemote!A64</f>
        <v>SCM201900010008000063</v>
      </c>
      <c r="B64" s="335">
        <f>MasterRemote!B64</f>
        <v>63</v>
      </c>
      <c r="C64" s="335" t="str">
        <f>MasterRemote!F64</f>
        <v>6.43.17.1</v>
      </c>
      <c r="D64" s="336">
        <f t="shared" si="1"/>
        <v>43280</v>
      </c>
      <c r="E64" s="342" t="s">
        <v>6750</v>
      </c>
      <c r="F64" s="335" t="s">
        <v>3612</v>
      </c>
      <c r="G64" s="335">
        <v>237691804</v>
      </c>
      <c r="H64" s="335" t="s">
        <v>2973</v>
      </c>
      <c r="I64" s="336">
        <v>43280</v>
      </c>
      <c r="J64" s="336">
        <f t="shared" ref="J64:L64" si="63">I64</f>
        <v>43280</v>
      </c>
      <c r="K64" s="336">
        <f t="shared" si="63"/>
        <v>43280</v>
      </c>
      <c r="L64" s="336">
        <f t="shared" si="63"/>
        <v>43280</v>
      </c>
      <c r="M64" s="335" t="s">
        <v>6468</v>
      </c>
      <c r="N64" s="335" t="s">
        <v>4713</v>
      </c>
      <c r="O64" s="335" t="s">
        <v>14</v>
      </c>
      <c r="P64" s="335" t="s">
        <v>2940</v>
      </c>
      <c r="Q64" s="337">
        <v>20009</v>
      </c>
      <c r="R64" s="335" t="str">
        <f>VLOOKUP(A64,Sheet4!$B$3:$AV$326,22,FALSE)</f>
        <v>GUNTUR</v>
      </c>
      <c r="S64" s="335">
        <f>VLOOKUP(A64,Sheet4!$B$3:$AV$326,23,FALSE)</f>
        <v>6281392569005</v>
      </c>
      <c r="T64" s="335">
        <f>VLOOKUP(A64,Sheet4!$B$3:$AV$326,37,FALSE)</f>
        <v>0</v>
      </c>
      <c r="U64" s="335">
        <f>VLOOKUP(A64,Sheet4!$B$3:$AV$326,32,FALSE)</f>
        <v>108.303691</v>
      </c>
      <c r="V64" s="335">
        <f>VLOOKUP(A64,Sheet4!$B$3:$AV$326,31,FALSE)</f>
        <v>0</v>
      </c>
      <c r="W64" s="335" t="str">
        <f>VLOOKUP(A64,Sheet4!$B$3:$AV$326,14,FALSE)</f>
        <v>Jl. Siliwangi No.5, Jatibarang, Kabupaten Indramayu, Jawa Barat 45273, Indonesia</v>
      </c>
      <c r="X64" s="335" t="str">
        <f>VLOOKUP(A64,Sheet4!$B$3:$AV$326,17,FALSE)</f>
        <v>Gudang- Bisa Titip</v>
      </c>
      <c r="Y64" s="335" t="str">
        <f>VLOOKUP(A64,Sheet4!$B$3:$AV$326,25,FALSE)</f>
        <v>2.4 m</v>
      </c>
      <c r="Z64" s="335" t="str">
        <f>VLOOKUP(A64,Sheet4!$B$3:$AV$326,26,FALSE)</f>
        <v>Rooftop LANTAI 3</v>
      </c>
      <c r="AA64" s="335">
        <f>VLOOKUP(A64,Sheet4!$B$3:$AV$326,27,FALSE)</f>
        <v>0</v>
      </c>
      <c r="AB64" s="335">
        <f>VLOOKUP(A64,Sheet4!$B$3:$AV$326,33,FALSE)</f>
        <v>0</v>
      </c>
      <c r="AC64" s="335">
        <f>VLOOKUP(A64,Sheet4!$B$3:$AV$326,34,FALSE)</f>
        <v>0</v>
      </c>
      <c r="AD64" s="335" t="s">
        <v>6718</v>
      </c>
      <c r="AE64" s="335" t="str">
        <f>VLOOKUP(A64,Sheet4!$B$3:$AV$326,30,FALSE)</f>
        <v>LOST DARI POHON DAN GEDUNG</v>
      </c>
      <c r="AF64" s="335" t="s">
        <v>5256</v>
      </c>
      <c r="AG64" s="335" t="str">
        <f>MasterRemote!K64</f>
        <v>HUGHES239</v>
      </c>
      <c r="AH64" s="335">
        <v>237711805</v>
      </c>
      <c r="AI64" s="340" t="s">
        <v>6726</v>
      </c>
      <c r="AJ64" s="335" t="str">
        <f>VLOOKUP(A64,Sheet4!$B$3:$AV$326,28,FALSE)</f>
        <v>NPRM</v>
      </c>
      <c r="AK64" s="335" t="s">
        <v>4780</v>
      </c>
      <c r="AL64" s="335" t="str">
        <f>MasterRemote!T64</f>
        <v>SCM201900010008</v>
      </c>
      <c r="AM64" s="335" t="s">
        <v>4713</v>
      </c>
      <c r="AN64" s="335" t="s">
        <v>4713</v>
      </c>
      <c r="AO64" s="335" t="str">
        <f t="shared" si="0"/>
        <v>HUGHES239-SiteSurvey-63</v>
      </c>
      <c r="AP64" s="335">
        <v>233019505</v>
      </c>
      <c r="AQ64" s="338" t="s">
        <v>6749</v>
      </c>
    </row>
    <row r="65" spans="1:43">
      <c r="A65" s="335" t="str">
        <f>MasterRemote!A65</f>
        <v>SCM201900010008000064</v>
      </c>
      <c r="B65" s="335">
        <f>MasterRemote!B65</f>
        <v>64</v>
      </c>
      <c r="C65" s="335" t="str">
        <f>MasterRemote!F65</f>
        <v>2.43.17.1</v>
      </c>
      <c r="D65" s="336">
        <f t="shared" si="1"/>
        <v>43277</v>
      </c>
      <c r="E65" s="342" t="s">
        <v>6750</v>
      </c>
      <c r="F65" s="335" t="s">
        <v>4063</v>
      </c>
      <c r="G65" s="335" t="s">
        <v>3130</v>
      </c>
      <c r="H65" s="335" t="s">
        <v>3131</v>
      </c>
      <c r="I65" s="336">
        <v>43277</v>
      </c>
      <c r="J65" s="336">
        <f t="shared" ref="J65:L65" si="64">I65</f>
        <v>43277</v>
      </c>
      <c r="K65" s="336">
        <f t="shared" si="64"/>
        <v>43277</v>
      </c>
      <c r="L65" s="336">
        <f t="shared" si="64"/>
        <v>43277</v>
      </c>
      <c r="M65" s="335" t="s">
        <v>6468</v>
      </c>
      <c r="N65" s="335" t="s">
        <v>4713</v>
      </c>
      <c r="O65" s="335" t="s">
        <v>14</v>
      </c>
      <c r="P65" s="335" t="s">
        <v>2940</v>
      </c>
      <c r="Q65" s="337">
        <v>20009</v>
      </c>
      <c r="R65" s="335" t="str">
        <f>VLOOKUP(A65,Sheet4!$B$3:$AV$326,22,FALSE)</f>
        <v>Nandang</v>
      </c>
      <c r="S65" s="335">
        <f>VLOOKUP(A65,Sheet4!$B$3:$AV$326,23,FALSE)</f>
        <v>85697027341</v>
      </c>
      <c r="T65" s="335">
        <f>VLOOKUP(A65,Sheet4!$B$3:$AV$326,37,FALSE)</f>
        <v>0</v>
      </c>
      <c r="U65" s="335">
        <f>VLOOKUP(A65,Sheet4!$B$3:$AV$326,32,FALSE)</f>
        <v>106.25</v>
      </c>
      <c r="V65" s="335">
        <f>VLOOKUP(A65,Sheet4!$B$3:$AV$326,31,FALSE)</f>
        <v>0</v>
      </c>
      <c r="W65" s="335" t="str">
        <f>VLOOKUP(A65,Sheet4!$B$3:$AV$326,14,FALSE)</f>
        <v>Jl.ADI SUCIPTA CIANJUR</v>
      </c>
      <c r="X65" s="335" t="str">
        <f>VLOOKUP(A65,Sheet4!$B$3:$AV$326,17,FALSE)</f>
        <v>Gudang- Bisa Titip</v>
      </c>
      <c r="Y65" s="335" t="str">
        <f>VLOOKUP(A65,Sheet4!$B$3:$AV$326,25,FALSE)</f>
        <v>2.4 m</v>
      </c>
      <c r="Z65" s="335" t="str">
        <f>VLOOKUP(A65,Sheet4!$B$3:$AV$326,26,FALSE)</f>
        <v>Rooftop LANTAI 2</v>
      </c>
      <c r="AA65" s="335">
        <f>VLOOKUP(A65,Sheet4!$B$3:$AV$326,27,FALSE)</f>
        <v>0</v>
      </c>
      <c r="AB65" s="335">
        <f>VLOOKUP(A65,Sheet4!$B$3:$AV$326,33,FALSE)</f>
        <v>0</v>
      </c>
      <c r="AC65" s="335">
        <f>VLOOKUP(A65,Sheet4!$B$3:$AV$326,34,FALSE)</f>
        <v>0</v>
      </c>
      <c r="AD65" s="335" t="s">
        <v>6718</v>
      </c>
      <c r="AE65" s="335" t="str">
        <f>VLOOKUP(A65,Sheet4!$B$3:$AV$326,30,FALSE)</f>
        <v>LOSS DARI POHON DAN GEDUNG</v>
      </c>
      <c r="AF65" s="335" t="s">
        <v>5256</v>
      </c>
      <c r="AG65" s="335" t="str">
        <f>MasterRemote!K65</f>
        <v>HUGHES239</v>
      </c>
      <c r="AH65" s="335">
        <v>237711805</v>
      </c>
      <c r="AI65" s="340" t="s">
        <v>6726</v>
      </c>
      <c r="AJ65" s="335" t="str">
        <f>VLOOKUP(A65,Sheet4!$B$3:$AV$326,28,FALSE)</f>
        <v>NPRM</v>
      </c>
      <c r="AK65" s="335" t="s">
        <v>5002</v>
      </c>
      <c r="AL65" s="335" t="str">
        <f>MasterRemote!T65</f>
        <v>SCM201900010008</v>
      </c>
      <c r="AM65" s="335" t="s">
        <v>4713</v>
      </c>
      <c r="AN65" s="335" t="s">
        <v>4713</v>
      </c>
      <c r="AO65" s="335" t="str">
        <f t="shared" si="0"/>
        <v>HUGHES239-SiteSurvey-64</v>
      </c>
      <c r="AP65" s="335">
        <v>233019505</v>
      </c>
      <c r="AQ65" s="338" t="s">
        <v>6749</v>
      </c>
    </row>
    <row r="66" spans="1:43">
      <c r="A66" s="335" t="str">
        <f>MasterRemote!A66</f>
        <v>SCM201900010008000065</v>
      </c>
      <c r="B66" s="335">
        <f>MasterRemote!B66</f>
        <v>65</v>
      </c>
      <c r="C66" s="335" t="str">
        <f>MasterRemote!F66</f>
        <v>40.20.41.1</v>
      </c>
      <c r="D66" s="336">
        <f t="shared" si="1"/>
        <v>43300</v>
      </c>
      <c r="E66" s="342" t="s">
        <v>6750</v>
      </c>
      <c r="F66" s="335" t="s">
        <v>4068</v>
      </c>
      <c r="G66" s="335">
        <v>999999309</v>
      </c>
      <c r="H66" s="335" t="s">
        <v>3005</v>
      </c>
      <c r="I66" s="341">
        <v>43300</v>
      </c>
      <c r="J66" s="336">
        <f t="shared" ref="J66:L66" si="65">I66</f>
        <v>43300</v>
      </c>
      <c r="K66" s="336">
        <f t="shared" si="65"/>
        <v>43300</v>
      </c>
      <c r="L66" s="336">
        <f t="shared" si="65"/>
        <v>43300</v>
      </c>
      <c r="M66" s="335" t="s">
        <v>6468</v>
      </c>
      <c r="N66" s="335" t="s">
        <v>4713</v>
      </c>
      <c r="O66" s="335" t="s">
        <v>14</v>
      </c>
      <c r="P66" s="335" t="s">
        <v>2940</v>
      </c>
      <c r="Q66" s="337">
        <v>20009</v>
      </c>
      <c r="R66" s="335" t="str">
        <f>VLOOKUP(A66,Sheet4!$B$3:$AV$326,22,FALSE)</f>
        <v>Diki dan Agus</v>
      </c>
      <c r="S66" s="335" t="str">
        <f>VLOOKUP(A66,Sheet4!$B$3:$AV$326,23,FALSE)</f>
        <v>082126831189, 085220249808, 081320713538</v>
      </c>
      <c r="T66" s="335" t="str">
        <f>VLOOKUP(A66,Sheet4!$B$3:$AV$326,37,FALSE)</f>
        <v>Belum siap Instal, dilokasi blm ada pondasi Antenna (masih berupa tanah/kebun)</v>
      </c>
      <c r="U66" s="335">
        <f>VLOOKUP(A66,Sheet4!$B$3:$AV$326,32,FALSE)</f>
        <v>0</v>
      </c>
      <c r="V66" s="335">
        <f>VLOOKUP(A66,Sheet4!$B$3:$AV$326,31,FALSE)</f>
        <v>0</v>
      </c>
      <c r="W66" s="335" t="str">
        <f>VLOOKUP(A66,Sheet4!$B$3:$AV$326,14,FALSE)</f>
        <v>Jl. Kol Masturi No, Jambudipa, Cisarua, Kabupaten Bandung Barat, Jawa Barat 40551</v>
      </c>
      <c r="X66" s="335">
        <f>VLOOKUP(A66,Sheet4!$B$3:$AV$326,17,FALSE)</f>
        <v>0</v>
      </c>
      <c r="Y66" s="335" t="str">
        <f>VLOOKUP(A66,Sheet4!$B$3:$AV$326,25,FALSE)</f>
        <v>3.8 m</v>
      </c>
      <c r="Z66" s="335" t="str">
        <f>VLOOKUP(A66,Sheet4!$B$3:$AV$326,26,FALSE)</f>
        <v>Belakang gedung Unit Cisarua</v>
      </c>
      <c r="AA66" s="335">
        <f>VLOOKUP(A66,Sheet4!$B$3:$AV$326,27,FALSE)</f>
        <v>0</v>
      </c>
      <c r="AB66" s="335">
        <f>VLOOKUP(A66,Sheet4!$B$3:$AV$326,33,FALSE)</f>
        <v>0</v>
      </c>
      <c r="AC66" s="335" t="str">
        <f>VLOOKUP(A66,Sheet4!$B$3:$AV$326,34,FALSE)</f>
        <v>ADA</v>
      </c>
      <c r="AD66" s="335" t="s">
        <v>6718</v>
      </c>
      <c r="AE66" s="335" t="str">
        <f>VLOOKUP(A66,Sheet4!$B$3:$AV$326,30,FALSE)</f>
        <v>LOSS</v>
      </c>
      <c r="AF66" s="335" t="s">
        <v>5256</v>
      </c>
      <c r="AG66" s="335" t="str">
        <f>MasterRemote!K66</f>
        <v>HUGHES239</v>
      </c>
      <c r="AH66" s="335">
        <v>237711805</v>
      </c>
      <c r="AI66" s="340" t="s">
        <v>6726</v>
      </c>
      <c r="AJ66" s="335" t="str">
        <f>VLOOKUP(A66,Sheet4!$B$3:$AV$326,28,FALSE)</f>
        <v>NPRM</v>
      </c>
      <c r="AK66" s="335" t="s">
        <v>4780</v>
      </c>
      <c r="AL66" s="335" t="str">
        <f>MasterRemote!T66</f>
        <v>SCM201900010008</v>
      </c>
      <c r="AM66" s="335" t="s">
        <v>4713</v>
      </c>
      <c r="AN66" s="335" t="s">
        <v>4713</v>
      </c>
      <c r="AO66" s="335" t="str">
        <f t="shared" ref="AO66:AO129" si="66">AG66&amp;"-"&amp;E66&amp;"-"&amp;B66</f>
        <v>HUGHES239-SiteSurvey-65</v>
      </c>
      <c r="AP66" s="335">
        <v>233019505</v>
      </c>
      <c r="AQ66" s="338" t="s">
        <v>6749</v>
      </c>
    </row>
    <row r="67" spans="1:43">
      <c r="A67" s="335" t="str">
        <f>MasterRemote!A67</f>
        <v>SCM201900010008000066</v>
      </c>
      <c r="B67" s="335">
        <f>MasterRemote!B67</f>
        <v>66</v>
      </c>
      <c r="C67" s="335" t="str">
        <f>MasterRemote!F67</f>
        <v>6.46.17.1</v>
      </c>
      <c r="D67" s="336">
        <f t="shared" ref="D67:D130" si="67">I67</f>
        <v>43278</v>
      </c>
      <c r="E67" s="342" t="s">
        <v>6750</v>
      </c>
      <c r="F67" s="335" t="s">
        <v>3616</v>
      </c>
      <c r="G67" s="335" t="s">
        <v>3138</v>
      </c>
      <c r="H67" s="335" t="s">
        <v>2997</v>
      </c>
      <c r="I67" s="336">
        <v>43278</v>
      </c>
      <c r="J67" s="336">
        <f t="shared" ref="J67:L67" si="68">I67</f>
        <v>43278</v>
      </c>
      <c r="K67" s="336">
        <f t="shared" si="68"/>
        <v>43278</v>
      </c>
      <c r="L67" s="336">
        <f t="shared" si="68"/>
        <v>43278</v>
      </c>
      <c r="M67" s="335" t="s">
        <v>6468</v>
      </c>
      <c r="N67" s="335" t="s">
        <v>4713</v>
      </c>
      <c r="O67" s="335" t="s">
        <v>14</v>
      </c>
      <c r="P67" s="335" t="s">
        <v>2940</v>
      </c>
      <c r="Q67" s="337">
        <v>20009</v>
      </c>
      <c r="R67" s="335" t="str">
        <f>VLOOKUP(A67,Sheet4!$B$3:$AV$326,22,FALSE)</f>
        <v>KANG ZIYAN</v>
      </c>
      <c r="S67" s="335" t="str">
        <f>VLOOKUP(A67,Sheet4!$B$3:$AV$326,23,FALSE)</f>
        <v>0838-9758-1351</v>
      </c>
      <c r="T67" s="335">
        <f>VLOOKUP(A67,Sheet4!$B$3:$AV$326,37,FALSE)</f>
        <v>0</v>
      </c>
      <c r="U67" s="335">
        <f>VLOOKUP(A67,Sheet4!$B$3:$AV$326,32,FALSE)</f>
        <v>-6.2959009999999997</v>
      </c>
      <c r="V67" s="335">
        <f>VLOOKUP(A67,Sheet4!$B$3:$AV$326,31,FALSE)</f>
        <v>107.820975</v>
      </c>
      <c r="W67" s="335" t="str">
        <f>VLOOKUP(A67,Sheet4!$B$3:$AV$326,14,FALSE)</f>
        <v>l Ian Marta Sasmita No. 52 Pamanukan</v>
      </c>
      <c r="X67" s="335" t="str">
        <f>VLOOKUP(A67,Sheet4!$B$3:$AV$326,17,FALSE)</f>
        <v>Gudang- Bisa Titip</v>
      </c>
      <c r="Y67" s="335" t="str">
        <f>VLOOKUP(A67,Sheet4!$B$3:$AV$326,25,FALSE)</f>
        <v>2.4 m</v>
      </c>
      <c r="Z67" s="335" t="str">
        <f>VLOOKUP(A67,Sheet4!$B$3:$AV$326,26,FALSE)</f>
        <v>Rooftop Lt 2</v>
      </c>
      <c r="AA67" s="335">
        <f>VLOOKUP(A67,Sheet4!$B$3:$AV$326,27,FALSE)</f>
        <v>0</v>
      </c>
      <c r="AB67" s="335">
        <f>VLOOKUP(A67,Sheet4!$B$3:$AV$326,33,FALSE)</f>
        <v>0</v>
      </c>
      <c r="AC67" s="335">
        <f>VLOOKUP(A67,Sheet4!$B$3:$AV$326,34,FALSE)</f>
        <v>0</v>
      </c>
      <c r="AD67" s="335" t="s">
        <v>6718</v>
      </c>
      <c r="AE67" s="335" t="str">
        <f>VLOOKUP(A67,Sheet4!$B$3:$AV$326,30,FALSE)</f>
        <v>LOSS DARI POHON DAN GEDUNG</v>
      </c>
      <c r="AF67" s="335" t="s">
        <v>5256</v>
      </c>
      <c r="AG67" s="335" t="str">
        <f>MasterRemote!K67</f>
        <v>HUGHES239</v>
      </c>
      <c r="AH67" s="335">
        <v>237711805</v>
      </c>
      <c r="AI67" s="340" t="s">
        <v>6726</v>
      </c>
      <c r="AJ67" s="335" t="str">
        <f>VLOOKUP(A67,Sheet4!$B$3:$AV$326,28,FALSE)</f>
        <v>NPRM</v>
      </c>
      <c r="AK67" s="335" t="s">
        <v>4790</v>
      </c>
      <c r="AL67" s="335" t="str">
        <f>MasterRemote!T67</f>
        <v>SCM201900010008</v>
      </c>
      <c r="AM67" s="335" t="s">
        <v>4713</v>
      </c>
      <c r="AN67" s="335" t="s">
        <v>4713</v>
      </c>
      <c r="AO67" s="335" t="str">
        <f t="shared" si="66"/>
        <v>HUGHES239-SiteSurvey-66</v>
      </c>
      <c r="AP67" s="335">
        <v>233019505</v>
      </c>
      <c r="AQ67" s="338" t="s">
        <v>6749</v>
      </c>
    </row>
    <row r="68" spans="1:43">
      <c r="A68" s="335" t="str">
        <f>MasterRemote!A68</f>
        <v>SCM201900010008000067</v>
      </c>
      <c r="B68" s="335">
        <f>MasterRemote!B68</f>
        <v>67</v>
      </c>
      <c r="C68" s="335" t="str">
        <f>MasterRemote!F68</f>
        <v>59.1.25.1</v>
      </c>
      <c r="D68" s="336">
        <f t="shared" si="67"/>
        <v>43276</v>
      </c>
      <c r="E68" s="342" t="s">
        <v>6750</v>
      </c>
      <c r="F68" s="335" t="s">
        <v>3617</v>
      </c>
      <c r="G68" s="335" t="s">
        <v>3139</v>
      </c>
      <c r="H68" s="335" t="s">
        <v>3140</v>
      </c>
      <c r="I68" s="336">
        <v>43276</v>
      </c>
      <c r="J68" s="336">
        <f t="shared" ref="J68:L68" si="69">I68</f>
        <v>43276</v>
      </c>
      <c r="K68" s="336">
        <f t="shared" si="69"/>
        <v>43276</v>
      </c>
      <c r="L68" s="336">
        <f t="shared" si="69"/>
        <v>43276</v>
      </c>
      <c r="M68" s="335" t="s">
        <v>6468</v>
      </c>
      <c r="N68" s="335" t="s">
        <v>4713</v>
      </c>
      <c r="O68" s="335" t="s">
        <v>14</v>
      </c>
      <c r="P68" s="335" t="s">
        <v>2940</v>
      </c>
      <c r="Q68" s="337">
        <v>20009</v>
      </c>
      <c r="R68" s="335" t="str">
        <f>VLOOKUP(A68,Sheet4!$B$3:$AV$326,22,FALSE)</f>
        <v>Rian</v>
      </c>
      <c r="S68" s="335">
        <f>VLOOKUP(A68,Sheet4!$B$3:$AV$326,23,FALSE)</f>
        <v>85710860434</v>
      </c>
      <c r="T68" s="335" t="str">
        <f>VLOOKUP(A68,Sheet4!$B$3:$AV$326,37,FALSE)</f>
        <v>Siap Install, akses ke lokasi Kerek pakai tali dan lewat tangga darurat</v>
      </c>
      <c r="U68" s="335">
        <f>VLOOKUP(A68,Sheet4!$B$3:$AV$326,32,FALSE)</f>
        <v>6.34</v>
      </c>
      <c r="V68" s="335">
        <f>VLOOKUP(A68,Sheet4!$B$3:$AV$326,31,FALSE)</f>
        <v>107.11</v>
      </c>
      <c r="W68" s="335" t="str">
        <f>VLOOKUP(A68,Sheet4!$B$3:$AV$326,14,FALSE)</f>
        <v>Ruko Cikarang Comersial Center Jl Raya Cikarang Cibarusa Km. 47 Cikarang Kab. Bekasi</v>
      </c>
      <c r="X68" s="335" t="str">
        <f>VLOOKUP(A68,Sheet4!$B$3:$AV$326,17,FALSE)</f>
        <v>Tidak Ada Gudang</v>
      </c>
      <c r="Y68" s="335" t="str">
        <f>VLOOKUP(A68,Sheet4!$B$3:$AV$326,25,FALSE)</f>
        <v>2.4 m</v>
      </c>
      <c r="Z68" s="335" t="str">
        <f>VLOOKUP(A68,Sheet4!$B$3:$AV$326,26,FALSE)</f>
        <v>Rooftop lantai 5</v>
      </c>
      <c r="AA68" s="335">
        <f>VLOOKUP(A68,Sheet4!$B$3:$AV$326,27,FALSE)</f>
        <v>0</v>
      </c>
      <c r="AB68" s="335" t="str">
        <f>VLOOKUP(A68,Sheet4!$B$3:$AV$326,33,FALSE)</f>
        <v>PN 230 PG 238NG 02.0 V</v>
      </c>
      <c r="AC68" s="335" t="str">
        <f>VLOOKUP(A68,Sheet4!$B$3:$AV$326,34,FALSE)</f>
        <v>ADA</v>
      </c>
      <c r="AD68" s="335" t="s">
        <v>6718</v>
      </c>
      <c r="AE68" s="335" t="str">
        <f>VLOOKUP(A68,Sheet4!$B$3:$AV$326,30,FALSE)</f>
        <v>LOSS DARI POHON DAN GEDUNG</v>
      </c>
      <c r="AF68" s="335" t="s">
        <v>5256</v>
      </c>
      <c r="AG68" s="335" t="str">
        <f>MasterRemote!K68</f>
        <v>HUGHES239</v>
      </c>
      <c r="AH68" s="335">
        <v>237711805</v>
      </c>
      <c r="AI68" s="340" t="s">
        <v>6726</v>
      </c>
      <c r="AJ68" s="335" t="str">
        <f>VLOOKUP(A68,Sheet4!$B$3:$AV$326,28,FALSE)</f>
        <v>NPRM</v>
      </c>
      <c r="AK68" s="335" t="str">
        <f>VLOOKUP(A68,Sheet4!$B$3:$AV$326,29,FALSE)</f>
        <v>35m x 2</v>
      </c>
      <c r="AL68" s="335" t="str">
        <f>MasterRemote!T68</f>
        <v>SCM201900010008</v>
      </c>
      <c r="AM68" s="335" t="s">
        <v>4713</v>
      </c>
      <c r="AN68" s="335" t="s">
        <v>4713</v>
      </c>
      <c r="AO68" s="335" t="str">
        <f t="shared" si="66"/>
        <v>HUGHES239-SiteSurvey-67</v>
      </c>
      <c r="AP68" s="335">
        <v>233019505</v>
      </c>
      <c r="AQ68" s="338" t="s">
        <v>6749</v>
      </c>
    </row>
    <row r="69" spans="1:43">
      <c r="A69" s="335" t="str">
        <f>MasterRemote!A69</f>
        <v>SCM201900010008000068</v>
      </c>
      <c r="B69" s="335">
        <f>MasterRemote!B69</f>
        <v>68</v>
      </c>
      <c r="C69" s="335" t="str">
        <f>MasterRemote!F69</f>
        <v>29.1.137.1</v>
      </c>
      <c r="D69" s="336">
        <f t="shared" si="67"/>
        <v>43277</v>
      </c>
      <c r="E69" s="342" t="s">
        <v>6750</v>
      </c>
      <c r="F69" s="335" t="s">
        <v>4079</v>
      </c>
      <c r="G69" s="335" t="s">
        <v>3149</v>
      </c>
      <c r="H69" s="335" t="s">
        <v>3150</v>
      </c>
      <c r="I69" s="336">
        <v>43277</v>
      </c>
      <c r="J69" s="336">
        <f t="shared" ref="J69:L69" si="70">I69</f>
        <v>43277</v>
      </c>
      <c r="K69" s="336">
        <f t="shared" si="70"/>
        <v>43277</v>
      </c>
      <c r="L69" s="336">
        <f t="shared" si="70"/>
        <v>43277</v>
      </c>
      <c r="M69" s="335" t="s">
        <v>6468</v>
      </c>
      <c r="N69" s="335" t="s">
        <v>4713</v>
      </c>
      <c r="O69" s="335" t="s">
        <v>14</v>
      </c>
      <c r="P69" s="335" t="s">
        <v>2940</v>
      </c>
      <c r="Q69" s="337">
        <v>20009</v>
      </c>
      <c r="R69" s="335" t="str">
        <f>VLOOKUP(A69,Sheet4!$B$3:$AV$326,22,FALSE)</f>
        <v>Tora</v>
      </c>
      <c r="S69" s="335">
        <f>VLOOKUP(A69,Sheet4!$B$3:$AV$326,23,FALSE)</f>
        <v>85814848080</v>
      </c>
      <c r="T69" s="335">
        <f>VLOOKUP(A69,Sheet4!$B$3:$AV$326,37,FALSE)</f>
        <v>0</v>
      </c>
      <c r="U69" s="335">
        <f>VLOOKUP(A69,Sheet4!$B$3:$AV$326,32,FALSE)</f>
        <v>106.49</v>
      </c>
      <c r="V69" s="335">
        <f>VLOOKUP(A69,Sheet4!$B$3:$AV$326,31,FALSE)</f>
        <v>0</v>
      </c>
      <c r="W69" s="335" t="str">
        <f>VLOOKUP(A69,Sheet4!$B$3:$AV$326,14,FALSE)</f>
        <v>Ruko CV Mitra Lestari Cimanggis, Jl Raya Bogor KM 29, No 9, Cimanggis, Depok</v>
      </c>
      <c r="X69" s="335" t="str">
        <f>VLOOKUP(A69,Sheet4!$B$3:$AV$326,17,FALSE)</f>
        <v>Tidak Ada Gudang</v>
      </c>
      <c r="Y69" s="335" t="str">
        <f>VLOOKUP(A69,Sheet4!$B$3:$AV$326,25,FALSE)</f>
        <v>2.4 m</v>
      </c>
      <c r="Z69" s="335" t="str">
        <f>VLOOKUP(A69,Sheet4!$B$3:$AV$326,26,FALSE)</f>
        <v>Rooftop lantai 2</v>
      </c>
      <c r="AA69" s="335" t="str">
        <f>VLOOKUP(A69,Sheet4!$B$3:$AV$326,27,FALSE)</f>
        <v>Mendukung</v>
      </c>
      <c r="AB69" s="335">
        <f>VLOOKUP(A69,Sheet4!$B$3:$AV$326,33,FALSE)</f>
        <v>0</v>
      </c>
      <c r="AC69" s="335">
        <f>VLOOKUP(A69,Sheet4!$B$3:$AV$326,34,FALSE)</f>
        <v>0</v>
      </c>
      <c r="AD69" s="335" t="s">
        <v>6718</v>
      </c>
      <c r="AE69" s="335" t="str">
        <f>VLOOKUP(A69,Sheet4!$B$3:$AV$326,30,FALSE)</f>
        <v>LOSS</v>
      </c>
      <c r="AF69" s="335" t="s">
        <v>5256</v>
      </c>
      <c r="AG69" s="335" t="str">
        <f>MasterRemote!K69</f>
        <v>HUGHES239</v>
      </c>
      <c r="AH69" s="335">
        <v>233081108</v>
      </c>
      <c r="AI69" s="335" t="s">
        <v>6725</v>
      </c>
      <c r="AJ69" s="335" t="str">
        <f>VLOOKUP(A69,Sheet4!$B$3:$AV$326,28,FALSE)</f>
        <v>NPRM</v>
      </c>
      <c r="AK69" s="335" t="s">
        <v>4808</v>
      </c>
      <c r="AL69" s="335" t="str">
        <f>MasterRemote!T69</f>
        <v>SCM201900010008</v>
      </c>
      <c r="AM69" s="335" t="s">
        <v>4713</v>
      </c>
      <c r="AN69" s="335" t="s">
        <v>4713</v>
      </c>
      <c r="AO69" s="335" t="str">
        <f t="shared" si="66"/>
        <v>HUGHES239-SiteSurvey-68</v>
      </c>
      <c r="AP69" s="335">
        <v>233019505</v>
      </c>
      <c r="AQ69" s="338" t="s">
        <v>6749</v>
      </c>
    </row>
    <row r="70" spans="1:43">
      <c r="A70" s="335" t="str">
        <f>MasterRemote!A70</f>
        <v>SCM201900010008000069</v>
      </c>
      <c r="B70" s="335">
        <f>MasterRemote!B70</f>
        <v>69</v>
      </c>
      <c r="C70" s="335" t="str">
        <f>MasterRemote!F70</f>
        <v>29.1.153.1</v>
      </c>
      <c r="D70" s="336">
        <f t="shared" si="67"/>
        <v>43276</v>
      </c>
      <c r="E70" s="342" t="s">
        <v>6750</v>
      </c>
      <c r="F70" s="335" t="s">
        <v>3621</v>
      </c>
      <c r="G70" s="335">
        <v>236581704</v>
      </c>
      <c r="H70" s="335" t="s">
        <v>6744</v>
      </c>
      <c r="I70" s="336">
        <v>43276</v>
      </c>
      <c r="J70" s="336">
        <f t="shared" ref="J70:L70" si="71">I70</f>
        <v>43276</v>
      </c>
      <c r="K70" s="336">
        <f t="shared" si="71"/>
        <v>43276</v>
      </c>
      <c r="L70" s="336">
        <f t="shared" si="71"/>
        <v>43276</v>
      </c>
      <c r="M70" s="335" t="s">
        <v>6468</v>
      </c>
      <c r="N70" s="335" t="s">
        <v>4713</v>
      </c>
      <c r="O70" s="335" t="s">
        <v>14</v>
      </c>
      <c r="P70" s="335" t="s">
        <v>2940</v>
      </c>
      <c r="Q70" s="337">
        <v>20009</v>
      </c>
      <c r="R70" s="335" t="str">
        <f>VLOOKUP(A70,Sheet4!$B$3:$AV$326,22,FALSE)</f>
        <v>anggi</v>
      </c>
      <c r="S70" s="335">
        <f>VLOOKUP(A70,Sheet4!$B$3:$AV$326,23,FALSE)</f>
        <v>87820006191</v>
      </c>
      <c r="T70" s="335" t="str">
        <f>VLOOKUP(A70,Sheet4!$B$3:$AV$326,37,FALSE)</f>
        <v>SIAP INSTALL 
*KETERANGAN DETAIL : LOKASI SPACE 2,4 TERDAPAT ANTENA 1,8 MILIK METRASAT, NANTI AKAN DI DISMANTLE (INFO DARI PIC)</v>
      </c>
      <c r="U70" s="335">
        <f>VLOOKUP(A70,Sheet4!$B$3:$AV$326,32,FALSE)</f>
        <v>6.4711100000000004</v>
      </c>
      <c r="V70" s="335">
        <f>VLOOKUP(A70,Sheet4!$B$3:$AV$326,31,FALSE)</f>
        <v>106.850525</v>
      </c>
      <c r="W70" s="335" t="str">
        <f>VLOOKUP(A70,Sheet4!$B$3:$AV$326,14,FALSE)</f>
        <v>Ruko Duta Cibinong Kav. A No.12,13,14 dan 15, Jl. Raya Jakarta-Bogor KM 43, Kel. Cirimekar, Kec. Cibinong, Kabupaten Bogor</v>
      </c>
      <c r="X70" s="335" t="str">
        <f>VLOOKUP(A70,Sheet4!$B$3:$AV$326,17,FALSE)</f>
        <v>Tidak Ada Gudang</v>
      </c>
      <c r="Y70" s="335" t="str">
        <f>VLOOKUP(A70,Sheet4!$B$3:$AV$326,25,FALSE)</f>
        <v>2.4 m</v>
      </c>
      <c r="Z70" s="335" t="str">
        <f>VLOOKUP(A70,Sheet4!$B$3:$AV$326,26,FALSE)</f>
        <v>Rooftop Deket genset ( vsat metra back up harus dibongkar/reposisi)</v>
      </c>
      <c r="AA70" s="335" t="str">
        <f>VLOOKUP(A70,Sheet4!$B$3:$AV$326,27,FALSE)</f>
        <v>Mendukung</v>
      </c>
      <c r="AB70" s="335" t="str">
        <f>VLOOKUP(A70,Sheet4!$B$3:$AV$326,33,FALSE)</f>
        <v>PN 220 PG NG 0.1 V</v>
      </c>
      <c r="AC70" s="335" t="str">
        <f>VLOOKUP(A70,Sheet4!$B$3:$AV$326,34,FALSE)</f>
        <v>ADA</v>
      </c>
      <c r="AD70" s="335" t="s">
        <v>6718</v>
      </c>
      <c r="AE70" s="335" t="str">
        <f>VLOOKUP(A70,Sheet4!$B$3:$AV$326,30,FALSE)</f>
        <v>LOSS DARI POHON</v>
      </c>
      <c r="AF70" s="335" t="s">
        <v>5256</v>
      </c>
      <c r="AG70" s="335" t="str">
        <f>MasterRemote!K70</f>
        <v>HUGHES239</v>
      </c>
      <c r="AH70" s="335">
        <v>233060803</v>
      </c>
      <c r="AI70" s="335" t="s">
        <v>4903</v>
      </c>
      <c r="AJ70" s="335" t="str">
        <f>VLOOKUP(A70,Sheet4!$B$3:$AV$326,28,FALSE)</f>
        <v>NPRM</v>
      </c>
      <c r="AK70" s="335" t="s">
        <v>4764</v>
      </c>
      <c r="AL70" s="335" t="str">
        <f>MasterRemote!T70</f>
        <v>SCM201900010008</v>
      </c>
      <c r="AM70" s="335" t="s">
        <v>4713</v>
      </c>
      <c r="AN70" s="335" t="s">
        <v>4713</v>
      </c>
      <c r="AO70" s="335" t="str">
        <f t="shared" si="66"/>
        <v>HUGHES239-SiteSurvey-69</v>
      </c>
      <c r="AP70" s="335">
        <v>233019505</v>
      </c>
      <c r="AQ70" s="338" t="s">
        <v>6749</v>
      </c>
    </row>
    <row r="71" spans="1:43">
      <c r="A71" s="335" t="str">
        <f>MasterRemote!A71</f>
        <v>SCM201900010008000070</v>
      </c>
      <c r="B71" s="335">
        <f>MasterRemote!B71</f>
        <v>70</v>
      </c>
      <c r="C71" s="335" t="str">
        <f>MasterRemote!F71</f>
        <v>1.41.17.1</v>
      </c>
      <c r="D71" s="336">
        <f t="shared" si="67"/>
        <v>43307</v>
      </c>
      <c r="E71" s="342" t="s">
        <v>6750</v>
      </c>
      <c r="F71" s="335" t="s">
        <v>4087</v>
      </c>
      <c r="G71" s="335" t="s">
        <v>3221</v>
      </c>
      <c r="H71" s="335" t="s">
        <v>3222</v>
      </c>
      <c r="I71" s="336">
        <v>43307</v>
      </c>
      <c r="J71" s="336">
        <f t="shared" ref="J71:L71" si="72">I71</f>
        <v>43307</v>
      </c>
      <c r="K71" s="336">
        <f t="shared" si="72"/>
        <v>43307</v>
      </c>
      <c r="L71" s="336">
        <f t="shared" si="72"/>
        <v>43307</v>
      </c>
      <c r="M71" s="335" t="s">
        <v>6468</v>
      </c>
      <c r="N71" s="335" t="s">
        <v>4713</v>
      </c>
      <c r="O71" s="335" t="s">
        <v>14</v>
      </c>
      <c r="P71" s="335" t="s">
        <v>2940</v>
      </c>
      <c r="Q71" s="337">
        <v>20009</v>
      </c>
      <c r="R71" s="335" t="str">
        <f>VLOOKUP(A71,Sheet4!$B$3:$AV$326,22,FALSE)</f>
        <v>Andri</v>
      </c>
      <c r="S71" s="335">
        <f>VLOOKUP(A71,Sheet4!$B$3:$AV$326,23,FALSE)</f>
        <v>85366929222</v>
      </c>
      <c r="T71" s="335" t="str">
        <f>VLOOKUP(A71,Sheet4!$B$3:$AV$326,37,FALSE)</f>
        <v>done survey</v>
      </c>
      <c r="U71" s="335">
        <f>VLOOKUP(A71,Sheet4!$B$3:$AV$326,32,FALSE)</f>
        <v>0</v>
      </c>
      <c r="V71" s="335">
        <f>VLOOKUP(A71,Sheet4!$B$3:$AV$326,31,FALSE)</f>
        <v>0</v>
      </c>
      <c r="W71" s="335" t="str">
        <f>VLOOKUP(A71,Sheet4!$B$3:$AV$326,14,FALSE)</f>
        <v>Jl. Hayam Wuruk No.163 kec.Jelutung Kota jambi</v>
      </c>
      <c r="X71" s="335" t="str">
        <f>VLOOKUP(A71,Sheet4!$B$3:$AV$326,17,FALSE)</f>
        <v>Gudang - bisa titip</v>
      </c>
      <c r="Y71" s="335" t="str">
        <f>VLOOKUP(A71,Sheet4!$B$3:$AV$326,25,FALSE)</f>
        <v>2.4 m</v>
      </c>
      <c r="Z71" s="335" t="str">
        <f>VLOOKUP(A71,Sheet4!$B$3:$AV$326,26,FALSE)</f>
        <v>Di dack bangunan gudang</v>
      </c>
      <c r="AA71" s="335">
        <f>VLOOKUP(A71,Sheet4!$B$3:$AV$326,27,FALSE)</f>
        <v>0</v>
      </c>
      <c r="AB71" s="335" t="str">
        <f>VLOOKUP(A71,Sheet4!$B$3:$AV$326,33,FALSE)</f>
        <v>P-N ; 218 V , P-G 217V , N-G ( Ground) 0.8 v</v>
      </c>
      <c r="AC71" s="335" t="str">
        <f>VLOOKUP(A71,Sheet4!$B$3:$AV$326,34,FALSE)</f>
        <v>ADA</v>
      </c>
      <c r="AD71" s="335" t="s">
        <v>6718</v>
      </c>
      <c r="AE71" s="335" t="str">
        <f>VLOOKUP(A71,Sheet4!$B$3:$AV$326,30,FALSE)</f>
        <v>LOSS</v>
      </c>
      <c r="AF71" s="335" t="s">
        <v>5256</v>
      </c>
      <c r="AG71" s="335" t="str">
        <f>MasterRemote!K71</f>
        <v>HUGHES239</v>
      </c>
      <c r="AH71" s="335">
        <v>236941705</v>
      </c>
      <c r="AI71" s="335" t="s">
        <v>6724</v>
      </c>
      <c r="AJ71" s="335" t="str">
        <f>VLOOKUP(A71,Sheet4!$B$3:$AV$326,28,FALSE)</f>
        <v>NPRM</v>
      </c>
      <c r="AK71" s="335" t="s">
        <v>4875</v>
      </c>
      <c r="AL71" s="335" t="str">
        <f>MasterRemote!T71</f>
        <v>SCM201900010008</v>
      </c>
      <c r="AM71" s="335" t="s">
        <v>4713</v>
      </c>
      <c r="AN71" s="335" t="s">
        <v>4713</v>
      </c>
      <c r="AO71" s="335" t="str">
        <f t="shared" si="66"/>
        <v>HUGHES239-SiteSurvey-70</v>
      </c>
      <c r="AP71" s="335">
        <v>233019505</v>
      </c>
      <c r="AQ71" s="338" t="s">
        <v>6749</v>
      </c>
    </row>
    <row r="72" spans="1:43">
      <c r="A72" s="335" t="str">
        <f>MasterRemote!A72</f>
        <v>SCM201900010008000071</v>
      </c>
      <c r="B72" s="335">
        <f>MasterRemote!B72</f>
        <v>71</v>
      </c>
      <c r="C72" s="335" t="str">
        <f>MasterRemote!F72</f>
        <v>1.99.17.1</v>
      </c>
      <c r="D72" s="336">
        <f t="shared" si="67"/>
        <v>43277</v>
      </c>
      <c r="E72" s="342" t="s">
        <v>6750</v>
      </c>
      <c r="F72" s="335" t="s">
        <v>4091</v>
      </c>
      <c r="G72" s="335" t="s">
        <v>3254</v>
      </c>
      <c r="H72" s="335" t="s">
        <v>3255</v>
      </c>
      <c r="I72" s="336">
        <v>43277</v>
      </c>
      <c r="J72" s="336">
        <f t="shared" ref="J72:L72" si="73">I72</f>
        <v>43277</v>
      </c>
      <c r="K72" s="336">
        <f t="shared" si="73"/>
        <v>43277</v>
      </c>
      <c r="L72" s="336">
        <f t="shared" si="73"/>
        <v>43277</v>
      </c>
      <c r="M72" s="335" t="s">
        <v>6468</v>
      </c>
      <c r="N72" s="335" t="s">
        <v>4713</v>
      </c>
      <c r="O72" s="335" t="s">
        <v>14</v>
      </c>
      <c r="P72" s="335" t="s">
        <v>2940</v>
      </c>
      <c r="Q72" s="337">
        <v>20009</v>
      </c>
      <c r="R72" s="335" t="str">
        <f>VLOOKUP(A72,Sheet4!$B$3:$AV$326,22,FALSE)</f>
        <v>jack</v>
      </c>
      <c r="S72" s="335">
        <f>VLOOKUP(A72,Sheet4!$B$3:$AV$326,23,FALSE)</f>
        <v>85695704338</v>
      </c>
      <c r="T72" s="335" t="str">
        <f>VLOOKUP(A72,Sheet4!$B$3:$AV$326,37,FALSE)</f>
        <v>Pending pembuatan dak oleh BRI setempat</v>
      </c>
      <c r="U72" s="335">
        <f>VLOOKUP(A72,Sheet4!$B$3:$AV$326,32,FALSE)</f>
        <v>70277</v>
      </c>
      <c r="V72" s="335">
        <f>VLOOKUP(A72,Sheet4!$B$3:$AV$326,31,FALSE)</f>
        <v>11041872</v>
      </c>
      <c r="W72" s="335" t="str">
        <f>VLOOKUP(A72,Sheet4!$B$3:$AV$326,14,FALSE)</f>
        <v>Jl. Teuku Umar No. 24 Semarang</v>
      </c>
      <c r="X72" s="335">
        <f>VLOOKUP(A72,Sheet4!$B$3:$AV$326,17,FALSE)</f>
        <v>0</v>
      </c>
      <c r="Y72" s="335" t="str">
        <f>VLOOKUP(A72,Sheet4!$B$3:$AV$326,25,FALSE)</f>
        <v>3.8 m</v>
      </c>
      <c r="Z72" s="335" t="str">
        <f>VLOOKUP(A72,Sheet4!$B$3:$AV$326,26,FALSE)</f>
        <v>AKAN DIBUATKAN TEMPAT KHUSUS DIBAWAH</v>
      </c>
      <c r="AA72" s="335">
        <f>VLOOKUP(A72,Sheet4!$B$3:$AV$326,27,FALSE)</f>
        <v>0</v>
      </c>
      <c r="AB72" s="335" t="str">
        <f>VLOOKUP(A72,Sheet4!$B$3:$AV$326,33,FALSE)</f>
        <v>P-N ; 222V , P-G 223V , N-G ( Ground) 0,2v</v>
      </c>
      <c r="AC72" s="335" t="str">
        <f>VLOOKUP(A72,Sheet4!$B$3:$AV$326,34,FALSE)</f>
        <v>ADA</v>
      </c>
      <c r="AD72" s="335" t="s">
        <v>6718</v>
      </c>
      <c r="AE72" s="335" t="str">
        <f>VLOOKUP(A72,Sheet4!$B$3:$AV$326,30,FALSE)</f>
        <v>LOST DARI POHON DAN GEDUNG</v>
      </c>
      <c r="AF72" s="335" t="s">
        <v>5256</v>
      </c>
      <c r="AG72" s="335" t="str">
        <f>MasterRemote!K72</f>
        <v>HUGHES239</v>
      </c>
      <c r="AH72" s="335">
        <v>237711805</v>
      </c>
      <c r="AI72" s="340" t="s">
        <v>6726</v>
      </c>
      <c r="AJ72" s="335" t="str">
        <f>VLOOKUP(A72,Sheet4!$B$3:$AV$326,28,FALSE)</f>
        <v>NPRM</v>
      </c>
      <c r="AK72" s="335" t="s">
        <v>4875</v>
      </c>
      <c r="AL72" s="335" t="str">
        <f>MasterRemote!T72</f>
        <v>SCM201900010008</v>
      </c>
      <c r="AM72" s="335" t="s">
        <v>4713</v>
      </c>
      <c r="AN72" s="335" t="s">
        <v>4713</v>
      </c>
      <c r="AO72" s="335" t="str">
        <f t="shared" si="66"/>
        <v>HUGHES239-SiteSurvey-71</v>
      </c>
      <c r="AP72" s="335">
        <v>233019505</v>
      </c>
      <c r="AQ72" s="338" t="s">
        <v>6749</v>
      </c>
    </row>
    <row r="73" spans="1:43">
      <c r="A73" s="335" t="str">
        <f>MasterRemote!A73</f>
        <v>SCM201900010008000072</v>
      </c>
      <c r="B73" s="335">
        <f>MasterRemote!B73</f>
        <v>72</v>
      </c>
      <c r="C73" s="335" t="str">
        <f>MasterRemote!F73</f>
        <v>6.72.17.1</v>
      </c>
      <c r="D73" s="336">
        <f t="shared" si="67"/>
        <v>43279</v>
      </c>
      <c r="E73" s="342" t="s">
        <v>6750</v>
      </c>
      <c r="F73" s="335" t="s">
        <v>3344</v>
      </c>
      <c r="G73" s="335" t="s">
        <v>3225</v>
      </c>
      <c r="H73" s="335" t="s">
        <v>3226</v>
      </c>
      <c r="I73" s="336">
        <v>43279</v>
      </c>
      <c r="J73" s="336">
        <f t="shared" ref="J73:L73" si="74">I73</f>
        <v>43279</v>
      </c>
      <c r="K73" s="336">
        <f t="shared" si="74"/>
        <v>43279</v>
      </c>
      <c r="L73" s="336">
        <f t="shared" si="74"/>
        <v>43279</v>
      </c>
      <c r="M73" s="335" t="s">
        <v>6468</v>
      </c>
      <c r="N73" s="335" t="s">
        <v>4713</v>
      </c>
      <c r="O73" s="335" t="s">
        <v>14</v>
      </c>
      <c r="P73" s="335" t="s">
        <v>2940</v>
      </c>
      <c r="Q73" s="337">
        <v>20009</v>
      </c>
      <c r="R73" s="335" t="str">
        <f>VLOOKUP(A73,Sheet4!$B$3:$AV$326,22,FALSE)</f>
        <v>Dedi</v>
      </c>
      <c r="S73" s="335">
        <f>VLOOKUP(A73,Sheet4!$B$3:$AV$326,23,FALSE)</f>
        <v>85729296769</v>
      </c>
      <c r="T73" s="335" t="str">
        <f>VLOOKUP(A73,Sheet4!$B$3:$AV$326,37,FALSE)</f>
        <v>Done Survey</v>
      </c>
      <c r="U73" s="335">
        <f>VLOOKUP(A73,Sheet4!$B$3:$AV$326,32,FALSE)</f>
        <v>-6.9089</v>
      </c>
      <c r="V73" s="335">
        <f>VLOOKUP(A73,Sheet4!$B$3:$AV$326,31,FALSE)</f>
        <v>109.73048</v>
      </c>
      <c r="W73" s="335" t="str">
        <f>VLOOKUP(A73,Sheet4!$B$3:$AV$326,14,FALSE)</f>
        <v>JL DIPONEGORO NO 1 BATANG</v>
      </c>
      <c r="X73" s="335" t="str">
        <f>VLOOKUP(A73,Sheet4!$B$3:$AV$326,17,FALSE)</f>
        <v>Gudang- Bisa Titip</v>
      </c>
      <c r="Y73" s="335" t="str">
        <f>VLOOKUP(A73,Sheet4!$B$3:$AV$326,25,FALSE)</f>
        <v>2.4 m</v>
      </c>
      <c r="Z73" s="335" t="str">
        <f>VLOOKUP(A73,Sheet4!$B$3:$AV$326,26,FALSE)</f>
        <v>ATAS DAK LANTAI 3 BAGIAN DEPAN GEDUNG UTAMA BRI</v>
      </c>
      <c r="AA73" s="335" t="str">
        <f>VLOOKUP(A73,Sheet4!$B$3:$AV$326,27,FALSE)</f>
        <v>Mendukung</v>
      </c>
      <c r="AB73" s="335" t="str">
        <f>VLOOKUP(A73,Sheet4!$B$3:$AV$326,33,FALSE)</f>
        <v>P-N ; 224 V , P-G 223 V , N-G ( Ground) 1,9 V</v>
      </c>
      <c r="AC73" s="335" t="str">
        <f>VLOOKUP(A73,Sheet4!$B$3:$AV$326,34,FALSE)</f>
        <v>ADA</v>
      </c>
      <c r="AD73" s="335" t="s">
        <v>6718</v>
      </c>
      <c r="AE73" s="335" t="str">
        <f>VLOOKUP(A73,Sheet4!$B$3:$AV$326,30,FALSE)</f>
        <v>LOSS</v>
      </c>
      <c r="AF73" s="335" t="s">
        <v>5256</v>
      </c>
      <c r="AG73" s="335" t="str">
        <f>MasterRemote!K73</f>
        <v>HUGHES239</v>
      </c>
      <c r="AH73" s="335">
        <v>237711805</v>
      </c>
      <c r="AI73" s="340" t="s">
        <v>6726</v>
      </c>
      <c r="AJ73" s="335" t="str">
        <f>VLOOKUP(A73,Sheet4!$B$3:$AV$326,28,FALSE)</f>
        <v>NPRM</v>
      </c>
      <c r="AK73" s="335" t="s">
        <v>4875</v>
      </c>
      <c r="AL73" s="335" t="str">
        <f>MasterRemote!T73</f>
        <v>SCM201900010008</v>
      </c>
      <c r="AM73" s="335" t="s">
        <v>4713</v>
      </c>
      <c r="AN73" s="335" t="s">
        <v>4713</v>
      </c>
      <c r="AO73" s="335" t="str">
        <f t="shared" si="66"/>
        <v>HUGHES239-SiteSurvey-72</v>
      </c>
      <c r="AP73" s="335">
        <v>233019505</v>
      </c>
      <c r="AQ73" s="338" t="s">
        <v>6749</v>
      </c>
    </row>
    <row r="74" spans="1:43">
      <c r="A74" s="335" t="str">
        <f>MasterRemote!A74</f>
        <v>SCM201900010008000073</v>
      </c>
      <c r="B74" s="335">
        <f>MasterRemote!B74</f>
        <v>73</v>
      </c>
      <c r="C74" s="335" t="str">
        <f>MasterRemote!F74</f>
        <v>22.4.129.1</v>
      </c>
      <c r="D74" s="336">
        <f t="shared" si="67"/>
        <v>43297</v>
      </c>
      <c r="E74" s="342" t="s">
        <v>6750</v>
      </c>
      <c r="F74" s="335" t="s">
        <v>4100</v>
      </c>
      <c r="G74" s="335" t="s">
        <v>3249</v>
      </c>
      <c r="H74" s="335" t="s">
        <v>3250</v>
      </c>
      <c r="I74" s="339">
        <v>43297</v>
      </c>
      <c r="J74" s="336">
        <f t="shared" ref="J74:L74" si="75">I74</f>
        <v>43297</v>
      </c>
      <c r="K74" s="336">
        <f t="shared" si="75"/>
        <v>43297</v>
      </c>
      <c r="L74" s="336">
        <f t="shared" si="75"/>
        <v>43297</v>
      </c>
      <c r="M74" s="335" t="s">
        <v>6468</v>
      </c>
      <c r="N74" s="335" t="s">
        <v>4713</v>
      </c>
      <c r="O74" s="335" t="s">
        <v>14</v>
      </c>
      <c r="P74" s="335" t="s">
        <v>2940</v>
      </c>
      <c r="Q74" s="337">
        <v>20009</v>
      </c>
      <c r="R74" s="335" t="str">
        <f>VLOOKUP(A74,Sheet4!$B$3:$AV$326,22,FALSE)</f>
        <v>Subhan</v>
      </c>
      <c r="S74" s="335" t="str">
        <f>VLOOKUP(A74,Sheet4!$B$3:$AV$326,23,FALSE)</f>
        <v>085228173020 / 0274895164</v>
      </c>
      <c r="T74" s="335" t="str">
        <f>VLOOKUP(A74,Sheet4!$B$3:$AV$326,37,FALSE)</f>
        <v>done survey</v>
      </c>
      <c r="U74" s="335">
        <f>VLOOKUP(A74,Sheet4!$B$3:$AV$326,32,FALSE)</f>
        <v>0</v>
      </c>
      <c r="V74" s="335">
        <f>VLOOKUP(A74,Sheet4!$B$3:$AV$326,31,FALSE)</f>
        <v>0</v>
      </c>
      <c r="W74" s="335" t="str">
        <f>VLOOKUP(A74,Sheet4!$B$3:$AV$326,14,FALSE)</f>
        <v>Bank bri KACAP PAKEM. YOGYAKARYA</v>
      </c>
      <c r="X74" s="335" t="str">
        <f>VLOOKUP(A74,Sheet4!$B$3:$AV$326,17,FALSE)</f>
        <v>Gudang- Bisa Titip</v>
      </c>
      <c r="Y74" s="335" t="str">
        <f>VLOOKUP(A74,Sheet4!$B$3:$AV$326,25,FALSE)</f>
        <v>2.4 m</v>
      </c>
      <c r="Z74" s="335" t="str">
        <f>VLOOKUP(A74,Sheet4!$B$3:$AV$326,26,FALSE)</f>
        <v>DI BELAKANG GEDUNG. TAMAN GEDUNG.</v>
      </c>
      <c r="AA74" s="335" t="str">
        <f>VLOOKUP(A74,Sheet4!$B$3:$AV$326,27,FALSE)</f>
        <v>Mendukung</v>
      </c>
      <c r="AB74" s="335">
        <f>VLOOKUP(A74,Sheet4!$B$3:$AV$326,33,FALSE)</f>
        <v>0</v>
      </c>
      <c r="AC74" s="335" t="str">
        <f>VLOOKUP(A74,Sheet4!$B$3:$AV$326,34,FALSE)</f>
        <v>ADA</v>
      </c>
      <c r="AD74" s="335" t="s">
        <v>6718</v>
      </c>
      <c r="AE74" s="335" t="str">
        <f>VLOOKUP(A74,Sheet4!$B$3:$AV$326,30,FALSE)</f>
        <v>LOSS</v>
      </c>
      <c r="AF74" s="335" t="s">
        <v>5256</v>
      </c>
      <c r="AG74" s="335" t="str">
        <f>MasterRemote!K74</f>
        <v>HUGHES239</v>
      </c>
      <c r="AH74" s="335">
        <v>237711805</v>
      </c>
      <c r="AI74" s="340" t="s">
        <v>6726</v>
      </c>
      <c r="AJ74" s="335" t="str">
        <f>VLOOKUP(A74,Sheet4!$B$3:$AV$326,28,FALSE)</f>
        <v>NPRM</v>
      </c>
      <c r="AK74" s="335" t="s">
        <v>4780</v>
      </c>
      <c r="AL74" s="335" t="str">
        <f>MasterRemote!T74</f>
        <v>SCM201900010008</v>
      </c>
      <c r="AM74" s="335" t="s">
        <v>4713</v>
      </c>
      <c r="AN74" s="335" t="s">
        <v>4713</v>
      </c>
      <c r="AO74" s="335" t="str">
        <f t="shared" si="66"/>
        <v>HUGHES239-SiteSurvey-73</v>
      </c>
      <c r="AP74" s="335">
        <v>233019505</v>
      </c>
      <c r="AQ74" s="338" t="s">
        <v>6749</v>
      </c>
    </row>
    <row r="75" spans="1:43">
      <c r="A75" s="335" t="str">
        <f>MasterRemote!A75</f>
        <v>SCM201900010008000074</v>
      </c>
      <c r="B75" s="335">
        <f>MasterRemote!B75</f>
        <v>74</v>
      </c>
      <c r="C75" s="335" t="str">
        <f>MasterRemote!F75</f>
        <v>26.2.153.1</v>
      </c>
      <c r="D75" s="336">
        <f t="shared" si="67"/>
        <v>43280</v>
      </c>
      <c r="E75" s="342" t="s">
        <v>6750</v>
      </c>
      <c r="F75" s="335" t="s">
        <v>3631</v>
      </c>
      <c r="G75" s="335" t="s">
        <v>3281</v>
      </c>
      <c r="H75" s="335" t="s">
        <v>3282</v>
      </c>
      <c r="I75" s="336">
        <v>43280</v>
      </c>
      <c r="J75" s="336">
        <f t="shared" ref="J75:L75" si="76">I75</f>
        <v>43280</v>
      </c>
      <c r="K75" s="336">
        <f t="shared" si="76"/>
        <v>43280</v>
      </c>
      <c r="L75" s="336">
        <f t="shared" si="76"/>
        <v>43280</v>
      </c>
      <c r="M75" s="335" t="s">
        <v>6468</v>
      </c>
      <c r="N75" s="335" t="s">
        <v>4713</v>
      </c>
      <c r="O75" s="335" t="s">
        <v>14</v>
      </c>
      <c r="P75" s="335" t="s">
        <v>2940</v>
      </c>
      <c r="Q75" s="337">
        <v>20009</v>
      </c>
      <c r="R75" s="335" t="str">
        <f>VLOOKUP(A75,Sheet4!$B$3:$AV$326,22,FALSE)</f>
        <v>MUCHLIS</v>
      </c>
      <c r="S75" s="335">
        <f>VLOOKUP(A75,Sheet4!$B$3:$AV$326,23,FALSE)</f>
        <v>82245652945</v>
      </c>
      <c r="T75" s="335" t="str">
        <f>VLOOKUP(A75,Sheet4!$B$3:$AV$326,37,FALSE)</f>
        <v xml:space="preserve">Pending karena lokasi penempatan antena di halaman belakang belum disetujui oleh pihak KanIns
</v>
      </c>
      <c r="U75" s="335" t="str">
        <f>VLOOKUP(A75,Sheet4!$B$3:$AV$326,32,FALSE)</f>
        <v>-7/33 S</v>
      </c>
      <c r="V75" s="335" t="str">
        <f>VLOOKUP(A75,Sheet4!$B$3:$AV$326,31,FALSE)</f>
        <v>112/73 E</v>
      </c>
      <c r="W75" s="335" t="str">
        <f>VLOOKUP(A75,Sheet4!$B$3:$AV$326,14,FALSE)</f>
        <v>Jl. Jend A. Yani No. 169 - 171, Surabaya</v>
      </c>
      <c r="X75" s="335">
        <f>VLOOKUP(A75,Sheet4!$B$3:$AV$326,17,FALSE)</f>
        <v>0</v>
      </c>
      <c r="Y75" s="335" t="str">
        <f>VLOOKUP(A75,Sheet4!$B$3:$AV$326,25,FALSE)</f>
        <v>3.8 m</v>
      </c>
      <c r="Z75" s="335" t="str">
        <f>VLOOKUP(A75,Sheet4!$B$3:$AV$326,26,FALSE)</f>
        <v>Di halaman belakang ( parkiran mobil) KANINS</v>
      </c>
      <c r="AA75" s="335" t="str">
        <f>VLOOKUP(A75,Sheet4!$B$3:$AV$326,27,FALSE)</f>
        <v>Mendukung</v>
      </c>
      <c r="AB75" s="335" t="str">
        <f>VLOOKUP(A75,Sheet4!$B$3:$AV$326,33,FALSE)</f>
        <v>Pn.220 - pg 220. Grounding. 0.4.</v>
      </c>
      <c r="AC75" s="335" t="str">
        <f>VLOOKUP(A75,Sheet4!$B$3:$AV$326,34,FALSE)</f>
        <v>ADA</v>
      </c>
      <c r="AD75" s="335" t="s">
        <v>6718</v>
      </c>
      <c r="AE75" s="335" t="str">
        <f>VLOOKUP(A75,Sheet4!$B$3:$AV$326,30,FALSE)</f>
        <v>LOSS DARI POHON DAN GEDUNG/ OBSTACLE</v>
      </c>
      <c r="AF75" s="335" t="s">
        <v>5256</v>
      </c>
      <c r="AG75" s="335" t="str">
        <f>MasterRemote!K75</f>
        <v>HUGHES239</v>
      </c>
      <c r="AH75" s="335">
        <v>233040304</v>
      </c>
      <c r="AI75" s="335" t="s">
        <v>6723</v>
      </c>
      <c r="AJ75" s="335" t="str">
        <f>VLOOKUP(A75,Sheet4!$B$3:$AV$326,28,FALSE)</f>
        <v>NPRM</v>
      </c>
      <c r="AK75" s="335" t="s">
        <v>4875</v>
      </c>
      <c r="AL75" s="335" t="str">
        <f>MasterRemote!T75</f>
        <v>SCM201900010008</v>
      </c>
      <c r="AM75" s="335" t="s">
        <v>4713</v>
      </c>
      <c r="AN75" s="335" t="s">
        <v>4713</v>
      </c>
      <c r="AO75" s="335" t="str">
        <f t="shared" si="66"/>
        <v>HUGHES239-SiteSurvey-74</v>
      </c>
      <c r="AP75" s="335">
        <v>233019505</v>
      </c>
      <c r="AQ75" s="338" t="s">
        <v>6749</v>
      </c>
    </row>
    <row r="76" spans="1:43">
      <c r="A76" s="335" t="str">
        <f>MasterRemote!A76</f>
        <v>SCM201900010008000075</v>
      </c>
      <c r="B76" s="335">
        <f>MasterRemote!B76</f>
        <v>75</v>
      </c>
      <c r="C76" s="335" t="str">
        <f>MasterRemote!F76</f>
        <v>4.101.65.1</v>
      </c>
      <c r="D76" s="336">
        <f t="shared" si="67"/>
        <v>43282</v>
      </c>
      <c r="E76" s="342" t="s">
        <v>6750</v>
      </c>
      <c r="F76" s="335" t="s">
        <v>4107</v>
      </c>
      <c r="G76" s="335" t="s">
        <v>3281</v>
      </c>
      <c r="H76" s="335" t="s">
        <v>3282</v>
      </c>
      <c r="I76" s="336">
        <v>43282</v>
      </c>
      <c r="J76" s="336">
        <f t="shared" ref="J76:L76" si="77">I76</f>
        <v>43282</v>
      </c>
      <c r="K76" s="336">
        <f t="shared" si="77"/>
        <v>43282</v>
      </c>
      <c r="L76" s="336">
        <f t="shared" si="77"/>
        <v>43282</v>
      </c>
      <c r="M76" s="335" t="s">
        <v>6468</v>
      </c>
      <c r="N76" s="335" t="s">
        <v>4713</v>
      </c>
      <c r="O76" s="335" t="s">
        <v>14</v>
      </c>
      <c r="P76" s="335" t="s">
        <v>2940</v>
      </c>
      <c r="Q76" s="337">
        <v>20009</v>
      </c>
      <c r="R76" s="335" t="str">
        <f>VLOOKUP(A76,Sheet4!$B$3:$AV$326,22,FALSE)</f>
        <v>AGUNG KANWIL</v>
      </c>
      <c r="S76" s="335">
        <f>VLOOKUP(A76,Sheet4!$B$3:$AV$326,23,FALSE)</f>
        <v>8155081376</v>
      </c>
      <c r="T76" s="335" t="str">
        <f>VLOOKUP(A76,Sheet4!$B$3:$AV$326,37,FALSE)</f>
        <v xml:space="preserve">Pending karena lokasi penempatan antena di halaman belakang belum disetujui oleh pihak Sendik
</v>
      </c>
      <c r="U76" s="335" t="str">
        <f>VLOOKUP(A76,Sheet4!$B$3:$AV$326,32,FALSE)</f>
        <v>-7/33 S</v>
      </c>
      <c r="V76" s="335" t="str">
        <f>VLOOKUP(A76,Sheet4!$B$3:$AV$326,31,FALSE)</f>
        <v>112/73 E</v>
      </c>
      <c r="W76" s="335" t="str">
        <f>VLOOKUP(A76,Sheet4!$B$3:$AV$326,14,FALSE)</f>
        <v>Jl. Siwalankerto Utara II No. 39, Surabaya</v>
      </c>
      <c r="X76" s="335">
        <f>VLOOKUP(A76,Sheet4!$B$3:$AV$326,17,FALSE)</f>
        <v>0</v>
      </c>
      <c r="Y76" s="335" t="str">
        <f>VLOOKUP(A76,Sheet4!$B$3:$AV$326,25,FALSE)</f>
        <v>3.8 m</v>
      </c>
      <c r="Z76" s="335" t="str">
        <f>VLOOKUP(A76,Sheet4!$B$3:$AV$326,26,FALSE)</f>
        <v>di halaman SENDIK SURBAYA</v>
      </c>
      <c r="AA76" s="335">
        <f>VLOOKUP(A76,Sheet4!$B$3:$AV$326,27,FALSE)</f>
        <v>0</v>
      </c>
      <c r="AB76" s="335" t="str">
        <f>VLOOKUP(A76,Sheet4!$B$3:$AV$326,33,FALSE)</f>
        <v>P-N ; 228 V , P-G 227V , N-G ( Ground) 0.2 V</v>
      </c>
      <c r="AC76" s="335" t="str">
        <f>VLOOKUP(A76,Sheet4!$B$3:$AV$326,34,FALSE)</f>
        <v>ADA</v>
      </c>
      <c r="AD76" s="335" t="s">
        <v>6718</v>
      </c>
      <c r="AE76" s="335" t="str">
        <f>VLOOKUP(A76,Sheet4!$B$3:$AV$326,30,FALSE)</f>
        <v>Loss ke arah brisat</v>
      </c>
      <c r="AF76" s="335" t="s">
        <v>5256</v>
      </c>
      <c r="AG76" s="335" t="str">
        <f>MasterRemote!K76</f>
        <v>HUGHES239</v>
      </c>
      <c r="AH76" s="335">
        <v>233040304</v>
      </c>
      <c r="AI76" s="335" t="s">
        <v>6723</v>
      </c>
      <c r="AJ76" s="335" t="str">
        <f>VLOOKUP(A76,Sheet4!$B$3:$AV$326,28,FALSE)</f>
        <v>NPRM</v>
      </c>
      <c r="AK76" s="335" t="s">
        <v>4875</v>
      </c>
      <c r="AL76" s="335" t="str">
        <f>MasterRemote!T76</f>
        <v>SCM201900010008</v>
      </c>
      <c r="AM76" s="335" t="s">
        <v>4713</v>
      </c>
      <c r="AN76" s="335" t="s">
        <v>4713</v>
      </c>
      <c r="AO76" s="335" t="str">
        <f t="shared" si="66"/>
        <v>HUGHES239-SiteSurvey-75</v>
      </c>
      <c r="AP76" s="335">
        <v>233019505</v>
      </c>
      <c r="AQ76" s="338" t="s">
        <v>6749</v>
      </c>
    </row>
    <row r="77" spans="1:43">
      <c r="A77" s="335" t="str">
        <f>MasterRemote!A77</f>
        <v>SCM201900010008000076</v>
      </c>
      <c r="B77" s="335">
        <f>MasterRemote!B77</f>
        <v>76</v>
      </c>
      <c r="C77" s="335" t="str">
        <f>MasterRemote!F77</f>
        <v>3.35.17.1</v>
      </c>
      <c r="D77" s="336">
        <f t="shared" si="67"/>
        <v>43279</v>
      </c>
      <c r="E77" s="342" t="s">
        <v>6750</v>
      </c>
      <c r="F77" s="335" t="s">
        <v>4112</v>
      </c>
      <c r="G77" s="335" t="s">
        <v>3232</v>
      </c>
      <c r="H77" s="335" t="s">
        <v>3233</v>
      </c>
      <c r="I77" s="336">
        <v>43279</v>
      </c>
      <c r="J77" s="336">
        <f t="shared" ref="J77:L77" si="78">I77</f>
        <v>43279</v>
      </c>
      <c r="K77" s="336">
        <f t="shared" si="78"/>
        <v>43279</v>
      </c>
      <c r="L77" s="336">
        <f t="shared" si="78"/>
        <v>43279</v>
      </c>
      <c r="M77" s="335" t="s">
        <v>6468</v>
      </c>
      <c r="N77" s="335" t="s">
        <v>4713</v>
      </c>
      <c r="O77" s="335" t="s">
        <v>14</v>
      </c>
      <c r="P77" s="335" t="s">
        <v>2940</v>
      </c>
      <c r="Q77" s="337">
        <v>20009</v>
      </c>
      <c r="R77" s="335" t="str">
        <f>VLOOKUP(A77,Sheet4!$B$3:$AV$326,22,FALSE)</f>
        <v>recky</v>
      </c>
      <c r="S77" s="335">
        <f>VLOOKUP(A77,Sheet4!$B$3:$AV$326,23,FALSE)</f>
        <v>8785432115</v>
      </c>
      <c r="T77" s="335" t="str">
        <f>VLOOKUP(A77,Sheet4!$B$3:$AV$326,37,FALSE)</f>
        <v>done survey</v>
      </c>
      <c r="U77" s="335">
        <f>VLOOKUP(A77,Sheet4!$B$3:$AV$326,32,FALSE)</f>
        <v>-8.6717840000000006</v>
      </c>
      <c r="V77" s="335">
        <f>VLOOKUP(A77,Sheet4!$B$3:$AV$326,31,FALSE)</f>
        <v>115.231689</v>
      </c>
      <c r="W77" s="335" t="str">
        <f>VLOOKUP(A77,Sheet4!$B$3:$AV$326,14,FALSE)</f>
        <v>Jl.Kusuma Atmaja Panjer ,Denpasar</v>
      </c>
      <c r="X77" s="335" t="str">
        <f>VLOOKUP(A77,Sheet4!$B$3:$AV$326,17,FALSE)</f>
        <v>Gudang- Bisa Titip</v>
      </c>
      <c r="Y77" s="335" t="str">
        <f>VLOOKUP(A77,Sheet4!$B$3:$AV$326,25,FALSE)</f>
        <v>3.8 m</v>
      </c>
      <c r="Z77" s="335" t="str">
        <f>VLOOKUP(A77,Sheet4!$B$3:$AV$326,26,FALSE)</f>
        <v>ROOFTOP,LANTAI 5</v>
      </c>
      <c r="AA77" s="335" t="str">
        <f>VLOOKUP(A77,Sheet4!$B$3:$AV$326,27,FALSE)</f>
        <v>Mendukung</v>
      </c>
      <c r="AB77" s="335" t="str">
        <f>VLOOKUP(A77,Sheet4!$B$3:$AV$326,33,FALSE)</f>
        <v>P-N 223 V, P-G 222 V, N-G 2.9 V</v>
      </c>
      <c r="AC77" s="335" t="str">
        <f>VLOOKUP(A77,Sheet4!$B$3:$AV$326,34,FALSE)</f>
        <v>ADA</v>
      </c>
      <c r="AD77" s="335" t="s">
        <v>6718</v>
      </c>
      <c r="AE77" s="335" t="str">
        <f>VLOOKUP(A77,Sheet4!$B$3:$AV$326,30,FALSE)</f>
        <v>LOSS DARI POHON DAN GEDUNG</v>
      </c>
      <c r="AF77" s="335" t="s">
        <v>5256</v>
      </c>
      <c r="AG77" s="335" t="str">
        <f>MasterRemote!K77</f>
        <v>HUGHES239</v>
      </c>
      <c r="AH77" s="335">
        <v>236471702</v>
      </c>
      <c r="AI77" s="335" t="s">
        <v>6722</v>
      </c>
      <c r="AJ77" s="335" t="str">
        <f>VLOOKUP(A77,Sheet4!$B$3:$AV$326,28,FALSE)</f>
        <v>NPRM</v>
      </c>
      <c r="AK77" s="335" t="s">
        <v>5709</v>
      </c>
      <c r="AL77" s="335" t="str">
        <f>MasterRemote!T77</f>
        <v>SCM201900010008</v>
      </c>
      <c r="AM77" s="335" t="s">
        <v>4713</v>
      </c>
      <c r="AN77" s="335" t="s">
        <v>4713</v>
      </c>
      <c r="AO77" s="335" t="str">
        <f t="shared" si="66"/>
        <v>HUGHES239-SiteSurvey-76</v>
      </c>
      <c r="AP77" s="335">
        <v>233019505</v>
      </c>
      <c r="AQ77" s="338" t="s">
        <v>6749</v>
      </c>
    </row>
    <row r="78" spans="1:43">
      <c r="A78" s="335" t="str">
        <f>MasterRemote!A78</f>
        <v>SCM201900010008000077</v>
      </c>
      <c r="B78" s="335">
        <f>MasterRemote!B78</f>
        <v>77</v>
      </c>
      <c r="C78" s="335" t="str">
        <f>MasterRemote!F78</f>
        <v>3.102.17.1</v>
      </c>
      <c r="D78" s="336">
        <f t="shared" si="67"/>
        <v>43277</v>
      </c>
      <c r="E78" s="342" t="s">
        <v>6750</v>
      </c>
      <c r="F78" s="335" t="s">
        <v>4117</v>
      </c>
      <c r="G78" s="335">
        <v>999999112</v>
      </c>
      <c r="H78" s="335" t="s">
        <v>6745</v>
      </c>
      <c r="I78" s="336">
        <v>43277</v>
      </c>
      <c r="J78" s="336">
        <f t="shared" ref="J78:L78" si="79">I78</f>
        <v>43277</v>
      </c>
      <c r="K78" s="336">
        <f t="shared" si="79"/>
        <v>43277</v>
      </c>
      <c r="L78" s="336">
        <f t="shared" si="79"/>
        <v>43277</v>
      </c>
      <c r="M78" s="335" t="s">
        <v>6468</v>
      </c>
      <c r="N78" s="335" t="s">
        <v>4713</v>
      </c>
      <c r="O78" s="335" t="s">
        <v>14</v>
      </c>
      <c r="P78" s="335" t="s">
        <v>2940</v>
      </c>
      <c r="Q78" s="337">
        <v>20009</v>
      </c>
      <c r="R78" s="335" t="str">
        <f>VLOOKUP(A78,Sheet4!$B$3:$AV$326,22,FALSE)</f>
        <v>elwas</v>
      </c>
      <c r="S78" s="335">
        <f>VLOOKUP(A78,Sheet4!$B$3:$AV$326,23,FALSE)</f>
        <v>85299939317</v>
      </c>
      <c r="T78" s="335" t="str">
        <f>VLOOKUP(A78,Sheet4!$B$3:$AV$326,37,FALSE)</f>
        <v>done survey</v>
      </c>
      <c r="U78" s="335">
        <f>VLOOKUP(A78,Sheet4!$B$3:$AV$326,32,FALSE)</f>
        <v>1.4892049999999999</v>
      </c>
      <c r="V78" s="335">
        <f>VLOOKUP(A78,Sheet4!$B$3:$AV$326,31,FALSE)</f>
        <v>124.84011599999999</v>
      </c>
      <c r="W78" s="335" t="str">
        <f>VLOOKUP(A78,Sheet4!$B$3:$AV$326,14,FALSE)</f>
        <v>Jl Sarapung no 4-6, Kec Wenang, Kota Manado, Sulawesi Utara</v>
      </c>
      <c r="X78" s="335" t="str">
        <f>VLOOKUP(A78,Sheet4!$B$3:$AV$326,17,FALSE)</f>
        <v>Gudang- Bisa Titip</v>
      </c>
      <c r="Y78" s="335" t="str">
        <f>VLOOKUP(A78,Sheet4!$B$3:$AV$326,25,FALSE)</f>
        <v>3.8 m</v>
      </c>
      <c r="Z78" s="335" t="str">
        <f>VLOOKUP(A78,Sheet4!$B$3:$AV$326,26,FALSE)</f>
        <v>rooftop</v>
      </c>
      <c r="AA78" s="335" t="str">
        <f>VLOOKUP(A78,Sheet4!$B$3:$AV$326,27,FALSE)</f>
        <v>Mendukung</v>
      </c>
      <c r="AB78" s="335" t="str">
        <f>VLOOKUP(A78,Sheet4!$B$3:$AV$326,33,FALSE)</f>
        <v>P-N ; 219 V , P-G 215V , N-G ( Ground) 0,6v</v>
      </c>
      <c r="AC78" s="335" t="str">
        <f>VLOOKUP(A78,Sheet4!$B$3:$AV$326,34,FALSE)</f>
        <v>ADA</v>
      </c>
      <c r="AD78" s="335" t="s">
        <v>6718</v>
      </c>
      <c r="AE78" s="335" t="str">
        <f>VLOOKUP(A78,Sheet4!$B$3:$AV$326,30,FALSE)</f>
        <v>LOSS DARI POHON DAN GEDUNG</v>
      </c>
      <c r="AF78" s="335" t="s">
        <v>5256</v>
      </c>
      <c r="AG78" s="335" t="str">
        <f>MasterRemote!K78</f>
        <v>HUGHES239</v>
      </c>
      <c r="AH78" s="335">
        <v>236471702</v>
      </c>
      <c r="AI78" s="335" t="s">
        <v>6722</v>
      </c>
      <c r="AJ78" s="335" t="str">
        <f>VLOOKUP(A78,Sheet4!$B$3:$AV$326,28,FALSE)</f>
        <v>NPRM</v>
      </c>
      <c r="AK78" s="335" t="s">
        <v>4875</v>
      </c>
      <c r="AL78" s="335" t="str">
        <f>MasterRemote!T78</f>
        <v>SCM201900010008</v>
      </c>
      <c r="AM78" s="335" t="s">
        <v>4713</v>
      </c>
      <c r="AN78" s="335" t="s">
        <v>4713</v>
      </c>
      <c r="AO78" s="335" t="str">
        <f t="shared" si="66"/>
        <v>HUGHES239-SiteSurvey-77</v>
      </c>
      <c r="AP78" s="335">
        <v>233019505</v>
      </c>
      <c r="AQ78" s="338" t="s">
        <v>6749</v>
      </c>
    </row>
    <row r="79" spans="1:43">
      <c r="A79" s="335" t="str">
        <f>MasterRemote!A79</f>
        <v>SCM201900010008000078</v>
      </c>
      <c r="B79" s="335">
        <f>MasterRemote!B79</f>
        <v>78</v>
      </c>
      <c r="C79" s="335" t="str">
        <f>MasterRemote!F79</f>
        <v>26.2.185.1</v>
      </c>
      <c r="D79" s="336">
        <f t="shared" si="67"/>
        <v>43277</v>
      </c>
      <c r="E79" s="342" t="s">
        <v>6750</v>
      </c>
      <c r="F79" s="335" t="s">
        <v>4121</v>
      </c>
      <c r="G79" s="335">
        <v>999999112</v>
      </c>
      <c r="H79" s="335" t="s">
        <v>6745</v>
      </c>
      <c r="I79" s="336">
        <v>43277</v>
      </c>
      <c r="J79" s="336">
        <f t="shared" ref="J79:L79" si="80">I79</f>
        <v>43277</v>
      </c>
      <c r="K79" s="336">
        <f t="shared" si="80"/>
        <v>43277</v>
      </c>
      <c r="L79" s="336">
        <f t="shared" si="80"/>
        <v>43277</v>
      </c>
      <c r="M79" s="335" t="s">
        <v>6468</v>
      </c>
      <c r="N79" s="335" t="s">
        <v>4713</v>
      </c>
      <c r="O79" s="335" t="s">
        <v>14</v>
      </c>
      <c r="P79" s="335" t="s">
        <v>2940</v>
      </c>
      <c r="Q79" s="337">
        <v>20009</v>
      </c>
      <c r="R79" s="335" t="str">
        <f>VLOOKUP(A79,Sheet4!$B$3:$AV$326,22,FALSE)</f>
        <v>mario</v>
      </c>
      <c r="S79" s="335">
        <f>VLOOKUP(A79,Sheet4!$B$3:$AV$326,23,FALSE)</f>
        <v>82395350295</v>
      </c>
      <c r="T79" s="335" t="str">
        <f>VLOOKUP(A79,Sheet4!$B$3:$AV$326,37,FALSE)</f>
        <v>done</v>
      </c>
      <c r="U79" s="335">
        <f>VLOOKUP(A79,Sheet4!$B$3:$AV$326,32,FALSE)</f>
        <v>1.4892049999999999</v>
      </c>
      <c r="V79" s="335">
        <f>VLOOKUP(A79,Sheet4!$B$3:$AV$326,31,FALSE)</f>
        <v>124.839437</v>
      </c>
      <c r="W79" s="335" t="str">
        <f>VLOOKUP(A79,Sheet4!$B$3:$AV$326,14,FALSE)</f>
        <v>BRI Kanins Manado, Jl 17 Agustus No 1, Kota Manado, Sulawesi Utara</v>
      </c>
      <c r="X79" s="335" t="str">
        <f>VLOOKUP(A79,Sheet4!$B$3:$AV$326,17,FALSE)</f>
        <v>Gudang- Bisa Titip</v>
      </c>
      <c r="Y79" s="335" t="str">
        <f>VLOOKUP(A79,Sheet4!$B$3:$AV$326,25,FALSE)</f>
        <v>3.8 m</v>
      </c>
      <c r="Z79" s="335" t="str">
        <f>VLOOKUP(A79,Sheet4!$B$3:$AV$326,26,FALSE)</f>
        <v>rooftop</v>
      </c>
      <c r="AA79" s="335" t="str">
        <f>VLOOKUP(A79,Sheet4!$B$3:$AV$326,27,FALSE)</f>
        <v>Mendukung</v>
      </c>
      <c r="AB79" s="335" t="str">
        <f>VLOOKUP(A79,Sheet4!$B$3:$AV$326,33,FALSE)</f>
        <v>P-N ; 219 V , P-G 215V , N-G ( Ground) 0,6v</v>
      </c>
      <c r="AC79" s="335" t="str">
        <f>VLOOKUP(A79,Sheet4!$B$3:$AV$326,34,FALSE)</f>
        <v>ADA</v>
      </c>
      <c r="AD79" s="335" t="s">
        <v>6718</v>
      </c>
      <c r="AE79" s="335" t="str">
        <f>VLOOKUP(A79,Sheet4!$B$3:$AV$326,30,FALSE)</f>
        <v>LOSS DARI POHON DAN GEDUNG</v>
      </c>
      <c r="AF79" s="335" t="s">
        <v>5256</v>
      </c>
      <c r="AG79" s="335" t="str">
        <f>MasterRemote!K79</f>
        <v>HUGHES239</v>
      </c>
      <c r="AH79" s="335">
        <v>236471702</v>
      </c>
      <c r="AI79" s="335" t="s">
        <v>6722</v>
      </c>
      <c r="AJ79" s="335" t="str">
        <f>VLOOKUP(A79,Sheet4!$B$3:$AV$326,28,FALSE)</f>
        <v>NPRM</v>
      </c>
      <c r="AK79" s="335" t="s">
        <v>4875</v>
      </c>
      <c r="AL79" s="335" t="str">
        <f>MasterRemote!T79</f>
        <v>SCM201900010008</v>
      </c>
      <c r="AM79" s="335" t="s">
        <v>4713</v>
      </c>
      <c r="AN79" s="335" t="s">
        <v>4713</v>
      </c>
      <c r="AO79" s="335" t="str">
        <f t="shared" si="66"/>
        <v>HUGHES239-SiteSurvey-78</v>
      </c>
      <c r="AP79" s="335">
        <v>233019505</v>
      </c>
      <c r="AQ79" s="338" t="s">
        <v>6749</v>
      </c>
    </row>
    <row r="80" spans="1:43">
      <c r="A80" s="335" t="str">
        <f>MasterRemote!A80</f>
        <v>SCM201900010008000079</v>
      </c>
      <c r="B80" s="335">
        <f>MasterRemote!B80</f>
        <v>79</v>
      </c>
      <c r="C80" s="335" t="str">
        <f>MasterRemote!F80</f>
        <v>4.101.113.1</v>
      </c>
      <c r="D80" s="336">
        <f t="shared" si="67"/>
        <v>43286</v>
      </c>
      <c r="E80" s="342" t="s">
        <v>6750</v>
      </c>
      <c r="F80" s="335" t="s">
        <v>4126</v>
      </c>
      <c r="G80" s="335" t="s">
        <v>3125</v>
      </c>
      <c r="H80" s="335" t="s">
        <v>3126</v>
      </c>
      <c r="I80" s="336">
        <v>43286</v>
      </c>
      <c r="J80" s="336">
        <f t="shared" ref="J80:L80" si="81">I80</f>
        <v>43286</v>
      </c>
      <c r="K80" s="336">
        <f t="shared" si="81"/>
        <v>43286</v>
      </c>
      <c r="L80" s="336">
        <f t="shared" si="81"/>
        <v>43286</v>
      </c>
      <c r="M80" s="335" t="s">
        <v>6468</v>
      </c>
      <c r="N80" s="335" t="s">
        <v>4713</v>
      </c>
      <c r="O80" s="335" t="s">
        <v>14</v>
      </c>
      <c r="P80" s="335" t="s">
        <v>2940</v>
      </c>
      <c r="Q80" s="337">
        <v>20009</v>
      </c>
      <c r="R80" s="335" t="str">
        <f>VLOOKUP(A80,Sheet4!$B$3:$AV$326,22,FALSE)</f>
        <v>Ade</v>
      </c>
      <c r="S80" s="335">
        <f>VLOOKUP(A80,Sheet4!$B$3:$AV$326,23,FALSE)</f>
        <v>82168810515</v>
      </c>
      <c r="T80" s="335" t="str">
        <f>VLOOKUP(A80,Sheet4!$B$3:$AV$326,37,FALSE)</f>
        <v>SIAP INSTALL/antenna 3.8m hari biasa jam kerja
Server ada di lt dasar, ada 2 server.. (penempatan modem)
tidak terdapat penangkal petir, grounding tanam samping antena.
Penitipan perangkat antenna koordinasi dg pic di kantin dekat Parkir belakang.
Jalur kabel harus tanam bawah tanah.</v>
      </c>
      <c r="U80" s="335">
        <f>VLOOKUP(A80,Sheet4!$B$3:$AV$326,32,FALSE)</f>
        <v>3.5731359999999999</v>
      </c>
      <c r="V80" s="335">
        <f>VLOOKUP(A80,Sheet4!$B$3:$AV$326,31,FALSE)</f>
        <v>96661668</v>
      </c>
      <c r="W80" s="335" t="str">
        <f>VLOOKUP(A80,Sheet4!$B$3:$AV$326,14,FALSE)</f>
        <v>Jl. Gagak Hitam Ring Road No 12 Sunggal Medan</v>
      </c>
      <c r="X80" s="335">
        <f>VLOOKUP(A80,Sheet4!$B$3:$AV$326,17,FALSE)</f>
        <v>0</v>
      </c>
      <c r="Y80" s="335" t="str">
        <f>VLOOKUP(A80,Sheet4!$B$3:$AV$326,25,FALSE)</f>
        <v>3.8 m</v>
      </c>
      <c r="Z80" s="335" t="str">
        <f>VLOOKUP(A80,Sheet4!$B$3:$AV$326,26,FALSE)</f>
        <v>di parkiran belakang</v>
      </c>
      <c r="AA80" s="335">
        <f>VLOOKUP(A80,Sheet4!$B$3:$AV$326,27,FALSE)</f>
        <v>0</v>
      </c>
      <c r="AB80" s="335" t="str">
        <f>VLOOKUP(A80,Sheet4!$B$3:$AV$326,33,FALSE)</f>
        <v>P-N: 220V
P-G: 221V
N-G: 0,6V</v>
      </c>
      <c r="AC80" s="335" t="str">
        <f>VLOOKUP(A80,Sheet4!$B$3:$AV$326,34,FALSE)</f>
        <v>ADA</v>
      </c>
      <c r="AD80" s="335" t="s">
        <v>6718</v>
      </c>
      <c r="AE80" s="335" t="str">
        <f>VLOOKUP(A80,Sheet4!$B$3:$AV$326,30,FALSE)</f>
        <v>LOSS GEDUNG penempatan antena di prakiraan mobil belakang dekat dg pohon bambu, penempatan bebas.. koordinasi dg pic</v>
      </c>
      <c r="AF80" s="335" t="s">
        <v>5256</v>
      </c>
      <c r="AG80" s="335" t="str">
        <f>MasterRemote!K80</f>
        <v>HUGHES239</v>
      </c>
      <c r="AH80" s="335">
        <v>236941705</v>
      </c>
      <c r="AI80" s="335" t="s">
        <v>6724</v>
      </c>
      <c r="AJ80" s="335" t="str">
        <f>VLOOKUP(A80,Sheet4!$B$3:$AV$326,28,FALSE)</f>
        <v>NPRM</v>
      </c>
      <c r="AK80" s="335" t="s">
        <v>5709</v>
      </c>
      <c r="AL80" s="335" t="str">
        <f>MasterRemote!T80</f>
        <v>SCM201900010008</v>
      </c>
      <c r="AM80" s="335" t="s">
        <v>4713</v>
      </c>
      <c r="AN80" s="335" t="s">
        <v>4713</v>
      </c>
      <c r="AO80" s="335" t="str">
        <f t="shared" si="66"/>
        <v>HUGHES239-SiteSurvey-79</v>
      </c>
      <c r="AP80" s="335">
        <v>233019505</v>
      </c>
      <c r="AQ80" s="338" t="s">
        <v>6749</v>
      </c>
    </row>
    <row r="81" spans="1:43">
      <c r="A81" s="335" t="str">
        <f>MasterRemote!A81</f>
        <v>SCM201900010008000080</v>
      </c>
      <c r="B81" s="335">
        <f>MasterRemote!B81</f>
        <v>80</v>
      </c>
      <c r="C81" s="335" t="str">
        <f>MasterRemote!F81</f>
        <v>1.73.17.1</v>
      </c>
      <c r="D81" s="336">
        <f t="shared" si="67"/>
        <v>43277</v>
      </c>
      <c r="E81" s="342" t="s">
        <v>6750</v>
      </c>
      <c r="F81" s="335" t="s">
        <v>3646</v>
      </c>
      <c r="G81" s="335" t="s">
        <v>3215</v>
      </c>
      <c r="H81" s="335" t="s">
        <v>3111</v>
      </c>
      <c r="I81" s="336">
        <v>43277</v>
      </c>
      <c r="J81" s="336">
        <f t="shared" ref="J81:L81" si="82">I81</f>
        <v>43277</v>
      </c>
      <c r="K81" s="336">
        <f t="shared" si="82"/>
        <v>43277</v>
      </c>
      <c r="L81" s="336">
        <f t="shared" si="82"/>
        <v>43277</v>
      </c>
      <c r="M81" s="335" t="s">
        <v>6468</v>
      </c>
      <c r="N81" s="335" t="s">
        <v>4713</v>
      </c>
      <c r="O81" s="335" t="s">
        <v>14</v>
      </c>
      <c r="P81" s="335" t="s">
        <v>2940</v>
      </c>
      <c r="Q81" s="337">
        <v>20009</v>
      </c>
      <c r="R81" s="335" t="str">
        <f>VLOOKUP(A81,Sheet4!$B$3:$AV$326,22,FALSE)</f>
        <v>Zulhasmi</v>
      </c>
      <c r="S81" s="335">
        <f>VLOOKUP(A81,Sheet4!$B$3:$AV$326,23,FALSE)</f>
        <v>81378231400</v>
      </c>
      <c r="T81" s="335" t="str">
        <f>VLOOKUP(A81,Sheet4!$B$3:$AV$326,37,FALSE)</f>
        <v>Done</v>
      </c>
      <c r="U81" s="335" t="str">
        <f>VLOOKUP(A81,Sheet4!$B$3:$AV$326,32,FALSE)</f>
        <v>0" 56'55</v>
      </c>
      <c r="V81" s="335" t="str">
        <f>VLOOKUP(A81,Sheet4!$B$3:$AV$326,31,FALSE)</f>
        <v>100" 21' 50</v>
      </c>
      <c r="W81" s="335" t="str">
        <f>VLOOKUP(A81,Sheet4!$B$3:$AV$326,14,FALSE)</f>
        <v>Jl Bagindo Azis Chan No. 30, Kec. Padang Timur, Padang</v>
      </c>
      <c r="X81" s="335" t="str">
        <f>VLOOKUP(A81,Sheet4!$B$3:$AV$326,17,FALSE)</f>
        <v>Gudang- Bisa Titip</v>
      </c>
      <c r="Y81" s="335" t="str">
        <f>VLOOKUP(A81,Sheet4!$B$3:$AV$326,25,FALSE)</f>
        <v>3.8 m</v>
      </c>
      <c r="Z81" s="335" t="str">
        <f>VLOOKUP(A81,Sheet4!$B$3:$AV$326,26,FALSE)</f>
        <v>RoofTop Gudang Lt. 2</v>
      </c>
      <c r="AA81" s="335" t="str">
        <f>VLOOKUP(A81,Sheet4!$B$3:$AV$326,27,FALSE)</f>
        <v>Mendukung</v>
      </c>
      <c r="AB81" s="335" t="str">
        <f>VLOOKUP(A81,Sheet4!$B$3:$AV$326,33,FALSE)</f>
        <v>P-N: 230V
P-G: 229V
N-G: 3,2V</v>
      </c>
      <c r="AC81" s="335" t="str">
        <f>VLOOKUP(A81,Sheet4!$B$3:$AV$326,34,FALSE)</f>
        <v>ADA</v>
      </c>
      <c r="AD81" s="335" t="s">
        <v>6718</v>
      </c>
      <c r="AE81" s="335" t="str">
        <f>VLOOKUP(A81,Sheet4!$B$3:$AV$326,30,FALSE)</f>
        <v>Loss</v>
      </c>
      <c r="AF81" s="335" t="s">
        <v>5256</v>
      </c>
      <c r="AG81" s="335" t="str">
        <f>MasterRemote!K81</f>
        <v>HUGHES239</v>
      </c>
      <c r="AH81" s="335">
        <v>236941705</v>
      </c>
      <c r="AI81" s="335" t="s">
        <v>6724</v>
      </c>
      <c r="AJ81" s="335" t="str">
        <f>VLOOKUP(A81,Sheet4!$B$3:$AV$326,28,FALSE)</f>
        <v>NPRM</v>
      </c>
      <c r="AK81" s="335" t="s">
        <v>4815</v>
      </c>
      <c r="AL81" s="335" t="str">
        <f>MasterRemote!T81</f>
        <v>SCM201900010008</v>
      </c>
      <c r="AM81" s="335" t="s">
        <v>4713</v>
      </c>
      <c r="AN81" s="335" t="s">
        <v>4713</v>
      </c>
      <c r="AO81" s="335" t="str">
        <f t="shared" si="66"/>
        <v>HUGHES239-SiteSurvey-80</v>
      </c>
      <c r="AP81" s="335">
        <v>233019505</v>
      </c>
      <c r="AQ81" s="338" t="s">
        <v>6749</v>
      </c>
    </row>
    <row r="82" spans="1:43">
      <c r="A82" s="335" t="str">
        <f>MasterRemote!A82</f>
        <v>SCM201900010008000081</v>
      </c>
      <c r="B82" s="335">
        <f>MasterRemote!B82</f>
        <v>81</v>
      </c>
      <c r="C82" s="335" t="str">
        <f>MasterRemote!F82</f>
        <v>4.101.17.1</v>
      </c>
      <c r="D82" s="336">
        <f t="shared" si="67"/>
        <v>43276</v>
      </c>
      <c r="E82" s="342" t="s">
        <v>6750</v>
      </c>
      <c r="F82" s="335" t="s">
        <v>4133</v>
      </c>
      <c r="G82" s="335" t="s">
        <v>3215</v>
      </c>
      <c r="H82" s="335" t="s">
        <v>3111</v>
      </c>
      <c r="I82" s="336">
        <v>43276</v>
      </c>
      <c r="J82" s="336">
        <f t="shared" ref="J82:L82" si="83">I82</f>
        <v>43276</v>
      </c>
      <c r="K82" s="336">
        <f t="shared" si="83"/>
        <v>43276</v>
      </c>
      <c r="L82" s="336">
        <f t="shared" si="83"/>
        <v>43276</v>
      </c>
      <c r="M82" s="335" t="s">
        <v>6468</v>
      </c>
      <c r="N82" s="335" t="s">
        <v>4713</v>
      </c>
      <c r="O82" s="335" t="s">
        <v>14</v>
      </c>
      <c r="P82" s="335" t="s">
        <v>2940</v>
      </c>
      <c r="Q82" s="337">
        <v>20009</v>
      </c>
      <c r="R82" s="335" t="str">
        <f>VLOOKUP(A82,Sheet4!$B$3:$AV$326,22,FALSE)</f>
        <v>Zulhasmi</v>
      </c>
      <c r="S82" s="335">
        <f>VLOOKUP(A82,Sheet4!$B$3:$AV$326,23,FALSE)</f>
        <v>81378231400</v>
      </c>
      <c r="T82" s="335" t="str">
        <f>VLOOKUP(A82,Sheet4!$B$3:$AV$326,37,FALSE)</f>
        <v>Done</v>
      </c>
      <c r="U82" s="335" t="str">
        <f>VLOOKUP(A82,Sheet4!$B$3:$AV$326,32,FALSE)</f>
        <v>0" 56' 35</v>
      </c>
      <c r="V82" s="335" t="str">
        <f>VLOOKUP(A82,Sheet4!$B$3:$AV$326,31,FALSE)</f>
        <v>100"21'42</v>
      </c>
      <c r="W82" s="335" t="str">
        <f>VLOOKUP(A82,Sheet4!$B$3:$AV$326,14,FALSE)</f>
        <v>JL DR M Hatta NO 1 Padang. Sumatera Barat</v>
      </c>
      <c r="X82" s="335" t="str">
        <f>VLOOKUP(A82,Sheet4!$B$3:$AV$326,17,FALSE)</f>
        <v>Gudang- Bisa Titip</v>
      </c>
      <c r="Y82" s="335" t="str">
        <f>VLOOKUP(A82,Sheet4!$B$3:$AV$326,25,FALSE)</f>
        <v>3.8 m</v>
      </c>
      <c r="Z82" s="335" t="str">
        <f>VLOOKUP(A82,Sheet4!$B$3:$AV$326,26,FALSE)</f>
        <v>Halaman Samping</v>
      </c>
      <c r="AA82" s="335" t="str">
        <f>VLOOKUP(A82,Sheet4!$B$3:$AV$326,27,FALSE)</f>
        <v>Mendukung</v>
      </c>
      <c r="AB82" s="335" t="str">
        <f>VLOOKUP(A82,Sheet4!$B$3:$AV$326,33,FALSE)</f>
        <v xml:space="preserve">P-N: 221V
P-G: 220V
N-G: 1,9V
</v>
      </c>
      <c r="AC82" s="335" t="str">
        <f>VLOOKUP(A82,Sheet4!$B$3:$AV$326,34,FALSE)</f>
        <v>ADA</v>
      </c>
      <c r="AD82" s="335" t="s">
        <v>6718</v>
      </c>
      <c r="AE82" s="335" t="str">
        <f>VLOOKUP(A82,Sheet4!$B$3:$AV$326,30,FALSE)</f>
        <v>Loss</v>
      </c>
      <c r="AF82" s="335" t="s">
        <v>5256</v>
      </c>
      <c r="AG82" s="335" t="str">
        <f>MasterRemote!K82</f>
        <v>HUGHES239</v>
      </c>
      <c r="AH82" s="335">
        <v>236941705</v>
      </c>
      <c r="AI82" s="335" t="s">
        <v>6724</v>
      </c>
      <c r="AJ82" s="335" t="str">
        <f>VLOOKUP(A82,Sheet4!$B$3:$AV$326,28,FALSE)</f>
        <v>NPRM</v>
      </c>
      <c r="AK82" s="335" t="s">
        <v>4780</v>
      </c>
      <c r="AL82" s="335" t="str">
        <f>MasterRemote!T82</f>
        <v>SCM201900010008</v>
      </c>
      <c r="AM82" s="335" t="s">
        <v>4713</v>
      </c>
      <c r="AN82" s="335" t="s">
        <v>4713</v>
      </c>
      <c r="AO82" s="335" t="str">
        <f t="shared" si="66"/>
        <v>HUGHES239-SiteSurvey-81</v>
      </c>
      <c r="AP82" s="335">
        <v>233019505</v>
      </c>
      <c r="AQ82" s="338" t="s">
        <v>6749</v>
      </c>
    </row>
    <row r="83" spans="1:43">
      <c r="A83" s="335" t="str">
        <f>MasterRemote!A83</f>
        <v>SCM201900010008000082</v>
      </c>
      <c r="B83" s="335">
        <f>MasterRemote!B83</f>
        <v>82</v>
      </c>
      <c r="C83" s="335" t="str">
        <f>MasterRemote!F83</f>
        <v>6.77.17.1</v>
      </c>
      <c r="D83" s="336">
        <f t="shared" si="67"/>
        <v>43278</v>
      </c>
      <c r="E83" s="342" t="s">
        <v>6750</v>
      </c>
      <c r="F83" s="335" t="s">
        <v>3346</v>
      </c>
      <c r="G83" s="335" t="s">
        <v>3249</v>
      </c>
      <c r="H83" s="335" t="s">
        <v>3250</v>
      </c>
      <c r="I83" s="336">
        <v>43278</v>
      </c>
      <c r="J83" s="336">
        <f t="shared" ref="J83:L83" si="84">I83</f>
        <v>43278</v>
      </c>
      <c r="K83" s="336">
        <f t="shared" si="84"/>
        <v>43278</v>
      </c>
      <c r="L83" s="336">
        <f t="shared" si="84"/>
        <v>43278</v>
      </c>
      <c r="M83" s="335" t="s">
        <v>6468</v>
      </c>
      <c r="N83" s="335" t="s">
        <v>4713</v>
      </c>
      <c r="O83" s="335" t="s">
        <v>14</v>
      </c>
      <c r="P83" s="335" t="s">
        <v>2940</v>
      </c>
      <c r="Q83" s="337">
        <v>20009</v>
      </c>
      <c r="R83" s="335" t="str">
        <f>VLOOKUP(A83,Sheet4!$B$3:$AV$326,22,FALSE)</f>
        <v>Sakti</v>
      </c>
      <c r="S83" s="335">
        <f>VLOOKUP(A83,Sheet4!$B$3:$AV$326,23,FALSE)</f>
        <v>85640609507</v>
      </c>
      <c r="T83" s="335" t="str">
        <f>VLOOKUP(A83,Sheet4!$B$3:$AV$326,37,FALSE)</f>
        <v>Done Survey</v>
      </c>
      <c r="U83" s="335">
        <f>VLOOKUP(A83,Sheet4!$B$3:$AV$326,32,FALSE)</f>
        <v>-7.46</v>
      </c>
      <c r="V83" s="335" t="str">
        <f>VLOOKUP(A83,Sheet4!$B$3:$AV$326,31,FALSE)</f>
        <v>110/19</v>
      </c>
      <c r="W83" s="335" t="str">
        <f>VLOOKUP(A83,Sheet4!$B$3:$AV$326,14,FALSE)</f>
        <v>JL. jendral sudirman .no.3. BANTUL</v>
      </c>
      <c r="X83" s="335" t="str">
        <f>VLOOKUP(A83,Sheet4!$B$3:$AV$326,17,FALSE)</f>
        <v>Gudang- Bisa Titip</v>
      </c>
      <c r="Y83" s="335" t="str">
        <f>VLOOKUP(A83,Sheet4!$B$3:$AV$326,25,FALSE)</f>
        <v>2.4 m</v>
      </c>
      <c r="Z83" s="335" t="str">
        <f>VLOOKUP(A83,Sheet4!$B$3:$AV$326,26,FALSE)</f>
        <v>Roof top lt 3</v>
      </c>
      <c r="AA83" s="335" t="str">
        <f>VLOOKUP(A83,Sheet4!$B$3:$AV$326,27,FALSE)</f>
        <v>Mendukung</v>
      </c>
      <c r="AB83" s="335" t="str">
        <f>VLOOKUP(A83,Sheet4!$B$3:$AV$326,33,FALSE)</f>
        <v>220 V , P-G 221V</v>
      </c>
      <c r="AC83" s="335" t="str">
        <f>VLOOKUP(A83,Sheet4!$B$3:$AV$326,34,FALSE)</f>
        <v>ADA</v>
      </c>
      <c r="AD83" s="335" t="s">
        <v>6718</v>
      </c>
      <c r="AE83" s="335" t="str">
        <f>VLOOKUP(A83,Sheet4!$B$3:$AV$326,30,FALSE)</f>
        <v>LOSS</v>
      </c>
      <c r="AF83" s="335" t="s">
        <v>5256</v>
      </c>
      <c r="AG83" s="335" t="str">
        <f>MasterRemote!K83</f>
        <v>HUGHES239</v>
      </c>
      <c r="AH83" s="335">
        <v>237711805</v>
      </c>
      <c r="AI83" s="340" t="s">
        <v>6726</v>
      </c>
      <c r="AJ83" s="335" t="str">
        <f>VLOOKUP(A83,Sheet4!$B$3:$AV$326,28,FALSE)</f>
        <v>NPRM</v>
      </c>
      <c r="AK83" s="335" t="s">
        <v>4780</v>
      </c>
      <c r="AL83" s="335" t="str">
        <f>MasterRemote!T83</f>
        <v>SCM201900010008</v>
      </c>
      <c r="AM83" s="335" t="s">
        <v>4713</v>
      </c>
      <c r="AN83" s="335" t="s">
        <v>4713</v>
      </c>
      <c r="AO83" s="335" t="str">
        <f t="shared" si="66"/>
        <v>HUGHES239-SiteSurvey-82</v>
      </c>
      <c r="AP83" s="335">
        <v>233019505</v>
      </c>
      <c r="AQ83" s="338" t="s">
        <v>6749</v>
      </c>
    </row>
    <row r="84" spans="1:43">
      <c r="A84" s="335" t="str">
        <f>MasterRemote!A84</f>
        <v>SCM201900010008000083</v>
      </c>
      <c r="B84" s="335">
        <f>MasterRemote!B84</f>
        <v>83</v>
      </c>
      <c r="C84" s="335" t="str">
        <f>MasterRemote!F84</f>
        <v>3.43.17.1</v>
      </c>
      <c r="D84" s="336">
        <f t="shared" si="67"/>
        <v>43307</v>
      </c>
      <c r="E84" s="342" t="s">
        <v>6750</v>
      </c>
      <c r="F84" s="335" t="s">
        <v>4142</v>
      </c>
      <c r="G84" s="335" t="s">
        <v>3218</v>
      </c>
      <c r="H84" s="335" t="s">
        <v>3118</v>
      </c>
      <c r="I84" s="336">
        <v>43307</v>
      </c>
      <c r="J84" s="336">
        <f t="shared" ref="J84:L84" si="85">I84</f>
        <v>43307</v>
      </c>
      <c r="K84" s="336">
        <f t="shared" si="85"/>
        <v>43307</v>
      </c>
      <c r="L84" s="336">
        <f t="shared" si="85"/>
        <v>43307</v>
      </c>
      <c r="M84" s="335" t="s">
        <v>6468</v>
      </c>
      <c r="N84" s="335" t="s">
        <v>4713</v>
      </c>
      <c r="O84" s="335" t="s">
        <v>14</v>
      </c>
      <c r="P84" s="335" t="s">
        <v>2940</v>
      </c>
      <c r="Q84" s="337">
        <v>20009</v>
      </c>
      <c r="R84" s="335" t="str">
        <f>VLOOKUP(A84,Sheet4!$B$3:$AV$326,22,FALSE)</f>
        <v>Bram</v>
      </c>
      <c r="S84" s="335">
        <f>VLOOKUP(A84,Sheet4!$B$3:$AV$326,23,FALSE)</f>
        <v>85274441100</v>
      </c>
      <c r="T84" s="335" t="str">
        <f>VLOOKUP(A84,Sheet4!$B$3:$AV$326,37,FALSE)</f>
        <v>done survey</v>
      </c>
      <c r="U84" s="335">
        <f>VLOOKUP(A84,Sheet4!$B$3:$AV$326,32,FALSE)</f>
        <v>0</v>
      </c>
      <c r="V84" s="335">
        <f>VLOOKUP(A84,Sheet4!$B$3:$AV$326,31,FALSE)</f>
        <v>0</v>
      </c>
      <c r="W84" s="335" t="str">
        <f>VLOOKUP(A84,Sheet4!$B$3:$AV$326,14,FALSE)</f>
        <v>Jl Letda M. Boya No 4A Tembilahan 9212, Kel. Tembilahan kota, Kec. Tembilahan, Kab. Indragiri Hilir, Riau</v>
      </c>
      <c r="X84" s="335" t="str">
        <f>VLOOKUP(A84,Sheet4!$B$3:$AV$326,17,FALSE)</f>
        <v>Gudang- Bisa Titip</v>
      </c>
      <c r="Y84" s="335" t="str">
        <f>VLOOKUP(A84,Sheet4!$B$3:$AV$326,25,FALSE)</f>
        <v>2.4 m</v>
      </c>
      <c r="Z84" s="335" t="str">
        <f>VLOOKUP(A84,Sheet4!$B$3:$AV$326,26,FALSE)</f>
        <v>Rooftop lantai 3</v>
      </c>
      <c r="AA84" s="335" t="str">
        <f>VLOOKUP(A84,Sheet4!$B$3:$AV$326,27,FALSE)</f>
        <v>mendukung</v>
      </c>
      <c r="AB84" s="335">
        <f>VLOOKUP(A84,Sheet4!$B$3:$AV$326,33,FALSE)</f>
        <v>0</v>
      </c>
      <c r="AC84" s="335" t="str">
        <f>VLOOKUP(A84,Sheet4!$B$3:$AV$326,34,FALSE)</f>
        <v>ADA</v>
      </c>
      <c r="AD84" s="335" t="s">
        <v>6718</v>
      </c>
      <c r="AE84" s="335" t="str">
        <f>VLOOKUP(A84,Sheet4!$B$3:$AV$326,30,FALSE)</f>
        <v>LOSS</v>
      </c>
      <c r="AF84" s="335" t="s">
        <v>5256</v>
      </c>
      <c r="AG84" s="335" t="str">
        <f>MasterRemote!K84</f>
        <v>HUGHES239</v>
      </c>
      <c r="AH84" s="335">
        <v>233060803</v>
      </c>
      <c r="AI84" s="335" t="s">
        <v>4903</v>
      </c>
      <c r="AJ84" s="335" t="str">
        <f>VLOOKUP(A84,Sheet4!$B$3:$AV$326,28,FALSE)</f>
        <v>NPRM</v>
      </c>
      <c r="AK84" s="335" t="s">
        <v>4875</v>
      </c>
      <c r="AL84" s="335" t="str">
        <f>MasterRemote!T84</f>
        <v>SCM201900010008</v>
      </c>
      <c r="AM84" s="335" t="s">
        <v>4713</v>
      </c>
      <c r="AN84" s="335" t="s">
        <v>4713</v>
      </c>
      <c r="AO84" s="335" t="str">
        <f t="shared" si="66"/>
        <v>HUGHES239-SiteSurvey-83</v>
      </c>
      <c r="AP84" s="335">
        <v>233019505</v>
      </c>
      <c r="AQ84" s="338" t="s">
        <v>6749</v>
      </c>
    </row>
    <row r="85" spans="1:43">
      <c r="A85" s="335" t="str">
        <f>MasterRemote!A85</f>
        <v>SCM201900010008000084</v>
      </c>
      <c r="B85" s="335">
        <f>MasterRemote!B85</f>
        <v>84</v>
      </c>
      <c r="C85" s="335" t="str">
        <f>MasterRemote!F85</f>
        <v>3.99.121.1</v>
      </c>
      <c r="D85" s="336">
        <f t="shared" si="67"/>
        <v>43277</v>
      </c>
      <c r="E85" s="342" t="s">
        <v>6750</v>
      </c>
      <c r="F85" s="335" t="s">
        <v>3654</v>
      </c>
      <c r="G85" s="335" t="s">
        <v>3272</v>
      </c>
      <c r="H85" s="335" t="s">
        <v>2991</v>
      </c>
      <c r="I85" s="336">
        <v>43277</v>
      </c>
      <c r="J85" s="336">
        <f t="shared" ref="J85:L85" si="86">I85</f>
        <v>43277</v>
      </c>
      <c r="K85" s="336">
        <f t="shared" si="86"/>
        <v>43277</v>
      </c>
      <c r="L85" s="336">
        <f t="shared" si="86"/>
        <v>43277</v>
      </c>
      <c r="M85" s="335" t="s">
        <v>6468</v>
      </c>
      <c r="N85" s="335" t="s">
        <v>4713</v>
      </c>
      <c r="O85" s="335" t="s">
        <v>14</v>
      </c>
      <c r="P85" s="335" t="s">
        <v>2940</v>
      </c>
      <c r="Q85" s="337">
        <v>20009</v>
      </c>
      <c r="R85" s="335" t="str">
        <f>VLOOKUP(A85,Sheet4!$B$3:$AV$326,22,FALSE)</f>
        <v>Gagah Wibowo</v>
      </c>
      <c r="S85" s="335">
        <f>VLOOKUP(A85,Sheet4!$B$3:$AV$326,23,FALSE)</f>
        <v>628117958171</v>
      </c>
      <c r="T85" s="335" t="str">
        <f>VLOOKUP(A85,Sheet4!$B$3:$AV$326,37,FALSE)</f>
        <v>DONE</v>
      </c>
      <c r="U85" s="335">
        <f>VLOOKUP(A85,Sheet4!$B$3:$AV$326,32,FALSE)</f>
        <v>-5415107</v>
      </c>
      <c r="V85" s="335" t="str">
        <f>VLOOKUP(A85,Sheet4!$B$3:$AV$326,31,FALSE)</f>
        <v>105 258803</v>
      </c>
      <c r="W85" s="335" t="str">
        <f>VLOOKUP(A85,Sheet4!$B$3:$AV$326,14,FALSE)</f>
        <v>Jl. Raden Intan No.51, Tanjung Karang Pusat - Bandar Lampung</v>
      </c>
      <c r="X85" s="335" t="str">
        <f>VLOOKUP(A85,Sheet4!$B$3:$AV$326,17,FALSE)</f>
        <v>Gudang- Bisa Titip</v>
      </c>
      <c r="Y85" s="335" t="str">
        <f>VLOOKUP(A85,Sheet4!$B$3:$AV$326,25,FALSE)</f>
        <v>3.8 m</v>
      </c>
      <c r="Z85" s="335" t="str">
        <f>VLOOKUP(A85,Sheet4!$B$3:$AV$326,26,FALSE)</f>
        <v>ROOF TOP
LT. 5</v>
      </c>
      <c r="AA85" s="335" t="str">
        <f>VLOOKUP(A85,Sheet4!$B$3:$AV$326,27,FALSE)</f>
        <v>Mendukung</v>
      </c>
      <c r="AB85" s="335" t="str">
        <f>VLOOKUP(A85,Sheet4!$B$3:$AV$326,33,FALSE)</f>
        <v>P-N :220 V 
P-G :221V 
N-G :1,2 V</v>
      </c>
      <c r="AC85" s="335" t="str">
        <f>VLOOKUP(A85,Sheet4!$B$3:$AV$326,34,FALSE)</f>
        <v>ADA</v>
      </c>
      <c r="AD85" s="335" t="s">
        <v>6718</v>
      </c>
      <c r="AE85" s="335" t="str">
        <f>VLOOKUP(A85,Sheet4!$B$3:$AV$326,30,FALSE)</f>
        <v>LOSS</v>
      </c>
      <c r="AF85" s="335" t="s">
        <v>5256</v>
      </c>
      <c r="AG85" s="335" t="str">
        <f>MasterRemote!K85</f>
        <v>HUGHES239</v>
      </c>
      <c r="AH85" s="335">
        <v>233059704</v>
      </c>
      <c r="AI85" s="335" t="s">
        <v>6727</v>
      </c>
      <c r="AJ85" s="335" t="str">
        <f>VLOOKUP(A85,Sheet4!$B$3:$AV$326,28,FALSE)</f>
        <v>NPRM</v>
      </c>
      <c r="AK85" s="335" t="s">
        <v>4780</v>
      </c>
      <c r="AL85" s="335" t="str">
        <f>MasterRemote!T85</f>
        <v>SCM201900010008</v>
      </c>
      <c r="AM85" s="335" t="s">
        <v>4713</v>
      </c>
      <c r="AN85" s="335" t="s">
        <v>4713</v>
      </c>
      <c r="AO85" s="335" t="str">
        <f t="shared" si="66"/>
        <v>HUGHES239-SiteSurvey-84</v>
      </c>
      <c r="AP85" s="335">
        <v>233019505</v>
      </c>
      <c r="AQ85" s="338" t="s">
        <v>6749</v>
      </c>
    </row>
    <row r="86" spans="1:43">
      <c r="A86" s="335" t="str">
        <f>MasterRemote!A86</f>
        <v>SCM201900010008000085</v>
      </c>
      <c r="B86" s="335">
        <f>MasterRemote!B86</f>
        <v>85</v>
      </c>
      <c r="C86" s="335" t="str">
        <f>MasterRemote!F86</f>
        <v>1.131.17.1</v>
      </c>
      <c r="D86" s="336">
        <f t="shared" si="67"/>
        <v>43279</v>
      </c>
      <c r="E86" s="342" t="s">
        <v>6750</v>
      </c>
      <c r="F86" s="335" t="s">
        <v>4149</v>
      </c>
      <c r="G86" s="335" t="s">
        <v>3146</v>
      </c>
      <c r="H86" s="335" t="s">
        <v>3046</v>
      </c>
      <c r="I86" s="336">
        <v>43279</v>
      </c>
      <c r="J86" s="336">
        <f t="shared" ref="J86:L86" si="87">I86</f>
        <v>43279</v>
      </c>
      <c r="K86" s="336">
        <f t="shared" si="87"/>
        <v>43279</v>
      </c>
      <c r="L86" s="336">
        <f t="shared" si="87"/>
        <v>43279</v>
      </c>
      <c r="M86" s="335" t="s">
        <v>6468</v>
      </c>
      <c r="N86" s="335" t="s">
        <v>4713</v>
      </c>
      <c r="O86" s="335" t="s">
        <v>14</v>
      </c>
      <c r="P86" s="335" t="s">
        <v>2940</v>
      </c>
      <c r="Q86" s="337">
        <v>20009</v>
      </c>
      <c r="R86" s="335" t="str">
        <f>VLOOKUP(A86,Sheet4!$B$3:$AV$326,22,FALSE)</f>
        <v>Erwin / Ucok</v>
      </c>
      <c r="S86" s="335" t="str">
        <f>VLOOKUP(A86,Sheet4!$B$3:$AV$326,23,FALSE)</f>
        <v>0812-8868-6847 / 0822-9739-0527</v>
      </c>
      <c r="T86" s="335" t="str">
        <f>VLOOKUP(A86,Sheet4!$B$3:$AV$326,37,FALSE)</f>
        <v>Ijin pemasangan hari selasa tgl 14 agustus 2018</v>
      </c>
      <c r="U86" s="335" t="str">
        <f>VLOOKUP(A86,Sheet4!$B$3:$AV$326,32,FALSE)</f>
        <v>06.10'5" S</v>
      </c>
      <c r="V86" s="335" t="str">
        <f>VLOOKUP(A86,Sheet4!$B$3:$AV$326,31,FALSE)</f>
        <v>106.39'48"E</v>
      </c>
      <c r="W86" s="335" t="str">
        <f>VLOOKUP(A86,Sheet4!$B$3:$AV$326,14,FALSE)</f>
        <v>JL. VETERAN 2 NO.8 JAKARTA PUSAT</v>
      </c>
      <c r="X86" s="335" t="str">
        <f>VLOOKUP(A86,Sheet4!$B$3:$AV$326,17,FALSE)</f>
        <v>Tidak Ada Gudang</v>
      </c>
      <c r="Y86" s="335" t="str">
        <f>VLOOKUP(A86,Sheet4!$B$3:$AV$326,25,FALSE)</f>
        <v>3.8 m</v>
      </c>
      <c r="Z86" s="335" t="str">
        <f>VLOOKUP(A86,Sheet4!$B$3:$AV$326,26,FALSE)</f>
        <v>Dak Pompa area parkir kanwil 1</v>
      </c>
      <c r="AA86" s="335" t="str">
        <f>VLOOKUP(A86,Sheet4!$B$3:$AV$326,27,FALSE)</f>
        <v>Mendukung</v>
      </c>
      <c r="AB86" s="335" t="str">
        <f>VLOOKUP(A86,Sheet4!$B$3:$AV$326,33,FALSE)</f>
        <v>P-N ; 219 V , P-G 211V , N-G ( Ground) 0,6v</v>
      </c>
      <c r="AC86" s="335" t="str">
        <f>VLOOKUP(A86,Sheet4!$B$3:$AV$326,34,FALSE)</f>
        <v>ADA</v>
      </c>
      <c r="AD86" s="335" t="s">
        <v>6718</v>
      </c>
      <c r="AE86" s="335" t="str">
        <f>VLOOKUP(A86,Sheet4!$B$3:$AV$326,30,FALSE)</f>
        <v>LOSS (Samping GEDUNG)</v>
      </c>
      <c r="AF86" s="335" t="s">
        <v>5256</v>
      </c>
      <c r="AG86" s="335" t="str">
        <f>MasterRemote!K86</f>
        <v>HUGHES239</v>
      </c>
      <c r="AH86" s="335">
        <v>233060803</v>
      </c>
      <c r="AI86" s="335" t="s">
        <v>4903</v>
      </c>
      <c r="AJ86" s="335" t="str">
        <f>VLOOKUP(A86,Sheet4!$B$3:$AV$326,28,FALSE)</f>
        <v>NPRM</v>
      </c>
      <c r="AK86" s="335" t="s">
        <v>4875</v>
      </c>
      <c r="AL86" s="335" t="str">
        <f>MasterRemote!T86</f>
        <v>SCM201900010008</v>
      </c>
      <c r="AM86" s="335" t="s">
        <v>4713</v>
      </c>
      <c r="AN86" s="335" t="s">
        <v>4713</v>
      </c>
      <c r="AO86" s="335" t="str">
        <f t="shared" si="66"/>
        <v>HUGHES239-SiteSurvey-85</v>
      </c>
      <c r="AP86" s="335">
        <v>233019505</v>
      </c>
      <c r="AQ86" s="338" t="s">
        <v>6749</v>
      </c>
    </row>
    <row r="87" spans="1:43">
      <c r="A87" s="335" t="str">
        <f>MasterRemote!A87</f>
        <v>SCM201900010008000086</v>
      </c>
      <c r="B87" s="335">
        <f>MasterRemote!B87</f>
        <v>86</v>
      </c>
      <c r="C87" s="335" t="str">
        <f>MasterRemote!F87</f>
        <v>29.1.129.1</v>
      </c>
      <c r="D87" s="336">
        <f t="shared" si="67"/>
        <v>43299</v>
      </c>
      <c r="E87" s="342" t="s">
        <v>6750</v>
      </c>
      <c r="F87" s="335" t="s">
        <v>4153</v>
      </c>
      <c r="G87" s="335" t="s">
        <v>3175</v>
      </c>
      <c r="H87" s="335" t="s">
        <v>3176</v>
      </c>
      <c r="I87" s="336">
        <v>43299</v>
      </c>
      <c r="J87" s="336">
        <f t="shared" ref="J87:L87" si="88">I87</f>
        <v>43299</v>
      </c>
      <c r="K87" s="336">
        <f t="shared" si="88"/>
        <v>43299</v>
      </c>
      <c r="L87" s="336">
        <f t="shared" si="88"/>
        <v>43299</v>
      </c>
      <c r="M87" s="335" t="s">
        <v>6468</v>
      </c>
      <c r="N87" s="335" t="s">
        <v>4713</v>
      </c>
      <c r="O87" s="335" t="s">
        <v>14</v>
      </c>
      <c r="P87" s="335" t="s">
        <v>2940</v>
      </c>
      <c r="Q87" s="337">
        <v>20009</v>
      </c>
      <c r="R87" s="335" t="str">
        <f>VLOOKUP(A87,Sheet4!$B$3:$AV$326,22,FALSE)</f>
        <v>Fahmi</v>
      </c>
      <c r="S87" s="335">
        <f>VLOOKUP(A87,Sheet4!$B$3:$AV$326,23,FALSE)</f>
        <v>81297261545</v>
      </c>
      <c r="T87" s="335" t="str">
        <f>VLOOKUP(A87,Sheet4!$B$3:$AV$326,37,FALSE)</f>
        <v>done survey</v>
      </c>
      <c r="U87" s="335">
        <f>VLOOKUP(A87,Sheet4!$B$3:$AV$326,32,FALSE)</f>
        <v>0</v>
      </c>
      <c r="V87" s="335">
        <f>VLOOKUP(A87,Sheet4!$B$3:$AV$326,31,FALSE)</f>
        <v>0</v>
      </c>
      <c r="W87" s="335" t="str">
        <f>VLOOKUP(A87,Sheet4!$B$3:$AV$326,14,FALSE)</f>
        <v>jl Raya pasar minggu no 5 rt02/07 kel. Duren tiga kec. Pancoran Jakarta Selatan</v>
      </c>
      <c r="X87" s="335" t="str">
        <f>VLOOKUP(A87,Sheet4!$B$3:$AV$326,17,FALSE)</f>
        <v>Tidak Ada Gudang</v>
      </c>
      <c r="Y87" s="335" t="str">
        <f>VLOOKUP(A87,Sheet4!$B$3:$AV$326,25,FALSE)</f>
        <v>2.4 m</v>
      </c>
      <c r="Z87" s="335" t="str">
        <f>VLOOKUP(A87,Sheet4!$B$3:$AV$326,26,FALSE)</f>
        <v>Roof top</v>
      </c>
      <c r="AA87" s="335" t="str">
        <f>VLOOKUP(A87,Sheet4!$B$3:$AV$326,27,FALSE)</f>
        <v>Mendukung</v>
      </c>
      <c r="AB87" s="335">
        <f>VLOOKUP(A87,Sheet4!$B$3:$AV$326,33,FALSE)</f>
        <v>0</v>
      </c>
      <c r="AC87" s="335" t="str">
        <f>VLOOKUP(A87,Sheet4!$B$3:$AV$326,34,FALSE)</f>
        <v>ADA</v>
      </c>
      <c r="AD87" s="335" t="s">
        <v>6718</v>
      </c>
      <c r="AE87" s="335" t="str">
        <f>VLOOKUP(A87,Sheet4!$B$3:$AV$326,30,FALSE)</f>
        <v>LOSS</v>
      </c>
      <c r="AF87" s="335" t="s">
        <v>5256</v>
      </c>
      <c r="AG87" s="335" t="str">
        <f>MasterRemote!K87</f>
        <v>HUGHES239</v>
      </c>
      <c r="AH87" s="335">
        <v>233081108</v>
      </c>
      <c r="AI87" s="335" t="s">
        <v>6725</v>
      </c>
      <c r="AJ87" s="335" t="str">
        <f>VLOOKUP(A87,Sheet4!$B$3:$AV$326,28,FALSE)</f>
        <v>NPRM</v>
      </c>
      <c r="AK87" s="335" t="s">
        <v>4875</v>
      </c>
      <c r="AL87" s="335" t="str">
        <f>MasterRemote!T87</f>
        <v>SCM201900010008</v>
      </c>
      <c r="AM87" s="335" t="s">
        <v>4713</v>
      </c>
      <c r="AN87" s="335" t="s">
        <v>4713</v>
      </c>
      <c r="AO87" s="335" t="str">
        <f t="shared" si="66"/>
        <v>HUGHES239-SiteSurvey-86</v>
      </c>
      <c r="AP87" s="335">
        <v>233019505</v>
      </c>
      <c r="AQ87" s="338" t="s">
        <v>6749</v>
      </c>
    </row>
    <row r="88" spans="1:43">
      <c r="A88" s="335" t="str">
        <f>MasterRemote!A88</f>
        <v>SCM201900010008000087</v>
      </c>
      <c r="B88" s="335">
        <f>MasterRemote!B88</f>
        <v>87</v>
      </c>
      <c r="C88" s="335" t="str">
        <f>MasterRemote!F88</f>
        <v>1.133.17.1</v>
      </c>
      <c r="D88" s="336">
        <f t="shared" si="67"/>
        <v>43299</v>
      </c>
      <c r="E88" s="342" t="s">
        <v>6750</v>
      </c>
      <c r="F88" s="335" t="s">
        <v>4157</v>
      </c>
      <c r="G88" s="335">
        <v>236581704</v>
      </c>
      <c r="H88" s="335" t="s">
        <v>6744</v>
      </c>
      <c r="I88" s="336">
        <v>43299</v>
      </c>
      <c r="J88" s="336">
        <f t="shared" ref="J88:L88" si="89">I88</f>
        <v>43299</v>
      </c>
      <c r="K88" s="336">
        <f t="shared" si="89"/>
        <v>43299</v>
      </c>
      <c r="L88" s="336">
        <f t="shared" si="89"/>
        <v>43299</v>
      </c>
      <c r="M88" s="335" t="s">
        <v>6468</v>
      </c>
      <c r="N88" s="335" t="s">
        <v>4713</v>
      </c>
      <c r="O88" s="335" t="s">
        <v>14</v>
      </c>
      <c r="P88" s="335" t="s">
        <v>2940</v>
      </c>
      <c r="Q88" s="337">
        <v>20009</v>
      </c>
      <c r="R88" s="335" t="str">
        <f>VLOOKUP(A88,Sheet4!$B$3:$AV$326,22,FALSE)</f>
        <v>Hiko</v>
      </c>
      <c r="S88" s="335">
        <f>VLOOKUP(A88,Sheet4!$B$3:$AV$326,23,FALSE)</f>
        <v>82167475441</v>
      </c>
      <c r="T88" s="335" t="str">
        <f>VLOOKUP(A88,Sheet4!$B$3:$AV$326,37,FALSE)</f>
        <v>done survey</v>
      </c>
      <c r="U88" s="335">
        <f>VLOOKUP(A88,Sheet4!$B$3:$AV$326,32,FALSE)</f>
        <v>0</v>
      </c>
      <c r="V88" s="335">
        <f>VLOOKUP(A88,Sheet4!$B$3:$AV$326,31,FALSE)</f>
        <v>0</v>
      </c>
      <c r="W88" s="335" t="str">
        <f>VLOOKUP(A88,Sheet4!$B$3:$AV$326,14,FALSE)</f>
        <v>JL. DEWI SARTIKA NO 6, pabaton Bogor Tengah kota bogor Jawa Barat 16121</v>
      </c>
      <c r="X88" s="335" t="str">
        <f>VLOOKUP(A88,Sheet4!$B$3:$AV$326,17,FALSE)</f>
        <v>Tidak Ada Gudang</v>
      </c>
      <c r="Y88" s="335" t="str">
        <f>VLOOKUP(A88,Sheet4!$B$3:$AV$326,25,FALSE)</f>
        <v>2.4 m</v>
      </c>
      <c r="Z88" s="335" t="str">
        <f>VLOOKUP(A88,Sheet4!$B$3:$AV$326,26,FALSE)</f>
        <v>Roof top</v>
      </c>
      <c r="AA88" s="335" t="str">
        <f>VLOOKUP(A88,Sheet4!$B$3:$AV$326,27,FALSE)</f>
        <v>Mendukung</v>
      </c>
      <c r="AB88" s="335">
        <f>VLOOKUP(A88,Sheet4!$B$3:$AV$326,33,FALSE)</f>
        <v>0</v>
      </c>
      <c r="AC88" s="335" t="str">
        <f>VLOOKUP(A88,Sheet4!$B$3:$AV$326,34,FALSE)</f>
        <v>ADA</v>
      </c>
      <c r="AD88" s="335" t="s">
        <v>6718</v>
      </c>
      <c r="AE88" s="335" t="str">
        <f>VLOOKUP(A88,Sheet4!$B$3:$AV$326,30,FALSE)</f>
        <v>LOSS</v>
      </c>
      <c r="AF88" s="335" t="s">
        <v>5256</v>
      </c>
      <c r="AG88" s="335" t="str">
        <f>MasterRemote!K88</f>
        <v>HUGHES239</v>
      </c>
      <c r="AH88" s="335">
        <v>233060803</v>
      </c>
      <c r="AI88" s="335" t="s">
        <v>4903</v>
      </c>
      <c r="AJ88" s="335" t="str">
        <f>VLOOKUP(A88,Sheet4!$B$3:$AV$326,28,FALSE)</f>
        <v>NPRM</v>
      </c>
      <c r="AK88" s="335" t="s">
        <v>4815</v>
      </c>
      <c r="AL88" s="335" t="str">
        <f>MasterRemote!T88</f>
        <v>SCM201900010008</v>
      </c>
      <c r="AM88" s="335" t="s">
        <v>4713</v>
      </c>
      <c r="AN88" s="335" t="s">
        <v>4713</v>
      </c>
      <c r="AO88" s="335" t="str">
        <f t="shared" si="66"/>
        <v>HUGHES239-SiteSurvey-87</v>
      </c>
      <c r="AP88" s="335">
        <v>233019505</v>
      </c>
      <c r="AQ88" s="338" t="s">
        <v>6749</v>
      </c>
    </row>
    <row r="89" spans="1:43">
      <c r="A89" s="335" t="str">
        <f>MasterRemote!A89</f>
        <v>SCM201900010008000088</v>
      </c>
      <c r="B89" s="335">
        <f>MasterRemote!B89</f>
        <v>88</v>
      </c>
      <c r="C89" s="335" t="str">
        <f>MasterRemote!F89</f>
        <v>26.2.129.1</v>
      </c>
      <c r="D89" s="336">
        <f t="shared" si="67"/>
        <v>43276</v>
      </c>
      <c r="E89" s="342" t="s">
        <v>6750</v>
      </c>
      <c r="F89" s="335" t="s">
        <v>4161</v>
      </c>
      <c r="G89" s="335">
        <v>232061204</v>
      </c>
      <c r="H89" s="335" t="s">
        <v>6741</v>
      </c>
      <c r="I89" s="336">
        <v>43276</v>
      </c>
      <c r="J89" s="336">
        <f t="shared" ref="J89:L89" si="90">I89</f>
        <v>43276</v>
      </c>
      <c r="K89" s="336">
        <f t="shared" si="90"/>
        <v>43276</v>
      </c>
      <c r="L89" s="336">
        <f t="shared" si="90"/>
        <v>43276</v>
      </c>
      <c r="M89" s="335" t="s">
        <v>6468</v>
      </c>
      <c r="N89" s="335" t="s">
        <v>4713</v>
      </c>
      <c r="O89" s="335" t="s">
        <v>14</v>
      </c>
      <c r="P89" s="335" t="s">
        <v>2940</v>
      </c>
      <c r="Q89" s="337">
        <v>20009</v>
      </c>
      <c r="R89" s="335" t="str">
        <f>VLOOKUP(A89,Sheet4!$B$3:$AV$326,22,FALSE)</f>
        <v>Fauzan</v>
      </c>
      <c r="S89" s="335">
        <f>VLOOKUP(A89,Sheet4!$B$3:$AV$326,23,FALSE)</f>
        <v>82124452762</v>
      </c>
      <c r="T89" s="335" t="str">
        <f>VLOOKUP(A89,Sheet4!$B$3:$AV$326,37,FALSE)</f>
        <v>done survey</v>
      </c>
      <c r="U89" s="335">
        <f>VLOOKUP(A89,Sheet4!$B$3:$AV$326,32,FALSE)</f>
        <v>6.23</v>
      </c>
      <c r="V89" s="335">
        <f>VLOOKUP(A89,Sheet4!$B$3:$AV$326,31,FALSE)</f>
        <v>106.86</v>
      </c>
      <c r="W89" s="335" t="str">
        <f>VLOOKUP(A89,Sheet4!$B$3:$AV$326,14,FALSE)</f>
        <v>:jl.otista raya no.72 jakarta timur</v>
      </c>
      <c r="X89" s="335" t="str">
        <f>VLOOKUP(A89,Sheet4!$B$3:$AV$326,17,FALSE)</f>
        <v>Gudang- Bisa Titip</v>
      </c>
      <c r="Y89" s="335" t="str">
        <f>VLOOKUP(A89,Sheet4!$B$3:$AV$326,25,FALSE)</f>
        <v>3.8 m</v>
      </c>
      <c r="Z89" s="335" t="str">
        <f>VLOOKUP(A89,Sheet4!$B$3:$AV$326,26,FALSE)</f>
        <v>Halaman Kantor</v>
      </c>
      <c r="AA89" s="335" t="str">
        <f>VLOOKUP(A89,Sheet4!$B$3:$AV$326,27,FALSE)</f>
        <v>Mendukung</v>
      </c>
      <c r="AB89" s="335" t="str">
        <f>VLOOKUP(A89,Sheet4!$B$3:$AV$326,33,FALSE)</f>
        <v>P-N ; 220 V , P-G 221V , N-G ( Ground) 1,2v</v>
      </c>
      <c r="AC89" s="335" t="str">
        <f>VLOOKUP(A89,Sheet4!$B$3:$AV$326,34,FALSE)</f>
        <v>ada</v>
      </c>
      <c r="AD89" s="335" t="s">
        <v>6718</v>
      </c>
      <c r="AE89" s="335" t="str">
        <f>VLOOKUP(A89,Sheet4!$B$3:$AV$326,30,FALSE)</f>
        <v>terhalang pohon yang sudah ditebang oleh pihak kanins</v>
      </c>
      <c r="AF89" s="335" t="s">
        <v>5256</v>
      </c>
      <c r="AG89" s="335" t="str">
        <f>MasterRemote!K89</f>
        <v>HUGHES239</v>
      </c>
      <c r="AH89" s="335">
        <v>233060803</v>
      </c>
      <c r="AI89" s="335" t="s">
        <v>4903</v>
      </c>
      <c r="AJ89" s="335" t="str">
        <f>VLOOKUP(A89,Sheet4!$B$3:$AV$326,28,FALSE)</f>
        <v>NPRM</v>
      </c>
      <c r="AK89" s="335" t="s">
        <v>4875</v>
      </c>
      <c r="AL89" s="335" t="str">
        <f>MasterRemote!T89</f>
        <v>SCM201900010008</v>
      </c>
      <c r="AM89" s="335" t="s">
        <v>4713</v>
      </c>
      <c r="AN89" s="335" t="s">
        <v>4713</v>
      </c>
      <c r="AO89" s="335" t="str">
        <f t="shared" si="66"/>
        <v>HUGHES239-SiteSurvey-88</v>
      </c>
      <c r="AP89" s="335">
        <v>233019505</v>
      </c>
      <c r="AQ89" s="338" t="s">
        <v>6749</v>
      </c>
    </row>
    <row r="90" spans="1:43">
      <c r="A90" s="335" t="str">
        <f>MasterRemote!A90</f>
        <v>SCM201900010008000089</v>
      </c>
      <c r="B90" s="335">
        <f>MasterRemote!B90</f>
        <v>89</v>
      </c>
      <c r="C90" s="335" t="str">
        <f>MasterRemote!F90</f>
        <v>2.35.17.1</v>
      </c>
      <c r="D90" s="336">
        <f t="shared" si="67"/>
        <v>43276</v>
      </c>
      <c r="E90" s="342" t="s">
        <v>6750</v>
      </c>
      <c r="F90" s="335" t="s">
        <v>4165</v>
      </c>
      <c r="G90" s="335">
        <v>999999309</v>
      </c>
      <c r="H90" s="335" t="s">
        <v>3005</v>
      </c>
      <c r="I90" s="336">
        <v>43276</v>
      </c>
      <c r="J90" s="336">
        <f t="shared" ref="J90:L90" si="91">I90</f>
        <v>43276</v>
      </c>
      <c r="K90" s="336">
        <f t="shared" si="91"/>
        <v>43276</v>
      </c>
      <c r="L90" s="336">
        <f t="shared" si="91"/>
        <v>43276</v>
      </c>
      <c r="M90" s="335" t="s">
        <v>6468</v>
      </c>
      <c r="N90" s="335" t="s">
        <v>4713</v>
      </c>
      <c r="O90" s="335" t="s">
        <v>14</v>
      </c>
      <c r="P90" s="335" t="s">
        <v>2940</v>
      </c>
      <c r="Q90" s="337">
        <v>20009</v>
      </c>
      <c r="R90" s="335" t="str">
        <f>VLOOKUP(A90,Sheet4!$B$3:$AV$326,22,FALSE)</f>
        <v>Tito &amp; Rizali</v>
      </c>
      <c r="S90" s="335" t="str">
        <f>VLOOKUP(A90,Sheet4!$B$3:$AV$326,23,FALSE)</f>
        <v>087723419266 &amp; 081573210987</v>
      </c>
      <c r="T90" s="335" t="str">
        <f>VLOOKUP(A90,Sheet4!$B$3:$AV$326,37,FALSE)</f>
        <v>done survey</v>
      </c>
      <c r="U90" s="335" t="str">
        <f>VLOOKUP(A90,Sheet4!$B$3:$AV$326,32,FALSE)</f>
        <v>-6.920647 (6.90)</v>
      </c>
      <c r="V90" s="335" t="str">
        <f>VLOOKUP(A90,Sheet4!$B$3:$AV$326,31,FALSE)</f>
        <v>107. 607476 (107. 7)</v>
      </c>
      <c r="W90" s="335" t="str">
        <f>VLOOKUP(A90,Sheet4!$B$3:$AV$326,14,FALSE)</f>
        <v>Jl. Asia Afrika No 57-59</v>
      </c>
      <c r="X90" s="335" t="str">
        <f>VLOOKUP(A90,Sheet4!$B$3:$AV$326,17,FALSE)</f>
        <v>Gudang- Bisa Titip</v>
      </c>
      <c r="Y90" s="335" t="str">
        <f>VLOOKUP(A90,Sheet4!$B$3:$AV$326,25,FALSE)</f>
        <v>3.8 m</v>
      </c>
      <c r="Z90" s="335" t="str">
        <f>VLOOKUP(A90,Sheet4!$B$3:$AV$326,26,FALSE)</f>
        <v>roof top lantai 17</v>
      </c>
      <c r="AA90" s="335" t="str">
        <f>VLOOKUP(A90,Sheet4!$B$3:$AV$326,27,FALSE)</f>
        <v>Mendukung</v>
      </c>
      <c r="AB90" s="335">
        <f>VLOOKUP(A90,Sheet4!$B$3:$AV$326,33,FALSE)</f>
        <v>0</v>
      </c>
      <c r="AC90" s="335">
        <f>VLOOKUP(A90,Sheet4!$B$3:$AV$326,34,FALSE)</f>
        <v>0</v>
      </c>
      <c r="AD90" s="335" t="s">
        <v>6718</v>
      </c>
      <c r="AE90" s="335" t="str">
        <f>VLOOKUP(A90,Sheet4!$B$3:$AV$326,30,FALSE)</f>
        <v>LOSS DARI GEDUNG/ OBSTACLE</v>
      </c>
      <c r="AF90" s="335" t="s">
        <v>5256</v>
      </c>
      <c r="AG90" s="335" t="str">
        <f>MasterRemote!K90</f>
        <v>HUGHES239</v>
      </c>
      <c r="AH90" s="335">
        <v>237711805</v>
      </c>
      <c r="AI90" s="340" t="s">
        <v>6726</v>
      </c>
      <c r="AJ90" s="335" t="str">
        <f>VLOOKUP(A90,Sheet4!$B$3:$AV$326,28,FALSE)</f>
        <v>NPRM</v>
      </c>
      <c r="AK90" s="335" t="s">
        <v>4875</v>
      </c>
      <c r="AL90" s="335" t="str">
        <f>MasterRemote!T90</f>
        <v>SCM201900010008</v>
      </c>
      <c r="AM90" s="335" t="s">
        <v>4713</v>
      </c>
      <c r="AN90" s="335" t="s">
        <v>4713</v>
      </c>
      <c r="AO90" s="335" t="str">
        <f t="shared" si="66"/>
        <v>HUGHES239-SiteSurvey-89</v>
      </c>
      <c r="AP90" s="335">
        <v>233019505</v>
      </c>
      <c r="AQ90" s="338" t="s">
        <v>6749</v>
      </c>
    </row>
    <row r="91" spans="1:43">
      <c r="A91" s="335" t="str">
        <f>MasterRemote!A91</f>
        <v>SCM201900010008000090</v>
      </c>
      <c r="B91" s="335">
        <f>MasterRemote!B91</f>
        <v>90</v>
      </c>
      <c r="C91" s="335" t="str">
        <f>MasterRemote!F91</f>
        <v>4.101.33.1</v>
      </c>
      <c r="D91" s="336">
        <f t="shared" si="67"/>
        <v>43282</v>
      </c>
      <c r="E91" s="342" t="s">
        <v>6750</v>
      </c>
      <c r="F91" s="335" t="s">
        <v>4169</v>
      </c>
      <c r="G91" s="335">
        <v>999999309</v>
      </c>
      <c r="H91" s="335" t="s">
        <v>3005</v>
      </c>
      <c r="I91" s="336">
        <v>43282</v>
      </c>
      <c r="J91" s="336">
        <f t="shared" ref="J91:L91" si="92">I91</f>
        <v>43282</v>
      </c>
      <c r="K91" s="336">
        <f t="shared" si="92"/>
        <v>43282</v>
      </c>
      <c r="L91" s="336">
        <f t="shared" si="92"/>
        <v>43282</v>
      </c>
      <c r="M91" s="335" t="s">
        <v>6468</v>
      </c>
      <c r="N91" s="335" t="s">
        <v>4713</v>
      </c>
      <c r="O91" s="335" t="s">
        <v>14</v>
      </c>
      <c r="P91" s="335" t="s">
        <v>2940</v>
      </c>
      <c r="Q91" s="337">
        <v>20009</v>
      </c>
      <c r="R91" s="335" t="str">
        <f>VLOOKUP(A91,Sheet4!$B$3:$AV$326,22,FALSE)</f>
        <v>Pak Mugi</v>
      </c>
      <c r="S91" s="335">
        <f>VLOOKUP(A91,Sheet4!$B$3:$AV$326,23,FALSE)</f>
        <v>85624036280</v>
      </c>
      <c r="T91" s="335" t="str">
        <f>VLOOKUP(A91,Sheet4!$B$3:$AV$326,37,FALSE)</f>
        <v>done survey</v>
      </c>
      <c r="U91" s="335" t="str">
        <f>VLOOKUP(A91,Sheet4!$B$3:$AV$326,32,FALSE)</f>
        <v>-6.814394 (6.90)</v>
      </c>
      <c r="V91" s="335" t="str">
        <f>VLOOKUP(A91,Sheet4!$B$3:$AV$326,31,FALSE)</f>
        <v>107. 621449 (107. 3)</v>
      </c>
      <c r="W91" s="335" t="str">
        <f>VLOOKUP(A91,Sheet4!$B$3:$AV$326,14,FALSE)</f>
        <v>Jl. Raya Lembang No 436-438, kab Bandung Barat</v>
      </c>
      <c r="X91" s="335" t="str">
        <f>VLOOKUP(A91,Sheet4!$B$3:$AV$326,17,FALSE)</f>
        <v>Gudang- Bisa Titip</v>
      </c>
      <c r="Y91" s="335" t="str">
        <f>VLOOKUP(A91,Sheet4!$B$3:$AV$326,25,FALSE)</f>
        <v>3.8 m</v>
      </c>
      <c r="Z91" s="335" t="str">
        <f>VLOOKUP(A91,Sheet4!$B$3:$AV$326,26,FALSE)</f>
        <v>Samping Gedung Sebdik</v>
      </c>
      <c r="AA91" s="335" t="str">
        <f>VLOOKUP(A91,Sheet4!$B$3:$AV$326,27,FALSE)</f>
        <v>Mendukung</v>
      </c>
      <c r="AB91" s="335">
        <f>VLOOKUP(A91,Sheet4!$B$3:$AV$326,33,FALSE)</f>
        <v>0</v>
      </c>
      <c r="AC91" s="335">
        <f>VLOOKUP(A91,Sheet4!$B$3:$AV$326,34,FALSE)</f>
        <v>0</v>
      </c>
      <c r="AD91" s="335" t="s">
        <v>6718</v>
      </c>
      <c r="AE91" s="335" t="str">
        <f>VLOOKUP(A91,Sheet4!$B$3:$AV$326,30,FALSE)</f>
        <v>LOSS DARI Gedung dan POHON OBSTACLE</v>
      </c>
      <c r="AF91" s="335" t="s">
        <v>5256</v>
      </c>
      <c r="AG91" s="335" t="str">
        <f>MasterRemote!K91</f>
        <v>HUGHES239</v>
      </c>
      <c r="AH91" s="335">
        <v>233060803</v>
      </c>
      <c r="AI91" s="335" t="s">
        <v>4903</v>
      </c>
      <c r="AJ91" s="335" t="str">
        <f>VLOOKUP(A91,Sheet4!$B$3:$AV$326,28,FALSE)</f>
        <v>NPRM</v>
      </c>
      <c r="AK91" s="335" t="s">
        <v>4780</v>
      </c>
      <c r="AL91" s="335" t="str">
        <f>MasterRemote!T91</f>
        <v>SCM201900010008</v>
      </c>
      <c r="AM91" s="335" t="s">
        <v>4713</v>
      </c>
      <c r="AN91" s="335" t="s">
        <v>4713</v>
      </c>
      <c r="AO91" s="335" t="str">
        <f t="shared" si="66"/>
        <v>HUGHES239-SiteSurvey-90</v>
      </c>
      <c r="AP91" s="335">
        <v>233019505</v>
      </c>
      <c r="AQ91" s="338" t="s">
        <v>6749</v>
      </c>
    </row>
    <row r="92" spans="1:43">
      <c r="A92" s="335" t="str">
        <f>MasterRemote!A92</f>
        <v>SCM201900010008000091</v>
      </c>
      <c r="B92" s="335">
        <f>MasterRemote!B92</f>
        <v>91</v>
      </c>
      <c r="C92" s="335" t="str">
        <f>MasterRemote!F92</f>
        <v>26.2.169.1</v>
      </c>
      <c r="D92" s="336">
        <f t="shared" si="67"/>
        <v>43277</v>
      </c>
      <c r="E92" s="342" t="s">
        <v>6750</v>
      </c>
      <c r="F92" s="335" t="s">
        <v>4173</v>
      </c>
      <c r="G92" s="335" t="s">
        <v>2970</v>
      </c>
      <c r="H92" s="335" t="s">
        <v>3246</v>
      </c>
      <c r="I92" s="336">
        <v>43277</v>
      </c>
      <c r="J92" s="336">
        <f t="shared" ref="J92:L92" si="93">I92</f>
        <v>43277</v>
      </c>
      <c r="K92" s="336">
        <f t="shared" si="93"/>
        <v>43277</v>
      </c>
      <c r="L92" s="336">
        <f t="shared" si="93"/>
        <v>43277</v>
      </c>
      <c r="M92" s="335" t="s">
        <v>6468</v>
      </c>
      <c r="N92" s="335" t="s">
        <v>4713</v>
      </c>
      <c r="O92" s="335" t="s">
        <v>14</v>
      </c>
      <c r="P92" s="335" t="s">
        <v>2940</v>
      </c>
      <c r="Q92" s="337">
        <v>20009</v>
      </c>
      <c r="R92" s="335" t="str">
        <f>VLOOKUP(A92,Sheet4!$B$3:$AV$326,22,FALSE)</f>
        <v>yusri</v>
      </c>
      <c r="S92" s="335">
        <f>VLOOKUP(A92,Sheet4!$B$3:$AV$326,23,FALSE)</f>
        <v>6281348686003</v>
      </c>
      <c r="T92" s="335" t="str">
        <f>VLOOKUP(A92,Sheet4!$B$3:$AV$326,37,FALSE)</f>
        <v>done survey</v>
      </c>
      <c r="U92" s="335" t="str">
        <f>VLOOKUP(A92,Sheet4!$B$3:$AV$326,32,FALSE)</f>
        <v>3.19 S</v>
      </c>
      <c r="V92" s="335" t="str">
        <f>VLOOKUP(A92,Sheet4!$B$3:$AV$326,31,FALSE)</f>
        <v>114.35 E</v>
      </c>
      <c r="W92" s="335" t="str">
        <f>VLOOKUP(A92,Sheet4!$B$3:$AV$326,14,FALSE)</f>
        <v>JLBANK RAKYAT NO.19-1, BANJARMASIN, KALSEL</v>
      </c>
      <c r="X92" s="335" t="str">
        <f>VLOOKUP(A92,Sheet4!$B$3:$AV$326,17,FALSE)</f>
        <v>Gudang- Bisa Titip</v>
      </c>
      <c r="Y92" s="335" t="str">
        <f>VLOOKUP(A92,Sheet4!$B$3:$AV$326,25,FALSE)</f>
        <v>3.8 m</v>
      </c>
      <c r="Z92" s="335" t="str">
        <f>VLOOKUP(A92,Sheet4!$B$3:$AV$326,26,FALSE)</f>
        <v>LT 3</v>
      </c>
      <c r="AA92" s="335" t="str">
        <f>VLOOKUP(A92,Sheet4!$B$3:$AV$326,27,FALSE)</f>
        <v>Mendukung</v>
      </c>
      <c r="AB92" s="335" t="str">
        <f>VLOOKUP(A92,Sheet4!$B$3:$AV$326,33,FALSE)</f>
        <v>P-N 227 V , P-G 264 V , N-G ( Ground) 37.3 v</v>
      </c>
      <c r="AC92" s="335" t="str">
        <f>VLOOKUP(A92,Sheet4!$B$3:$AV$326,34,FALSE)</f>
        <v>ADA</v>
      </c>
      <c r="AD92" s="335" t="s">
        <v>6718</v>
      </c>
      <c r="AE92" s="335" t="str">
        <f>VLOOKUP(A92,Sheet4!$B$3:$AV$326,30,FALSE)</f>
        <v>loss</v>
      </c>
      <c r="AF92" s="335" t="s">
        <v>5256</v>
      </c>
      <c r="AG92" s="335" t="str">
        <f>MasterRemote!K92</f>
        <v>HUGHES239</v>
      </c>
      <c r="AH92" s="335">
        <v>236471702</v>
      </c>
      <c r="AI92" s="335" t="s">
        <v>6722</v>
      </c>
      <c r="AJ92" s="335" t="str">
        <f>VLOOKUP(A92,Sheet4!$B$3:$AV$326,28,FALSE)</f>
        <v>NPRM</v>
      </c>
      <c r="AK92" s="335" t="s">
        <v>4780</v>
      </c>
      <c r="AL92" s="335" t="str">
        <f>MasterRemote!T92</f>
        <v>SCM201900010008</v>
      </c>
      <c r="AM92" s="335" t="s">
        <v>4713</v>
      </c>
      <c r="AN92" s="335" t="s">
        <v>4713</v>
      </c>
      <c r="AO92" s="335" t="str">
        <f t="shared" si="66"/>
        <v>HUGHES239-SiteSurvey-91</v>
      </c>
      <c r="AP92" s="335">
        <v>233019505</v>
      </c>
      <c r="AQ92" s="338" t="s">
        <v>6749</v>
      </c>
    </row>
    <row r="93" spans="1:43">
      <c r="A93" s="335" t="str">
        <f>MasterRemote!A93</f>
        <v>SCM201900010008000092</v>
      </c>
      <c r="B93" s="335">
        <f>MasterRemote!B93</f>
        <v>92</v>
      </c>
      <c r="C93" s="335" t="str">
        <f>MasterRemote!F93</f>
        <v>3.131.17.1</v>
      </c>
      <c r="D93" s="336">
        <f t="shared" si="67"/>
        <v>43277</v>
      </c>
      <c r="E93" s="342" t="s">
        <v>6750</v>
      </c>
      <c r="F93" s="335" t="s">
        <v>4177</v>
      </c>
      <c r="G93" s="335" t="s">
        <v>2970</v>
      </c>
      <c r="H93" s="335" t="s">
        <v>3246</v>
      </c>
      <c r="I93" s="336">
        <v>43277</v>
      </c>
      <c r="J93" s="336">
        <f t="shared" ref="J93:L93" si="94">I93</f>
        <v>43277</v>
      </c>
      <c r="K93" s="336">
        <f t="shared" si="94"/>
        <v>43277</v>
      </c>
      <c r="L93" s="336">
        <f t="shared" si="94"/>
        <v>43277</v>
      </c>
      <c r="M93" s="335" t="s">
        <v>6468</v>
      </c>
      <c r="N93" s="335" t="s">
        <v>4713</v>
      </c>
      <c r="O93" s="335" t="s">
        <v>14</v>
      </c>
      <c r="P93" s="335" t="s">
        <v>2940</v>
      </c>
      <c r="Q93" s="337">
        <v>20009</v>
      </c>
      <c r="R93" s="335" t="str">
        <f>VLOOKUP(A93,Sheet4!$B$3:$AV$326,22,FALSE)</f>
        <v>YUSRI</v>
      </c>
      <c r="S93" s="335">
        <f>VLOOKUP(A93,Sheet4!$B$3:$AV$326,23,FALSE)</f>
        <v>81348686003</v>
      </c>
      <c r="T93" s="335" t="str">
        <f>VLOOKUP(A93,Sheet4!$B$3:$AV$326,37,FALSE)</f>
        <v>done survey</v>
      </c>
      <c r="U93" s="335" t="str">
        <f>VLOOKUP(A93,Sheet4!$B$3:$AV$326,32,FALSE)</f>
        <v>3.19 S</v>
      </c>
      <c r="V93" s="335" t="str">
        <f>VLOOKUP(A93,Sheet4!$B$3:$AV$326,31,FALSE)</f>
        <v>114.35 E</v>
      </c>
      <c r="W93" s="335" t="str">
        <f>VLOOKUP(A93,Sheet4!$B$3:$AV$326,14,FALSE)</f>
        <v>JL.A.YANI KM.3,5 BANJARMASIN, KALSEL</v>
      </c>
      <c r="X93" s="335" t="str">
        <f>VLOOKUP(A93,Sheet4!$B$3:$AV$326,17,FALSE)</f>
        <v>Gudang- Bisa Titip</v>
      </c>
      <c r="Y93" s="335" t="str">
        <f>VLOOKUP(A93,Sheet4!$B$3:$AV$326,25,FALSE)</f>
        <v>3.8 m</v>
      </c>
      <c r="Z93" s="335" t="str">
        <f>VLOOKUP(A93,Sheet4!$B$3:$AV$326,26,FALSE)</f>
        <v>BANGUNAN KANWIL LT.2</v>
      </c>
      <c r="AA93" s="335" t="str">
        <f>VLOOKUP(A93,Sheet4!$B$3:$AV$326,27,FALSE)</f>
        <v>Mendukung</v>
      </c>
      <c r="AB93" s="335" t="str">
        <f>VLOOKUP(A93,Sheet4!$B$3:$AV$326,33,FALSE)</f>
        <v>P-N 227 V , P-G 264 V , N-G ( Ground) 37.3 v</v>
      </c>
      <c r="AC93" s="335" t="str">
        <f>VLOOKUP(A93,Sheet4!$B$3:$AV$326,34,FALSE)</f>
        <v>ADA</v>
      </c>
      <c r="AD93" s="335" t="s">
        <v>6718</v>
      </c>
      <c r="AE93" s="335" t="str">
        <f>VLOOKUP(A93,Sheet4!$B$3:$AV$326,30,FALSE)</f>
        <v>LOSS</v>
      </c>
      <c r="AF93" s="335" t="s">
        <v>5256</v>
      </c>
      <c r="AG93" s="335" t="str">
        <f>MasterRemote!K93</f>
        <v>HUGHES239</v>
      </c>
      <c r="AH93" s="335">
        <v>236471702</v>
      </c>
      <c r="AI93" s="335" t="s">
        <v>6722</v>
      </c>
      <c r="AJ93" s="335" t="str">
        <f>VLOOKUP(A93,Sheet4!$B$3:$AV$326,28,FALSE)</f>
        <v>NPRM</v>
      </c>
      <c r="AK93" s="335" t="s">
        <v>4808</v>
      </c>
      <c r="AL93" s="335" t="str">
        <f>MasterRemote!T93</f>
        <v>SCM201900010008</v>
      </c>
      <c r="AM93" s="335" t="s">
        <v>4713</v>
      </c>
      <c r="AN93" s="335" t="s">
        <v>4713</v>
      </c>
      <c r="AO93" s="335" t="str">
        <f t="shared" si="66"/>
        <v>HUGHES239-SiteSurvey-92</v>
      </c>
      <c r="AP93" s="335">
        <v>233019505</v>
      </c>
      <c r="AQ93" s="338" t="s">
        <v>6749</v>
      </c>
    </row>
    <row r="94" spans="1:43">
      <c r="A94" s="335" t="str">
        <f>MasterRemote!A94</f>
        <v>SCM201900010008000093</v>
      </c>
      <c r="B94" s="335">
        <f>MasterRemote!B94</f>
        <v>93</v>
      </c>
      <c r="C94" s="335" t="str">
        <f>MasterRemote!F94</f>
        <v>1.105.17.1</v>
      </c>
      <c r="D94" s="336">
        <f t="shared" si="67"/>
        <v>43278</v>
      </c>
      <c r="E94" s="342" t="s">
        <v>6750</v>
      </c>
      <c r="F94" s="335" t="s">
        <v>3348</v>
      </c>
      <c r="G94" s="335" t="s">
        <v>3254</v>
      </c>
      <c r="H94" s="335" t="s">
        <v>3255</v>
      </c>
      <c r="I94" s="336">
        <v>43278</v>
      </c>
      <c r="J94" s="336">
        <f t="shared" ref="J94:L94" si="95">I94</f>
        <v>43278</v>
      </c>
      <c r="K94" s="336">
        <f t="shared" si="95"/>
        <v>43278</v>
      </c>
      <c r="L94" s="336">
        <f t="shared" si="95"/>
        <v>43278</v>
      </c>
      <c r="M94" s="335" t="s">
        <v>6468</v>
      </c>
      <c r="N94" s="335" t="s">
        <v>4713</v>
      </c>
      <c r="O94" s="335" t="s">
        <v>14</v>
      </c>
      <c r="P94" s="335" t="s">
        <v>2940</v>
      </c>
      <c r="Q94" s="337">
        <v>20009</v>
      </c>
      <c r="R94" s="335" t="str">
        <f>VLOOKUP(A94,Sheet4!$B$3:$AV$326,22,FALSE)</f>
        <v>Raka</v>
      </c>
      <c r="S94" s="335" t="str">
        <f>VLOOKUP(A94,Sheet4!$B$3:$AV$326,23,FALSE)</f>
        <v>0811-2744-918</v>
      </c>
      <c r="T94" s="335" t="str">
        <f>VLOOKUP(A94,Sheet4!$B$3:$AV$326,37,FALSE)</f>
        <v>Done Survey</v>
      </c>
      <c r="U94" s="335">
        <f>VLOOKUP(A94,Sheet4!$B$3:$AV$326,32,FALSE)</f>
        <v>-680542</v>
      </c>
      <c r="V94" s="335">
        <f>VLOOKUP(A94,Sheet4!$B$3:$AV$326,31,FALSE)</f>
        <v>11084982</v>
      </c>
      <c r="W94" s="335" t="str">
        <f>VLOOKUP(A94,Sheet4!$B$3:$AV$326,14,FALSE)</f>
        <v>Jl. Jend Sudirman No 66  Kudus</v>
      </c>
      <c r="X94" s="335" t="str">
        <f>VLOOKUP(A94,Sheet4!$B$3:$AV$326,17,FALSE)</f>
        <v>Gudang- Bisa Titip</v>
      </c>
      <c r="Y94" s="335" t="str">
        <f>VLOOKUP(A94,Sheet4!$B$3:$AV$326,25,FALSE)</f>
        <v>2.4 m</v>
      </c>
      <c r="Z94" s="335" t="str">
        <f>VLOOKUP(A94,Sheet4!$B$3:$AV$326,26,FALSE)</f>
        <v>Dak, Lantai 1, di atas ruang genset</v>
      </c>
      <c r="AA94" s="335" t="str">
        <f>VLOOKUP(A94,Sheet4!$B$3:$AV$326,27,FALSE)</f>
        <v>Mendukung</v>
      </c>
      <c r="AB94" s="335" t="str">
        <f>VLOOKUP(A94,Sheet4!$B$3:$AV$326,33,FALSE)</f>
        <v>PN 220 PG 219 NG 0.6 V</v>
      </c>
      <c r="AC94" s="335" t="str">
        <f>VLOOKUP(A94,Sheet4!$B$3:$AV$326,34,FALSE)</f>
        <v>ADA</v>
      </c>
      <c r="AD94" s="335" t="s">
        <v>6718</v>
      </c>
      <c r="AE94" s="335" t="str">
        <f>VLOOKUP(A94,Sheet4!$B$3:$AV$326,30,FALSE)</f>
        <v>DEPAN ADA GEDUNG, TAPI DILIHAT DARI SATELITE AR LOSS</v>
      </c>
      <c r="AF94" s="335" t="s">
        <v>5256</v>
      </c>
      <c r="AG94" s="335" t="str">
        <f>MasterRemote!K94</f>
        <v>HUGHES239</v>
      </c>
      <c r="AH94" s="335">
        <v>233060803</v>
      </c>
      <c r="AI94" s="335" t="s">
        <v>4903</v>
      </c>
      <c r="AJ94" s="335" t="str">
        <f>VLOOKUP(A94,Sheet4!$B$3:$AV$326,28,FALSE)</f>
        <v>NPRM</v>
      </c>
      <c r="AK94" s="335" t="s">
        <v>4808</v>
      </c>
      <c r="AL94" s="335" t="str">
        <f>MasterRemote!T94</f>
        <v>SCM201900010008</v>
      </c>
      <c r="AM94" s="335" t="s">
        <v>4713</v>
      </c>
      <c r="AN94" s="335" t="s">
        <v>4713</v>
      </c>
      <c r="AO94" s="335" t="str">
        <f t="shared" si="66"/>
        <v>HUGHES239-SiteSurvey-93</v>
      </c>
      <c r="AP94" s="335">
        <v>233019505</v>
      </c>
      <c r="AQ94" s="338" t="s">
        <v>6749</v>
      </c>
    </row>
    <row r="95" spans="1:43">
      <c r="A95" s="335" t="str">
        <f>MasterRemote!A95</f>
        <v>SCM201900010008000094</v>
      </c>
      <c r="B95" s="335">
        <f>MasterRemote!B95</f>
        <v>94</v>
      </c>
      <c r="C95" s="335" t="str">
        <f>MasterRemote!F95</f>
        <v>26.2.177.1</v>
      </c>
      <c r="D95" s="336">
        <f t="shared" si="67"/>
        <v>43277</v>
      </c>
      <c r="E95" s="342" t="s">
        <v>6750</v>
      </c>
      <c r="F95" s="335" t="s">
        <v>3668</v>
      </c>
      <c r="G95" s="335" t="s">
        <v>3229</v>
      </c>
      <c r="H95" s="335" t="s">
        <v>3054</v>
      </c>
      <c r="I95" s="336">
        <v>43277</v>
      </c>
      <c r="J95" s="336">
        <f t="shared" ref="J95:L95" si="96">I95</f>
        <v>43277</v>
      </c>
      <c r="K95" s="336">
        <f t="shared" si="96"/>
        <v>43277</v>
      </c>
      <c r="L95" s="336">
        <f t="shared" si="96"/>
        <v>43277</v>
      </c>
      <c r="M95" s="335" t="s">
        <v>6468</v>
      </c>
      <c r="N95" s="335" t="s">
        <v>4713</v>
      </c>
      <c r="O95" s="335" t="s">
        <v>14</v>
      </c>
      <c r="P95" s="335" t="s">
        <v>2940</v>
      </c>
      <c r="Q95" s="337">
        <v>20009</v>
      </c>
      <c r="R95" s="335" t="str">
        <f>VLOOKUP(A95,Sheet4!$B$3:$AV$326,22,FALSE)</f>
        <v>Fian/Riko</v>
      </c>
      <c r="S95" s="335" t="str">
        <f>VLOOKUP(A95,Sheet4!$B$3:$AV$326,23,FALSE)</f>
        <v>085242938664/089665248335</v>
      </c>
      <c r="T95" s="335" t="str">
        <f>VLOOKUP(A95,Sheet4!$B$3:$AV$326,37,FALSE)</f>
        <v>done</v>
      </c>
      <c r="U95" s="335" t="str">
        <f>VLOOKUP(A95,Sheet4!$B$3:$AV$326,32,FALSE)</f>
        <v>5.07.54 S</v>
      </c>
      <c r="V95" s="335" t="str">
        <f>VLOOKUP(A95,Sheet4!$B$3:$AV$326,31,FALSE)</f>
        <v>119.24.26 E</v>
      </c>
      <c r="W95" s="335" t="str">
        <f>VLOOKUP(A95,Sheet4!$B$3:$AV$326,14,FALSE)</f>
        <v>Jl. Jend. Urip Sumoharjo KM 4, Kel.Karuwisi Utara, Kec.Panakukkang, Kota Makassar</v>
      </c>
      <c r="X95" s="335" t="str">
        <f>VLOOKUP(A95,Sheet4!$B$3:$AV$326,17,FALSE)</f>
        <v>Gudang- Bisa Titip</v>
      </c>
      <c r="Y95" s="335" t="str">
        <f>VLOOKUP(A95,Sheet4!$B$3:$AV$326,25,FALSE)</f>
        <v>3.8 m</v>
      </c>
      <c r="Z95" s="335" t="str">
        <f>VLOOKUP(A95,Sheet4!$B$3:$AV$326,26,FALSE)</f>
        <v>lt2</v>
      </c>
      <c r="AA95" s="335" t="str">
        <f>VLOOKUP(A95,Sheet4!$B$3:$AV$326,27,FALSE)</f>
        <v>Mendukung</v>
      </c>
      <c r="AB95" s="335" t="str">
        <f>VLOOKUP(A95,Sheet4!$B$3:$AV$326,33,FALSE)</f>
        <v>P-N ; 218 V , P-G : 218V , N-G ( Ground) 1,5v</v>
      </c>
      <c r="AC95" s="335" t="str">
        <f>VLOOKUP(A95,Sheet4!$B$3:$AV$326,34,FALSE)</f>
        <v>ADA</v>
      </c>
      <c r="AD95" s="335" t="s">
        <v>6718</v>
      </c>
      <c r="AE95" s="335" t="str">
        <f>VLOOKUP(A95,Sheet4!$B$3:$AV$326,30,FALSE)</f>
        <v>loss</v>
      </c>
      <c r="AF95" s="335" t="s">
        <v>5256</v>
      </c>
      <c r="AG95" s="335" t="str">
        <f>MasterRemote!K95</f>
        <v>HUGHES239</v>
      </c>
      <c r="AH95" s="335">
        <v>236471702</v>
      </c>
      <c r="AI95" s="335" t="s">
        <v>6722</v>
      </c>
      <c r="AJ95" s="335" t="str">
        <f>VLOOKUP(A95,Sheet4!$B$3:$AV$326,28,FALSE)</f>
        <v>NPRM</v>
      </c>
      <c r="AK95" s="335" t="s">
        <v>4764</v>
      </c>
      <c r="AL95" s="335" t="str">
        <f>MasterRemote!T95</f>
        <v>SCM201900010008</v>
      </c>
      <c r="AM95" s="335" t="s">
        <v>4713</v>
      </c>
      <c r="AN95" s="335" t="s">
        <v>4713</v>
      </c>
      <c r="AO95" s="335" t="str">
        <f t="shared" si="66"/>
        <v>HUGHES239-SiteSurvey-94</v>
      </c>
      <c r="AP95" s="335">
        <v>233019505</v>
      </c>
      <c r="AQ95" s="338" t="s">
        <v>6749</v>
      </c>
    </row>
    <row r="96" spans="1:43">
      <c r="A96" s="335" t="str">
        <f>MasterRemote!A96</f>
        <v>SCM201900010008000095</v>
      </c>
      <c r="B96" s="335">
        <f>MasterRemote!B96</f>
        <v>95</v>
      </c>
      <c r="C96" s="335" t="str">
        <f>MasterRemote!F96</f>
        <v>4.101.81.1</v>
      </c>
      <c r="D96" s="336">
        <f t="shared" si="67"/>
        <v>43276</v>
      </c>
      <c r="E96" s="342" t="s">
        <v>6750</v>
      </c>
      <c r="F96" s="335" t="s">
        <v>3669</v>
      </c>
      <c r="G96" s="335" t="s">
        <v>3229</v>
      </c>
      <c r="H96" s="335" t="s">
        <v>3054</v>
      </c>
      <c r="I96" s="336">
        <v>43276</v>
      </c>
      <c r="J96" s="336">
        <f t="shared" ref="J96:L96" si="97">I96</f>
        <v>43276</v>
      </c>
      <c r="K96" s="336">
        <f t="shared" si="97"/>
        <v>43276</v>
      </c>
      <c r="L96" s="336">
        <f t="shared" si="97"/>
        <v>43276</v>
      </c>
      <c r="M96" s="335" t="s">
        <v>6468</v>
      </c>
      <c r="N96" s="335" t="s">
        <v>4713</v>
      </c>
      <c r="O96" s="335" t="s">
        <v>14</v>
      </c>
      <c r="P96" s="335" t="s">
        <v>2940</v>
      </c>
      <c r="Q96" s="337">
        <v>20009</v>
      </c>
      <c r="R96" s="335" t="str">
        <f>VLOOKUP(A96,Sheet4!$B$3:$AV$326,22,FALSE)</f>
        <v>Hadmono</v>
      </c>
      <c r="S96" s="335">
        <f>VLOOKUP(A96,Sheet4!$B$3:$AV$326,23,FALSE)</f>
        <v>81323122529</v>
      </c>
      <c r="T96" s="335" t="str">
        <f>VLOOKUP(A96,Sheet4!$B$3:$AV$326,37,FALSE)</f>
        <v>Done</v>
      </c>
      <c r="U96" s="335" t="str">
        <f>VLOOKUP(A96,Sheet4!$B$3:$AV$326,32,FALSE)</f>
        <v>5.07.54 S</v>
      </c>
      <c r="V96" s="335" t="str">
        <f>VLOOKUP(A96,Sheet4!$B$3:$AV$326,31,FALSE)</f>
        <v>119.24.26 E</v>
      </c>
      <c r="W96" s="335" t="str">
        <f>VLOOKUP(A96,Sheet4!$B$3:$AV$326,14,FALSE)</f>
        <v>Jl. Perintis Kemerdekaan KM 12 No. 1</v>
      </c>
      <c r="X96" s="335" t="str">
        <f>VLOOKUP(A96,Sheet4!$B$3:$AV$326,17,FALSE)</f>
        <v>Gudang- Bisa Titip</v>
      </c>
      <c r="Y96" s="335" t="str">
        <f>VLOOKUP(A96,Sheet4!$B$3:$AV$326,25,FALSE)</f>
        <v>3.8 m</v>
      </c>
      <c r="Z96" s="335" t="str">
        <f>VLOOKUP(A96,Sheet4!$B$3:$AV$326,26,FALSE)</f>
        <v>Halaman Kantor</v>
      </c>
      <c r="AA96" s="335" t="str">
        <f>VLOOKUP(A96,Sheet4!$B$3:$AV$326,27,FALSE)</f>
        <v>Mendukung</v>
      </c>
      <c r="AB96" s="335" t="str">
        <f>VLOOKUP(A96,Sheet4!$B$3:$AV$326,33,FALSE)</f>
        <v>P-N ; 219 V , P-G : 219V , N-G ( Ground) 0,8v</v>
      </c>
      <c r="AC96" s="335" t="str">
        <f>VLOOKUP(A96,Sheet4!$B$3:$AV$326,34,FALSE)</f>
        <v>ADA</v>
      </c>
      <c r="AD96" s="335" t="s">
        <v>6718</v>
      </c>
      <c r="AE96" s="335" t="str">
        <f>VLOOKUP(A96,Sheet4!$B$3:$AV$326,30,FALSE)</f>
        <v>Loss</v>
      </c>
      <c r="AF96" s="335" t="s">
        <v>5256</v>
      </c>
      <c r="AG96" s="335" t="str">
        <f>MasterRemote!K96</f>
        <v>HUGHES239</v>
      </c>
      <c r="AH96" s="335">
        <v>236471702</v>
      </c>
      <c r="AI96" s="335" t="s">
        <v>6722</v>
      </c>
      <c r="AJ96" s="335" t="str">
        <f>VLOOKUP(A96,Sheet4!$B$3:$AV$326,28,FALSE)</f>
        <v>GroundMount 2,5M</v>
      </c>
      <c r="AK96" s="335" t="str">
        <f>VLOOKUP(A96,Sheet4!$B$3:$AV$326,29,FALSE)</f>
        <v>25m x 2</v>
      </c>
      <c r="AL96" s="335" t="str">
        <f>MasterRemote!T96</f>
        <v>SCM201900010008</v>
      </c>
      <c r="AM96" s="335" t="s">
        <v>4713</v>
      </c>
      <c r="AN96" s="335" t="s">
        <v>4713</v>
      </c>
      <c r="AO96" s="335" t="str">
        <f t="shared" si="66"/>
        <v>HUGHES239-SiteSurvey-95</v>
      </c>
      <c r="AP96" s="335">
        <v>233019505</v>
      </c>
      <c r="AQ96" s="338" t="s">
        <v>6749</v>
      </c>
    </row>
    <row r="97" spans="1:43">
      <c r="A97" s="335" t="str">
        <f>MasterRemote!A97</f>
        <v>SCM201900010008000096</v>
      </c>
      <c r="B97" s="335">
        <f>MasterRemote!B97</f>
        <v>96</v>
      </c>
      <c r="C97" s="335" t="str">
        <f>MasterRemote!F97</f>
        <v>3.99.117.1</v>
      </c>
      <c r="D97" s="336">
        <f t="shared" si="67"/>
        <v>43277</v>
      </c>
      <c r="E97" s="342" t="s">
        <v>6750</v>
      </c>
      <c r="F97" s="335" t="s">
        <v>3671</v>
      </c>
      <c r="G97" s="335" t="s">
        <v>2968</v>
      </c>
      <c r="H97" s="335" t="s">
        <v>2969</v>
      </c>
      <c r="I97" s="336">
        <v>43277</v>
      </c>
      <c r="J97" s="336">
        <f t="shared" ref="J97:L97" si="98">I97</f>
        <v>43277</v>
      </c>
      <c r="K97" s="336">
        <f t="shared" si="98"/>
        <v>43277</v>
      </c>
      <c r="L97" s="336">
        <f t="shared" si="98"/>
        <v>43277</v>
      </c>
      <c r="M97" s="335" t="s">
        <v>6468</v>
      </c>
      <c r="N97" s="335" t="s">
        <v>4713</v>
      </c>
      <c r="O97" s="335" t="s">
        <v>14</v>
      </c>
      <c r="P97" s="335" t="s">
        <v>2940</v>
      </c>
      <c r="Q97" s="337">
        <v>20009</v>
      </c>
      <c r="R97" s="335" t="str">
        <f>VLOOKUP(A97,Sheet4!$B$3:$AV$326,22,FALSE)</f>
        <v>aldo</v>
      </c>
      <c r="S97" s="335">
        <f>VLOOKUP(A97,Sheet4!$B$3:$AV$326,23,FALSE)</f>
        <v>81320501774</v>
      </c>
      <c r="T97" s="335" t="str">
        <f>VLOOKUP(A97,Sheet4!$B$3:$AV$326,37,FALSE)</f>
        <v>done</v>
      </c>
      <c r="U97" s="335" t="str">
        <f>VLOOKUP(A97,Sheet4!$B$3:$AV$326,32,FALSE)</f>
        <v>2. 32 S</v>
      </c>
      <c r="V97" s="335" t="str">
        <f>VLOOKUP(A97,Sheet4!$B$3:$AV$326,31,FALSE)</f>
        <v>140. 42 E</v>
      </c>
      <c r="W97" s="335" t="str">
        <f>VLOOKUP(A97,Sheet4!$B$3:$AV$326,14,FALSE)</f>
        <v>jl. Pasifik permai dok 2 jayapura</v>
      </c>
      <c r="X97" s="335" t="str">
        <f>VLOOKUP(A97,Sheet4!$B$3:$AV$326,17,FALSE)</f>
        <v>Gudang- Bisa Titip</v>
      </c>
      <c r="Y97" s="335" t="str">
        <f>VLOOKUP(A97,Sheet4!$B$3:$AV$326,25,FALSE)</f>
        <v>3.8 m</v>
      </c>
      <c r="Z97" s="335" t="str">
        <f>VLOOKUP(A97,Sheet4!$B$3:$AV$326,26,FALSE)</f>
        <v>Roof top Lantai 6</v>
      </c>
      <c r="AA97" s="335" t="str">
        <f>VLOOKUP(A97,Sheet4!$B$3:$AV$326,27,FALSE)</f>
        <v>Mendukung</v>
      </c>
      <c r="AB97" s="335" t="str">
        <f>VLOOKUP(A97,Sheet4!$B$3:$AV$326,33,FALSE)</f>
        <v>P-N ; 217.8 V , P-G 217.8V , N-G ( Ground) 0,2V</v>
      </c>
      <c r="AC97" s="335" t="str">
        <f>VLOOKUP(A97,Sheet4!$B$3:$AV$326,34,FALSE)</f>
        <v>ADA</v>
      </c>
      <c r="AD97" s="335" t="s">
        <v>6718</v>
      </c>
      <c r="AE97" s="335" t="str">
        <f>VLOOKUP(A97,Sheet4!$B$3:$AV$326,30,FALSE)</f>
        <v>Loss</v>
      </c>
      <c r="AF97" s="335" t="s">
        <v>5256</v>
      </c>
      <c r="AG97" s="335" t="str">
        <f>MasterRemote!K97</f>
        <v>HUGHES239</v>
      </c>
      <c r="AH97" s="335">
        <v>236471702</v>
      </c>
      <c r="AI97" s="335" t="s">
        <v>6722</v>
      </c>
      <c r="AJ97" s="335" t="str">
        <f>VLOOKUP(A97,Sheet4!$B$3:$AV$326,28,FALSE)</f>
        <v>NPRM</v>
      </c>
      <c r="AK97" s="335" t="s">
        <v>4815</v>
      </c>
      <c r="AL97" s="335" t="str">
        <f>MasterRemote!T97</f>
        <v>SCM201900010008</v>
      </c>
      <c r="AM97" s="335" t="s">
        <v>4713</v>
      </c>
      <c r="AN97" s="335" t="s">
        <v>4713</v>
      </c>
      <c r="AO97" s="335" t="str">
        <f t="shared" si="66"/>
        <v>HUGHES239-SiteSurvey-96</v>
      </c>
      <c r="AP97" s="335">
        <v>233019505</v>
      </c>
      <c r="AQ97" s="338" t="s">
        <v>6749</v>
      </c>
    </row>
    <row r="98" spans="1:43">
      <c r="A98" s="335" t="str">
        <f>MasterRemote!A98</f>
        <v>SCM201900010008000097</v>
      </c>
      <c r="B98" s="335">
        <f>MasterRemote!B98</f>
        <v>97</v>
      </c>
      <c r="C98" s="335" t="str">
        <f>MasterRemote!F98</f>
        <v>10.204.2.145</v>
      </c>
      <c r="D98" s="336">
        <f t="shared" si="67"/>
        <v>43281</v>
      </c>
      <c r="E98" s="342" t="s">
        <v>6750</v>
      </c>
      <c r="F98" s="335" t="s">
        <v>4195</v>
      </c>
      <c r="G98" s="335" t="s">
        <v>3265</v>
      </c>
      <c r="H98" s="335" t="s">
        <v>3266</v>
      </c>
      <c r="I98" s="336">
        <v>43281</v>
      </c>
      <c r="J98" s="336">
        <f t="shared" ref="J98:L98" si="99">I98</f>
        <v>43281</v>
      </c>
      <c r="K98" s="336">
        <f t="shared" si="99"/>
        <v>43281</v>
      </c>
      <c r="L98" s="336">
        <f t="shared" si="99"/>
        <v>43281</v>
      </c>
      <c r="M98" s="335" t="s">
        <v>6468</v>
      </c>
      <c r="N98" s="335" t="s">
        <v>4713</v>
      </c>
      <c r="O98" s="335" t="s">
        <v>14</v>
      </c>
      <c r="P98" s="335" t="s">
        <v>2940</v>
      </c>
      <c r="Q98" s="337">
        <v>20009</v>
      </c>
      <c r="R98" s="335" t="str">
        <f>VLOOKUP(A98,Sheet4!$B$3:$AV$326,22,FALSE)</f>
        <v>aji wirawan</v>
      </c>
      <c r="S98" s="335">
        <f>VLOOKUP(A98,Sheet4!$B$3:$AV$326,23,FALSE)</f>
        <v>628179607300</v>
      </c>
      <c r="T98" s="335" t="str">
        <f>VLOOKUP(A98,Sheet4!$B$3:$AV$326,37,FALSE)</f>
        <v>posisi penempatan antena ada 3 alternatif, di rooftop ada 2 lokasi &amp; satu lokasi di atas lobi (lantai 2). Foto lokasi akan saya kirim. Sehingga lokasi mana yg akan dipakai menunggu keputusan dari BRI Kanwil Malang.</v>
      </c>
      <c r="U98" s="335" t="str">
        <f>VLOOKUP(A98,Sheet4!$B$3:$AV$326,32,FALSE)</f>
        <v>7.97 S</v>
      </c>
      <c r="V98" s="335" t="str">
        <f>VLOOKUP(A98,Sheet4!$B$3:$AV$326,31,FALSE)</f>
        <v>112.626 E</v>
      </c>
      <c r="W98" s="335" t="str">
        <f>VLOOKUP(A98,Sheet4!$B$3:$AV$326,14,FALSE)</f>
        <v>Jalan Laksmana Martadinata No. 80, Malang - Jawa Timur</v>
      </c>
      <c r="X98" s="335" t="str">
        <f>VLOOKUP(A98,Sheet4!$B$3:$AV$326,17,FALSE)</f>
        <v>Gudang- Bisa Titip</v>
      </c>
      <c r="Y98" s="335" t="str">
        <f>VLOOKUP(A98,Sheet4!$B$3:$AV$326,25,FALSE)</f>
        <v>3.8 m</v>
      </c>
      <c r="Z98" s="335" t="str">
        <f>VLOOKUP(A98,Sheet4!$B$3:$AV$326,26,FALSE)</f>
        <v>Rooftop (lantai 5 atau di atas lobi/lantai 2)</v>
      </c>
      <c r="AA98" s="335" t="str">
        <f>VLOOKUP(A98,Sheet4!$B$3:$AV$326,27,FALSE)</f>
        <v>Mendukung</v>
      </c>
      <c r="AB98" s="335" t="str">
        <f>VLOOKUP(A98,Sheet4!$B$3:$AV$326,33,FALSE)</f>
        <v>P-N ; 227 V , P-G 228 V , N-G 0.5 V</v>
      </c>
      <c r="AC98" s="335" t="str">
        <f>VLOOKUP(A98,Sheet4!$B$3:$AV$326,34,FALSE)</f>
        <v>ADA</v>
      </c>
      <c r="AD98" s="335" t="s">
        <v>6718</v>
      </c>
      <c r="AE98" s="335" t="str">
        <f>VLOOKUP(A98,Sheet4!$B$3:$AV$326,30,FALSE)</f>
        <v>LOSS</v>
      </c>
      <c r="AF98" s="335" t="s">
        <v>5256</v>
      </c>
      <c r="AG98" s="335" t="str">
        <f>MasterRemote!K98</f>
        <v>HUGHES239</v>
      </c>
      <c r="AH98" s="335">
        <v>233060803</v>
      </c>
      <c r="AI98" s="335" t="s">
        <v>4903</v>
      </c>
      <c r="AJ98" s="335" t="str">
        <f>VLOOKUP(A98,Sheet4!$B$3:$AV$326,28,FALSE)</f>
        <v>NPRM</v>
      </c>
      <c r="AK98" s="335" t="s">
        <v>4875</v>
      </c>
      <c r="AL98" s="335" t="str">
        <f>MasterRemote!T98</f>
        <v>SCM201900010008</v>
      </c>
      <c r="AM98" s="335" t="s">
        <v>4713</v>
      </c>
      <c r="AN98" s="335" t="s">
        <v>4713</v>
      </c>
      <c r="AO98" s="335" t="str">
        <f t="shared" si="66"/>
        <v>HUGHES239-SiteSurvey-97</v>
      </c>
      <c r="AP98" s="335">
        <v>233019505</v>
      </c>
      <c r="AQ98" s="338" t="s">
        <v>6749</v>
      </c>
    </row>
    <row r="99" spans="1:43">
      <c r="A99" s="335" t="str">
        <f>MasterRemote!A99</f>
        <v>SCM201900010008000098</v>
      </c>
      <c r="B99" s="335">
        <f>MasterRemote!B99</f>
        <v>98</v>
      </c>
      <c r="C99" s="335" t="str">
        <f>MasterRemote!F99</f>
        <v>2.109.17.1</v>
      </c>
      <c r="D99" s="336">
        <f t="shared" si="67"/>
        <v>43279</v>
      </c>
      <c r="E99" s="342" t="s">
        <v>6750</v>
      </c>
      <c r="F99" s="335" t="s">
        <v>3679</v>
      </c>
      <c r="G99" s="335" t="s">
        <v>3265</v>
      </c>
      <c r="H99" s="335" t="s">
        <v>3266</v>
      </c>
      <c r="I99" s="336">
        <v>43279</v>
      </c>
      <c r="J99" s="336">
        <f t="shared" ref="J99:L99" si="100">I99</f>
        <v>43279</v>
      </c>
      <c r="K99" s="336">
        <f t="shared" si="100"/>
        <v>43279</v>
      </c>
      <c r="L99" s="336">
        <f t="shared" si="100"/>
        <v>43279</v>
      </c>
      <c r="M99" s="335" t="s">
        <v>6468</v>
      </c>
      <c r="N99" s="335" t="s">
        <v>4713</v>
      </c>
      <c r="O99" s="335" t="s">
        <v>14</v>
      </c>
      <c r="P99" s="335" t="s">
        <v>2940</v>
      </c>
      <c r="Q99" s="337">
        <v>20009</v>
      </c>
      <c r="R99" s="335" t="str">
        <f>VLOOKUP(A99,Sheet4!$B$3:$AV$326,22,FALSE)</f>
        <v>Sarwoto</v>
      </c>
      <c r="S99" s="335" t="str">
        <f>VLOOKUP(A99,Sheet4!$B$3:$AV$326,23,FALSE)</f>
        <v>811-366-836</v>
      </c>
      <c r="T99" s="335" t="str">
        <f>VLOOKUP(A99,Sheet4!$B$3:$AV$326,37,FALSE)</f>
        <v>done</v>
      </c>
      <c r="U99" s="335" t="str">
        <f>VLOOKUP(A99,Sheet4!$B$3:$AV$326,32,FALSE)</f>
        <v>7.869 S</v>
      </c>
      <c r="V99" s="335" t="str">
        <f>VLOOKUP(A99,Sheet4!$B$3:$AV$326,31,FALSE)</f>
        <v>111.47 E</v>
      </c>
      <c r="W99" s="335" t="str">
        <f>VLOOKUP(A99,Sheet4!$B$3:$AV$326,14,FALSE)</f>
        <v>Jalan Soekarno-Hatta No. 28, Ponorogo - Jawa Timur</v>
      </c>
      <c r="X99" s="335" t="str">
        <f>VLOOKUP(A99,Sheet4!$B$3:$AV$326,17,FALSE)</f>
        <v>Gudang- Bisa Titip</v>
      </c>
      <c r="Y99" s="335" t="str">
        <f>VLOOKUP(A99,Sheet4!$B$3:$AV$326,25,FALSE)</f>
        <v>2.4 m</v>
      </c>
      <c r="Z99" s="335" t="str">
        <f>VLOOKUP(A99,Sheet4!$B$3:$AV$326,26,FALSE)</f>
        <v>Rooftop ruang genset (lantai 2)</v>
      </c>
      <c r="AA99" s="335" t="str">
        <f>VLOOKUP(A99,Sheet4!$B$3:$AV$326,27,FALSE)</f>
        <v>Mendukung</v>
      </c>
      <c r="AB99" s="335" t="str">
        <f>VLOOKUP(A99,Sheet4!$B$3:$AV$326,33,FALSE)</f>
        <v>P-N ; 218 V , P-G 218V , N-G ( Ground) 0.3V</v>
      </c>
      <c r="AC99" s="335" t="str">
        <f>VLOOKUP(A99,Sheet4!$B$3:$AV$326,34,FALSE)</f>
        <v>ADA</v>
      </c>
      <c r="AD99" s="335" t="s">
        <v>6718</v>
      </c>
      <c r="AE99" s="335" t="str">
        <f>VLOOKUP(A99,Sheet4!$B$3:$AV$326,30,FALSE)</f>
        <v>Loss dari gedung, pohon maupun obstacle lain.</v>
      </c>
      <c r="AF99" s="335" t="s">
        <v>5256</v>
      </c>
      <c r="AG99" s="335" t="str">
        <f>MasterRemote!K99</f>
        <v>HUGHES239</v>
      </c>
      <c r="AH99" s="335">
        <v>233040304</v>
      </c>
      <c r="AI99" s="335" t="s">
        <v>6723</v>
      </c>
      <c r="AJ99" s="335" t="str">
        <f>VLOOKUP(A99,Sheet4!$B$3:$AV$326,28,FALSE)</f>
        <v>NPRM</v>
      </c>
      <c r="AK99" s="335" t="s">
        <v>4790</v>
      </c>
      <c r="AL99" s="335" t="str">
        <f>MasterRemote!T99</f>
        <v>SCM201900010008</v>
      </c>
      <c r="AM99" s="335" t="s">
        <v>4713</v>
      </c>
      <c r="AN99" s="335" t="s">
        <v>4713</v>
      </c>
      <c r="AO99" s="335" t="str">
        <f t="shared" si="66"/>
        <v>HUGHES239-SiteSurvey-98</v>
      </c>
      <c r="AP99" s="335">
        <v>233019505</v>
      </c>
      <c r="AQ99" s="338" t="s">
        <v>6749</v>
      </c>
    </row>
    <row r="100" spans="1:43">
      <c r="A100" s="335" t="str">
        <f>MasterRemote!A100</f>
        <v>SCM201900010008000099</v>
      </c>
      <c r="B100" s="335">
        <f>MasterRemote!B100</f>
        <v>99</v>
      </c>
      <c r="C100" s="335" t="str">
        <f>MasterRemote!F100</f>
        <v>2.139.17.1</v>
      </c>
      <c r="D100" s="336">
        <f t="shared" si="67"/>
        <v>43280</v>
      </c>
      <c r="E100" s="342" t="s">
        <v>6750</v>
      </c>
      <c r="F100" s="335" t="s">
        <v>3681</v>
      </c>
      <c r="G100" s="335" t="s">
        <v>3265</v>
      </c>
      <c r="H100" s="335" t="s">
        <v>3266</v>
      </c>
      <c r="I100" s="336">
        <v>43280</v>
      </c>
      <c r="J100" s="336">
        <f t="shared" ref="J100:L100" si="101">I100</f>
        <v>43280</v>
      </c>
      <c r="K100" s="336">
        <f t="shared" si="101"/>
        <v>43280</v>
      </c>
      <c r="L100" s="336">
        <f t="shared" si="101"/>
        <v>43280</v>
      </c>
      <c r="M100" s="335" t="s">
        <v>6468</v>
      </c>
      <c r="N100" s="335" t="s">
        <v>4713</v>
      </c>
      <c r="O100" s="335" t="s">
        <v>14</v>
      </c>
      <c r="P100" s="335" t="s">
        <v>2940</v>
      </c>
      <c r="Q100" s="337">
        <v>20009</v>
      </c>
      <c r="R100" s="335" t="str">
        <f>VLOOKUP(A100,Sheet4!$B$3:$AV$326,22,FALSE)</f>
        <v>Irfan Surya W.</v>
      </c>
      <c r="S100" s="335">
        <f>VLOOKUP(A100,Sheet4!$B$3:$AV$326,23,FALSE)</f>
        <v>6282334100905</v>
      </c>
      <c r="T100" s="335" t="str">
        <f>VLOOKUP(A100,Sheet4!$B$3:$AV$326,37,FALSE)</f>
        <v>done</v>
      </c>
      <c r="U100" s="335" t="str">
        <f>VLOOKUP(A100,Sheet4!$B$3:$AV$326,32,FALSE)</f>
        <v>8.04 S</v>
      </c>
      <c r="V100" s="335" t="str">
        <f>VLOOKUP(A100,Sheet4!$B$3:$AV$326,31,FALSE)</f>
        <v>111.709 E</v>
      </c>
      <c r="W100" s="335" t="str">
        <f>VLOOKUP(A100,Sheet4!$B$3:$AV$326,14,FALSE)</f>
        <v>Jalan A. Yani No. 4, Trenggalek - Jawa Timur</v>
      </c>
      <c r="X100" s="335" t="str">
        <f>VLOOKUP(A100,Sheet4!$B$3:$AV$326,17,FALSE)</f>
        <v>Gudang- Bisa Titip</v>
      </c>
      <c r="Y100" s="335" t="str">
        <f>VLOOKUP(A100,Sheet4!$B$3:$AV$326,25,FALSE)</f>
        <v>2.4 m</v>
      </c>
      <c r="Z100" s="335" t="str">
        <f>VLOOKUP(A100,Sheet4!$B$3:$AV$326,26,FALSE)</f>
        <v>Rooftop ruang genset (lantai 2)</v>
      </c>
      <c r="AA100" s="335" t="str">
        <f>VLOOKUP(A100,Sheet4!$B$3:$AV$326,27,FALSE)</f>
        <v>Mendukung</v>
      </c>
      <c r="AB100" s="335" t="str">
        <f>VLOOKUP(A100,Sheet4!$B$3:$AV$326,33,FALSE)</f>
        <v>P-N ; 228 V , P-G 230V , N-G ( Ground) 0.0V</v>
      </c>
      <c r="AC100" s="335" t="str">
        <f>VLOOKUP(A100,Sheet4!$B$3:$AV$326,34,FALSE)</f>
        <v>ADA</v>
      </c>
      <c r="AD100" s="335" t="s">
        <v>6718</v>
      </c>
      <c r="AE100" s="335" t="str">
        <f>VLOOKUP(A100,Sheet4!$B$3:$AV$326,30,FALSE)</f>
        <v>Loss dari gedung, pohon maupun obstacle lain</v>
      </c>
      <c r="AF100" s="335" t="s">
        <v>5256</v>
      </c>
      <c r="AG100" s="335" t="str">
        <f>MasterRemote!K100</f>
        <v>HUGHES239</v>
      </c>
      <c r="AH100" s="335">
        <v>233040304</v>
      </c>
      <c r="AI100" s="335" t="s">
        <v>6723</v>
      </c>
      <c r="AJ100" s="335" t="str">
        <f>VLOOKUP(A100,Sheet4!$B$3:$AV$326,28,FALSE)</f>
        <v>NPRM</v>
      </c>
      <c r="AK100" s="335" t="s">
        <v>4764</v>
      </c>
      <c r="AL100" s="335" t="str">
        <f>MasterRemote!T100</f>
        <v>SCM201900010008</v>
      </c>
      <c r="AM100" s="335" t="s">
        <v>4713</v>
      </c>
      <c r="AN100" s="335" t="s">
        <v>4713</v>
      </c>
      <c r="AO100" s="335" t="str">
        <f t="shared" si="66"/>
        <v>HUGHES239-SiteSurvey-99</v>
      </c>
      <c r="AP100" s="335">
        <v>233019505</v>
      </c>
      <c r="AQ100" s="338" t="s">
        <v>6749</v>
      </c>
    </row>
    <row r="101" spans="1:43">
      <c r="A101" s="335" t="str">
        <f>MasterRemote!A101</f>
        <v>SCM201900010008000100</v>
      </c>
      <c r="B101" s="335">
        <f>MasterRemote!B101</f>
        <v>100</v>
      </c>
      <c r="C101" s="335" t="str">
        <f>MasterRemote!F101</f>
        <v>2.103.17.1</v>
      </c>
      <c r="D101" s="336">
        <f t="shared" si="67"/>
        <v>43280</v>
      </c>
      <c r="E101" s="342" t="s">
        <v>6750</v>
      </c>
      <c r="F101" s="335" t="s">
        <v>4207</v>
      </c>
      <c r="G101" s="335" t="s">
        <v>3265</v>
      </c>
      <c r="H101" s="335" t="s">
        <v>3266</v>
      </c>
      <c r="I101" s="336">
        <v>43280</v>
      </c>
      <c r="J101" s="336">
        <f t="shared" ref="J101:L101" si="102">I101</f>
        <v>43280</v>
      </c>
      <c r="K101" s="336">
        <f t="shared" si="102"/>
        <v>43280</v>
      </c>
      <c r="L101" s="336">
        <f t="shared" si="102"/>
        <v>43280</v>
      </c>
      <c r="M101" s="335" t="s">
        <v>6468</v>
      </c>
      <c r="N101" s="335" t="s">
        <v>4713</v>
      </c>
      <c r="O101" s="335" t="s">
        <v>14</v>
      </c>
      <c r="P101" s="335" t="s">
        <v>2940</v>
      </c>
      <c r="Q101" s="337">
        <v>20009</v>
      </c>
      <c r="R101" s="335" t="str">
        <f>VLOOKUP(A101,Sheet4!$B$3:$AV$326,22,FALSE)</f>
        <v>Nanda Prima Ariyanto</v>
      </c>
      <c r="S101" s="335">
        <f>VLOOKUP(A101,Sheet4!$B$3:$AV$326,23,FALSE)</f>
        <v>82142554158</v>
      </c>
      <c r="T101" s="335" t="str">
        <f>VLOOKUP(A101,Sheet4!$B$3:$AV$326,37,FALSE)</f>
        <v>done</v>
      </c>
      <c r="U101" s="335" t="str">
        <f>VLOOKUP(A101,Sheet4!$B$3:$AV$326,32,FALSE)</f>
        <v>8.99 S</v>
      </c>
      <c r="V101" s="335" t="str">
        <f>VLOOKUP(A101,Sheet4!$B$3:$AV$326,31,FALSE)</f>
        <v>112.16 E</v>
      </c>
      <c r="W101" s="335" t="str">
        <f>VLOOKUP(A101,Sheet4!$B$3:$AV$326,14,FALSE)</f>
        <v>Jalan A. Yani No. 02, Blitar - Jawa Timur</v>
      </c>
      <c r="X101" s="335" t="str">
        <f>VLOOKUP(A101,Sheet4!$B$3:$AV$326,17,FALSE)</f>
        <v>Gudang- Bisa Titip</v>
      </c>
      <c r="Y101" s="335" t="str">
        <f>VLOOKUP(A101,Sheet4!$B$3:$AV$326,25,FALSE)</f>
        <v>2.4 m</v>
      </c>
      <c r="Z101" s="335" t="str">
        <f>VLOOKUP(A101,Sheet4!$B$3:$AV$326,26,FALSE)</f>
        <v>Rooftop (lantai 4)</v>
      </c>
      <c r="AA101" s="335" t="str">
        <f>VLOOKUP(A101,Sheet4!$B$3:$AV$326,27,FALSE)</f>
        <v>Mendukung</v>
      </c>
      <c r="AB101" s="335" t="str">
        <f>VLOOKUP(A101,Sheet4!$B$3:$AV$326,33,FALSE)</f>
        <v>P-N ; 225 V , P-G 225V , N-G 0.4V</v>
      </c>
      <c r="AC101" s="335" t="str">
        <f>VLOOKUP(A101,Sheet4!$B$3:$AV$326,34,FALSE)</f>
        <v>ADA</v>
      </c>
      <c r="AD101" s="335" t="s">
        <v>6718</v>
      </c>
      <c r="AE101" s="335" t="str">
        <f>VLOOKUP(A101,Sheet4!$B$3:$AV$326,30,FALSE)</f>
        <v>Loss dari gedung, pohon maupun obstacle lain</v>
      </c>
      <c r="AF101" s="335" t="s">
        <v>5256</v>
      </c>
      <c r="AG101" s="335" t="str">
        <f>MasterRemote!K101</f>
        <v>HUGHES239</v>
      </c>
      <c r="AH101" s="335">
        <v>233040304</v>
      </c>
      <c r="AI101" s="335" t="s">
        <v>6723</v>
      </c>
      <c r="AJ101" s="335" t="str">
        <f>VLOOKUP(A101,Sheet4!$B$3:$AV$326,28,FALSE)</f>
        <v>NPRM</v>
      </c>
      <c r="AK101" s="335" t="s">
        <v>5002</v>
      </c>
      <c r="AL101" s="335" t="str">
        <f>MasterRemote!T101</f>
        <v>SCM201900010008</v>
      </c>
      <c r="AM101" s="335" t="s">
        <v>4713</v>
      </c>
      <c r="AN101" s="335" t="s">
        <v>4713</v>
      </c>
      <c r="AO101" s="335" t="str">
        <f t="shared" si="66"/>
        <v>HUGHES239-SiteSurvey-100</v>
      </c>
      <c r="AP101" s="335">
        <v>233019505</v>
      </c>
      <c r="AQ101" s="338" t="s">
        <v>6749</v>
      </c>
    </row>
    <row r="102" spans="1:43">
      <c r="A102" s="335" t="str">
        <f>MasterRemote!A102</f>
        <v>SCM201900010008000101</v>
      </c>
      <c r="B102" s="335">
        <f>MasterRemote!B102</f>
        <v>101</v>
      </c>
      <c r="C102" s="335" t="str">
        <f>MasterRemote!F102</f>
        <v>2.105.17.1</v>
      </c>
      <c r="D102" s="336">
        <f t="shared" si="67"/>
        <v>43280</v>
      </c>
      <c r="E102" s="342" t="s">
        <v>6750</v>
      </c>
      <c r="F102" s="335" t="s">
        <v>3685</v>
      </c>
      <c r="G102" s="335" t="s">
        <v>3265</v>
      </c>
      <c r="H102" s="335" t="s">
        <v>3266</v>
      </c>
      <c r="I102" s="336">
        <v>43280</v>
      </c>
      <c r="J102" s="336">
        <f t="shared" ref="J102:L102" si="103">I102</f>
        <v>43280</v>
      </c>
      <c r="K102" s="336">
        <f t="shared" si="103"/>
        <v>43280</v>
      </c>
      <c r="L102" s="336">
        <f t="shared" si="103"/>
        <v>43280</v>
      </c>
      <c r="M102" s="335" t="s">
        <v>6468</v>
      </c>
      <c r="N102" s="335" t="s">
        <v>4713</v>
      </c>
      <c r="O102" s="335" t="s">
        <v>14</v>
      </c>
      <c r="P102" s="335" t="s">
        <v>2940</v>
      </c>
      <c r="Q102" s="337">
        <v>20009</v>
      </c>
      <c r="R102" s="335" t="str">
        <f>VLOOKUP(A102,Sheet4!$B$3:$AV$326,22,FALSE)</f>
        <v>Galih Suryo</v>
      </c>
      <c r="S102" s="335">
        <f>VLOOKUP(A102,Sheet4!$B$3:$AV$326,23,FALSE)</f>
        <v>821230058760</v>
      </c>
      <c r="T102" s="335" t="str">
        <f>VLOOKUP(A102,Sheet4!$B$3:$AV$326,37,FALSE)</f>
        <v>done</v>
      </c>
      <c r="U102" s="335" t="str">
        <f>VLOOKUP(A102,Sheet4!$B$3:$AV$326,32,FALSE)</f>
        <v>8.07 S</v>
      </c>
      <c r="V102" s="335" t="str">
        <f>VLOOKUP(A102,Sheet4!$B$3:$AV$326,31,FALSE)</f>
        <v>111.901 E</v>
      </c>
      <c r="W102" s="335" t="str">
        <f>VLOOKUP(A102,Sheet4!$B$3:$AV$326,14,FALSE)</f>
        <v>Jalan Diponegoro No. 2-B, Tulungagung - Jawa Timur</v>
      </c>
      <c r="X102" s="335" t="str">
        <f>VLOOKUP(A102,Sheet4!$B$3:$AV$326,17,FALSE)</f>
        <v>Gudang- Bisa Titip</v>
      </c>
      <c r="Y102" s="335" t="str">
        <f>VLOOKUP(A102,Sheet4!$B$3:$AV$326,25,FALSE)</f>
        <v>2.4 m</v>
      </c>
      <c r="Z102" s="335" t="str">
        <f>VLOOKUP(A102,Sheet4!$B$3:$AV$326,26,FALSE)</f>
        <v>Rooftop (lantai 4)</v>
      </c>
      <c r="AA102" s="335" t="str">
        <f>VLOOKUP(A102,Sheet4!$B$3:$AV$326,27,FALSE)</f>
        <v>Mendukung</v>
      </c>
      <c r="AB102" s="335" t="str">
        <f>VLOOKUP(A102,Sheet4!$B$3:$AV$326,33,FALSE)</f>
        <v>P-N ; 218 V , P-G 217V , N-G 0.2V</v>
      </c>
      <c r="AC102" s="335" t="str">
        <f>VLOOKUP(A102,Sheet4!$B$3:$AV$326,34,FALSE)</f>
        <v>ADA</v>
      </c>
      <c r="AD102" s="335" t="s">
        <v>6718</v>
      </c>
      <c r="AE102" s="335" t="str">
        <f>VLOOKUP(A102,Sheet4!$B$3:$AV$326,30,FALSE)</f>
        <v>Loss dari gedung, pohon maupun obstacle lain</v>
      </c>
      <c r="AF102" s="335" t="s">
        <v>5256</v>
      </c>
      <c r="AG102" s="335" t="str">
        <f>MasterRemote!K102</f>
        <v>HUGHES239</v>
      </c>
      <c r="AH102" s="335">
        <v>233040304</v>
      </c>
      <c r="AI102" s="335" t="s">
        <v>6723</v>
      </c>
      <c r="AJ102" s="335" t="str">
        <f>VLOOKUP(A102,Sheet4!$B$3:$AV$326,28,FALSE)</f>
        <v>NPRM</v>
      </c>
      <c r="AK102" s="335" t="str">
        <f>VLOOKUP(A102,Sheet4!$B$3:$AV$326,29,FALSE)</f>
        <v>55m x 2</v>
      </c>
      <c r="AL102" s="335" t="str">
        <f>MasterRemote!T102</f>
        <v>SCM201900010008</v>
      </c>
      <c r="AM102" s="335" t="s">
        <v>4713</v>
      </c>
      <c r="AN102" s="335" t="s">
        <v>4713</v>
      </c>
      <c r="AO102" s="335" t="str">
        <f t="shared" si="66"/>
        <v>HUGHES239-SiteSurvey-101</v>
      </c>
      <c r="AP102" s="335">
        <v>233019505</v>
      </c>
      <c r="AQ102" s="338" t="s">
        <v>6749</v>
      </c>
    </row>
    <row r="103" spans="1:43">
      <c r="A103" s="335" t="str">
        <f>MasterRemote!A103</f>
        <v>SCM201900010008000102</v>
      </c>
      <c r="B103" s="335">
        <f>MasterRemote!B103</f>
        <v>102</v>
      </c>
      <c r="C103" s="335" t="str">
        <f>MasterRemote!F103</f>
        <v>3.42.17.1</v>
      </c>
      <c r="D103" s="336">
        <f t="shared" si="67"/>
        <v>43282</v>
      </c>
      <c r="E103" s="342" t="s">
        <v>6750</v>
      </c>
      <c r="F103" s="335" t="s">
        <v>3687</v>
      </c>
      <c r="G103" s="335" t="s">
        <v>3265</v>
      </c>
      <c r="H103" s="335" t="s">
        <v>3266</v>
      </c>
      <c r="I103" s="336">
        <v>43282</v>
      </c>
      <c r="J103" s="336">
        <f t="shared" ref="J103:L103" si="104">I103</f>
        <v>43282</v>
      </c>
      <c r="K103" s="336">
        <f t="shared" si="104"/>
        <v>43282</v>
      </c>
      <c r="L103" s="336">
        <f t="shared" si="104"/>
        <v>43282</v>
      </c>
      <c r="M103" s="335" t="s">
        <v>6468</v>
      </c>
      <c r="N103" s="335" t="s">
        <v>4713</v>
      </c>
      <c r="O103" s="335" t="s">
        <v>14</v>
      </c>
      <c r="P103" s="335" t="s">
        <v>2940</v>
      </c>
      <c r="Q103" s="337">
        <v>20009</v>
      </c>
      <c r="R103" s="335" t="str">
        <f>VLOOKUP(A103,Sheet4!$B$3:$AV$326,22,FALSE)</f>
        <v>Galang Bogar Santos</v>
      </c>
      <c r="S103" s="335">
        <f>VLOOKUP(A103,Sheet4!$B$3:$AV$326,23,FALSE)</f>
        <v>85735904441</v>
      </c>
      <c r="T103" s="335" t="str">
        <f>VLOOKUP(A103,Sheet4!$B$3:$AV$326,37,FALSE)</f>
        <v>Done</v>
      </c>
      <c r="U103" s="335" t="str">
        <f>VLOOKUP(A103,Sheet4!$B$3:$AV$326,32,FALSE)</f>
        <v>7.59 S</v>
      </c>
      <c r="V103" s="335" t="str">
        <f>VLOOKUP(A103,Sheet4!$B$3:$AV$326,31,FALSE)</f>
        <v>111.898 E</v>
      </c>
      <c r="W103" s="335" t="str">
        <f>VLOOKUP(A103,Sheet4!$B$3:$AV$326,14,FALSE)</f>
        <v>Jalan Gatot Subroto No. 19, Nganjuk - Jawa Timur</v>
      </c>
      <c r="X103" s="335" t="str">
        <f>VLOOKUP(A103,Sheet4!$B$3:$AV$326,17,FALSE)</f>
        <v>Gudang- Bisa Titip</v>
      </c>
      <c r="Y103" s="335" t="str">
        <f>VLOOKUP(A103,Sheet4!$B$3:$AV$326,25,FALSE)</f>
        <v>2.4 m</v>
      </c>
      <c r="Z103" s="335" t="str">
        <f>VLOOKUP(A103,Sheet4!$B$3:$AV$326,26,FALSE)</f>
        <v>Rooftop (lantai 4)</v>
      </c>
      <c r="AA103" s="335" t="str">
        <f>VLOOKUP(A103,Sheet4!$B$3:$AV$326,27,FALSE)</f>
        <v>Mendukung</v>
      </c>
      <c r="AB103" s="335" t="str">
        <f>VLOOKUP(A103,Sheet4!$B$3:$AV$326,33,FALSE)</f>
        <v>P-N ; 218 V , P-G 219V , N-G 0.4V</v>
      </c>
      <c r="AC103" s="335" t="str">
        <f>VLOOKUP(A103,Sheet4!$B$3:$AV$326,34,FALSE)</f>
        <v>ADA</v>
      </c>
      <c r="AD103" s="335" t="s">
        <v>6718</v>
      </c>
      <c r="AE103" s="335" t="str">
        <f>VLOOKUP(A103,Sheet4!$B$3:$AV$326,30,FALSE)</f>
        <v>Loss dari gedung, pohon maupun obstacle lain</v>
      </c>
      <c r="AF103" s="335" t="s">
        <v>5256</v>
      </c>
      <c r="AG103" s="335" t="str">
        <f>MasterRemote!K103</f>
        <v>HUGHES239</v>
      </c>
      <c r="AH103" s="335">
        <v>233040304</v>
      </c>
      <c r="AI103" s="335" t="s">
        <v>6723</v>
      </c>
      <c r="AJ103" s="335" t="str">
        <f>VLOOKUP(A103,Sheet4!$B$3:$AV$326,28,FALSE)</f>
        <v>NPRM</v>
      </c>
      <c r="AK103" s="335" t="s">
        <v>4790</v>
      </c>
      <c r="AL103" s="335" t="str">
        <f>MasterRemote!T103</f>
        <v>SCM201900010008</v>
      </c>
      <c r="AM103" s="335" t="s">
        <v>4713</v>
      </c>
      <c r="AN103" s="335" t="s">
        <v>4713</v>
      </c>
      <c r="AO103" s="335" t="str">
        <f t="shared" si="66"/>
        <v>HUGHES239-SiteSurvey-102</v>
      </c>
      <c r="AP103" s="335">
        <v>233019505</v>
      </c>
      <c r="AQ103" s="338" t="s">
        <v>6749</v>
      </c>
    </row>
    <row r="104" spans="1:43">
      <c r="A104" s="335" t="str">
        <f>MasterRemote!A104</f>
        <v>SCM201900010008000103</v>
      </c>
      <c r="B104" s="335">
        <f>MasterRemote!B104</f>
        <v>103</v>
      </c>
      <c r="C104" s="335" t="str">
        <f>MasterRemote!F104</f>
        <v>2.101.17.1</v>
      </c>
      <c r="D104" s="336">
        <f t="shared" si="67"/>
        <v>43278</v>
      </c>
      <c r="E104" s="342" t="s">
        <v>6750</v>
      </c>
      <c r="F104" s="335" t="s">
        <v>3689</v>
      </c>
      <c r="G104" s="335" t="s">
        <v>3219</v>
      </c>
      <c r="H104" s="335" t="s">
        <v>3220</v>
      </c>
      <c r="I104" s="336">
        <v>43278</v>
      </c>
      <c r="J104" s="336">
        <f t="shared" ref="J104:L104" si="105">I104</f>
        <v>43278</v>
      </c>
      <c r="K104" s="336">
        <f t="shared" si="105"/>
        <v>43278</v>
      </c>
      <c r="L104" s="336">
        <f t="shared" si="105"/>
        <v>43278</v>
      </c>
      <c r="M104" s="335" t="s">
        <v>6468</v>
      </c>
      <c r="N104" s="335" t="s">
        <v>4713</v>
      </c>
      <c r="O104" s="335" t="s">
        <v>14</v>
      </c>
      <c r="P104" s="335" t="s">
        <v>2940</v>
      </c>
      <c r="Q104" s="337">
        <v>20009</v>
      </c>
      <c r="R104" s="335" t="str">
        <f>VLOOKUP(A104,Sheet4!$B$3:$AV$326,22,FALSE)</f>
        <v>MIRWAN</v>
      </c>
      <c r="S104" s="335">
        <f>VLOOKUP(A104,Sheet4!$B$3:$AV$326,23,FALSE)</f>
        <v>85649984109</v>
      </c>
      <c r="T104" s="335" t="str">
        <f>VLOOKUP(A104,Sheet4!$B$3:$AV$326,37,FALSE)</f>
        <v>LOKASI PENEMPATAN ANTENA 2,4M DI ROOF TOP DAG GENSET DI MANA HARUS DISMANTEL ANTENA 2,4M NYA CSM. KARNA DI LOKASI CM SATU2NYA LOKASI YG LOSS BRISAT DI TEMPAT TSB YG ADA SKR TERPASANG ANTENA CSM 2,4M</v>
      </c>
      <c r="U104" s="335" t="str">
        <f>VLOOKUP(A104,Sheet4!$B$3:$AV$326,32,FALSE)</f>
        <v>8.8 S</v>
      </c>
      <c r="V104" s="335" t="str">
        <f>VLOOKUP(A104,Sheet4!$B$3:$AV$326,31,FALSE)</f>
        <v>113.13 E</v>
      </c>
      <c r="W104" s="335" t="str">
        <f>VLOOKUP(A104,Sheet4!$B$3:$AV$326,14,FALSE)</f>
        <v>JLN ALUN_ALUN SELATAN NO.03 LUMAJANG JATIM</v>
      </c>
      <c r="X104" s="335" t="str">
        <f>VLOOKUP(A104,Sheet4!$B$3:$AV$326,17,FALSE)</f>
        <v>Gudang- Bisa Titip</v>
      </c>
      <c r="Y104" s="335" t="str">
        <f>VLOOKUP(A104,Sheet4!$B$3:$AV$326,25,FALSE)</f>
        <v>2.4 m</v>
      </c>
      <c r="Z104" s="335" t="str">
        <f>VLOOKUP(A104,Sheet4!$B$3:$AV$326,26,FALSE)</f>
        <v>Lantai 1</v>
      </c>
      <c r="AA104" s="335" t="str">
        <f>VLOOKUP(A104,Sheet4!$B$3:$AV$326,27,FALSE)</f>
        <v>Mendukung</v>
      </c>
      <c r="AB104" s="335" t="str">
        <f>VLOOKUP(A104,Sheet4!$B$3:$AV$326,33,FALSE)</f>
        <v>PN 230 PG 230 NG 0.8 V</v>
      </c>
      <c r="AC104" s="335" t="str">
        <f>VLOOKUP(A104,Sheet4!$B$3:$AV$326,34,FALSE)</f>
        <v>ADA</v>
      </c>
      <c r="AD104" s="335" t="s">
        <v>6718</v>
      </c>
      <c r="AE104" s="335" t="str">
        <f>VLOOKUP(A104,Sheet4!$B$3:$AV$326,30,FALSE)</f>
        <v>LOSS DARI POHON DAN GEDUNG</v>
      </c>
      <c r="AF104" s="335" t="s">
        <v>5256</v>
      </c>
      <c r="AG104" s="335" t="str">
        <f>MasterRemote!K104</f>
        <v>HUGHES239</v>
      </c>
      <c r="AH104" s="335">
        <v>233040304</v>
      </c>
      <c r="AI104" s="335" t="s">
        <v>6723</v>
      </c>
      <c r="AJ104" s="335" t="str">
        <f>VLOOKUP(A104,Sheet4!$B$3:$AV$326,28,FALSE)</f>
        <v>NPRM</v>
      </c>
      <c r="AK104" s="335" t="str">
        <f>VLOOKUP(A104,Sheet4!$B$3:$AV$326,29,FALSE)</f>
        <v>35m x 2</v>
      </c>
      <c r="AL104" s="335" t="str">
        <f>MasterRemote!T104</f>
        <v>SCM201900010008</v>
      </c>
      <c r="AM104" s="335" t="s">
        <v>4713</v>
      </c>
      <c r="AN104" s="335" t="s">
        <v>4713</v>
      </c>
      <c r="AO104" s="335" t="str">
        <f t="shared" si="66"/>
        <v>HUGHES239-SiteSurvey-103</v>
      </c>
      <c r="AP104" s="335">
        <v>233019505</v>
      </c>
      <c r="AQ104" s="338" t="s">
        <v>6749</v>
      </c>
    </row>
    <row r="105" spans="1:43">
      <c r="A105" s="335" t="str">
        <f>MasterRemote!A105</f>
        <v>SCM201900010008000104</v>
      </c>
      <c r="B105" s="335">
        <f>MasterRemote!B105</f>
        <v>104</v>
      </c>
      <c r="C105" s="335" t="str">
        <f>MasterRemote!F105</f>
        <v>6.106.17.1</v>
      </c>
      <c r="D105" s="336">
        <f t="shared" si="67"/>
        <v>43282</v>
      </c>
      <c r="E105" s="342" t="s">
        <v>6750</v>
      </c>
      <c r="F105" s="335" t="s">
        <v>3350</v>
      </c>
      <c r="G105" s="335" t="s">
        <v>3225</v>
      </c>
      <c r="H105" s="335" t="s">
        <v>3226</v>
      </c>
      <c r="I105" s="336">
        <v>43282</v>
      </c>
      <c r="J105" s="336">
        <f t="shared" ref="J105:L105" si="106">I105</f>
        <v>43282</v>
      </c>
      <c r="K105" s="336">
        <f t="shared" si="106"/>
        <v>43282</v>
      </c>
      <c r="L105" s="336">
        <f t="shared" si="106"/>
        <v>43282</v>
      </c>
      <c r="M105" s="335" t="s">
        <v>6468</v>
      </c>
      <c r="N105" s="335" t="s">
        <v>4713</v>
      </c>
      <c r="O105" s="335" t="s">
        <v>14</v>
      </c>
      <c r="P105" s="335" t="s">
        <v>2940</v>
      </c>
      <c r="Q105" s="337">
        <v>20009</v>
      </c>
      <c r="R105" s="335" t="str">
        <f>VLOOKUP(A105,Sheet4!$B$3:$AV$326,22,FALSE)</f>
        <v>Dwiki</v>
      </c>
      <c r="S105" s="335" t="str">
        <f>VLOOKUP(A105,Sheet4!$B$3:$AV$326,23,FALSE)</f>
        <v>0856-4395-8285</v>
      </c>
      <c r="T105" s="335" t="str">
        <f>VLOOKUP(A105,Sheet4!$B$3:$AV$326,37,FALSE)</f>
        <v>Done Survey</v>
      </c>
      <c r="U105" s="335">
        <f>VLOOKUP(A105,Sheet4!$B$3:$AV$326,32,FALSE)</f>
        <v>7.2819880000000001</v>
      </c>
      <c r="V105" s="335">
        <f>VLOOKUP(A105,Sheet4!$B$3:$AV$326,31,FALSE)</f>
        <v>110.099574</v>
      </c>
      <c r="W105" s="335" t="str">
        <f>VLOOKUP(A105,Sheet4!$B$3:$AV$326,14,FALSE)</f>
        <v>JL KOSASIH NO 15 PARAKAN</v>
      </c>
      <c r="X105" s="335" t="str">
        <f>VLOOKUP(A105,Sheet4!$B$3:$AV$326,17,FALSE)</f>
        <v>Gudang- Bisa Titip</v>
      </c>
      <c r="Y105" s="335" t="str">
        <f>VLOOKUP(A105,Sheet4!$B$3:$AV$326,25,FALSE)</f>
        <v>2.4 m</v>
      </c>
      <c r="Z105" s="335" t="str">
        <f>VLOOKUP(A105,Sheet4!$B$3:$AV$326,26,FALSE)</f>
        <v>ATAS DAK LANTAI 2 BAGIAN BELAKANG GEDUNG UTAMA BRI ATAS KOPERASI</v>
      </c>
      <c r="AA105" s="335" t="str">
        <f>VLOOKUP(A105,Sheet4!$B$3:$AV$326,27,FALSE)</f>
        <v>Mendukung</v>
      </c>
      <c r="AB105" s="335" t="str">
        <f>VLOOKUP(A105,Sheet4!$B$3:$AV$326,33,FALSE)</f>
        <v>P-N ; 217 V , P-G 218 V, N-G ( Ground) 4.2 V</v>
      </c>
      <c r="AC105" s="335" t="str">
        <f>VLOOKUP(A105,Sheet4!$B$3:$AV$326,34,FALSE)</f>
        <v>ADA</v>
      </c>
      <c r="AD105" s="335" t="s">
        <v>6718</v>
      </c>
      <c r="AE105" s="335" t="str">
        <f>VLOOKUP(A105,Sheet4!$B$3:$AV$326,30,FALSE)</f>
        <v>LOSS DARI POHON DAN SEDIKIT</v>
      </c>
      <c r="AF105" s="335" t="s">
        <v>5256</v>
      </c>
      <c r="AG105" s="335" t="str">
        <f>MasterRemote!K105</f>
        <v>HUGHES239</v>
      </c>
      <c r="AH105" s="335">
        <v>233060803</v>
      </c>
      <c r="AI105" s="335" t="s">
        <v>4903</v>
      </c>
      <c r="AJ105" s="335" t="str">
        <f>VLOOKUP(A105,Sheet4!$B$3:$AV$326,28,FALSE)</f>
        <v>NPRM</v>
      </c>
      <c r="AK105" s="335" t="s">
        <v>4780</v>
      </c>
      <c r="AL105" s="335" t="str">
        <f>MasterRemote!T105</f>
        <v>SCM201900010008</v>
      </c>
      <c r="AM105" s="335" t="s">
        <v>4713</v>
      </c>
      <c r="AN105" s="335" t="s">
        <v>4713</v>
      </c>
      <c r="AO105" s="335" t="str">
        <f t="shared" si="66"/>
        <v>HUGHES239-SiteSurvey-104</v>
      </c>
      <c r="AP105" s="335">
        <v>233019505</v>
      </c>
      <c r="AQ105" s="338" t="s">
        <v>6749</v>
      </c>
    </row>
    <row r="106" spans="1:43">
      <c r="A106" s="335" t="str">
        <f>MasterRemote!A106</f>
        <v>SCM201900010008000105</v>
      </c>
      <c r="B106" s="335">
        <f>MasterRemote!B106</f>
        <v>105</v>
      </c>
      <c r="C106" s="335" t="str">
        <f>MasterRemote!F106</f>
        <v>2.110.17.1</v>
      </c>
      <c r="D106" s="336">
        <f t="shared" si="67"/>
        <v>43277</v>
      </c>
      <c r="E106" s="342" t="s">
        <v>6750</v>
      </c>
      <c r="F106" s="335" t="s">
        <v>3691</v>
      </c>
      <c r="G106" s="335" t="s">
        <v>3265</v>
      </c>
      <c r="H106" s="335" t="s">
        <v>3266</v>
      </c>
      <c r="I106" s="336">
        <v>43277</v>
      </c>
      <c r="J106" s="336">
        <f t="shared" ref="J106:L106" si="107">I106</f>
        <v>43277</v>
      </c>
      <c r="K106" s="336">
        <f t="shared" si="107"/>
        <v>43277</v>
      </c>
      <c r="L106" s="336">
        <f t="shared" si="107"/>
        <v>43277</v>
      </c>
      <c r="M106" s="335" t="s">
        <v>6468</v>
      </c>
      <c r="N106" s="335" t="s">
        <v>4713</v>
      </c>
      <c r="O106" s="335" t="s">
        <v>14</v>
      </c>
      <c r="P106" s="335" t="s">
        <v>2940</v>
      </c>
      <c r="Q106" s="337">
        <v>20009</v>
      </c>
      <c r="R106" s="335" t="str">
        <f>VLOOKUP(A106,Sheet4!$B$3:$AV$326,22,FALSE)</f>
        <v>Bpk. Rasuko</v>
      </c>
      <c r="S106" s="335">
        <f>VLOOKUP(A106,Sheet4!$B$3:$AV$326,23,FALSE)</f>
        <v>81554010767</v>
      </c>
      <c r="T106" s="335" t="str">
        <f>VLOOKUP(A106,Sheet4!$B$3:$AV$326,37,FALSE)</f>
        <v>done</v>
      </c>
      <c r="U106" s="335" t="str">
        <f>VLOOKUP(A106,Sheet4!$B$3:$AV$326,32,FALSE)</f>
        <v>7.41 S</v>
      </c>
      <c r="V106" s="335" t="str">
        <f>VLOOKUP(A106,Sheet4!$B$3:$AV$326,31,FALSE)</f>
        <v>111.44 E</v>
      </c>
      <c r="W106" s="335" t="str">
        <f>VLOOKUP(A106,Sheet4!$B$3:$AV$326,14,FALSE)</f>
        <v>Jalan A. Yani No. 55, Ngawi - Jawa Timur</v>
      </c>
      <c r="X106" s="335" t="str">
        <f>VLOOKUP(A106,Sheet4!$B$3:$AV$326,17,FALSE)</f>
        <v>Gudang- Bisa Titip</v>
      </c>
      <c r="Y106" s="335" t="str">
        <f>VLOOKUP(A106,Sheet4!$B$3:$AV$326,25,FALSE)</f>
        <v>2.4 m</v>
      </c>
      <c r="Z106" s="335" t="str">
        <f>VLOOKUP(A106,Sheet4!$B$3:$AV$326,26,FALSE)</f>
        <v>Rooftop/lantai 4</v>
      </c>
      <c r="AA106" s="335" t="str">
        <f>VLOOKUP(A106,Sheet4!$B$3:$AV$326,27,FALSE)</f>
        <v>Mendukung</v>
      </c>
      <c r="AB106" s="335" t="str">
        <f>VLOOKUP(A106,Sheet4!$B$3:$AV$326,33,FALSE)</f>
        <v>P-N ; 218 V , P-G 219V , N-G ( Ground) 0,132v</v>
      </c>
      <c r="AC106" s="335" t="str">
        <f>VLOOKUP(A106,Sheet4!$B$3:$AV$326,34,FALSE)</f>
        <v>ADA</v>
      </c>
      <c r="AD106" s="335" t="s">
        <v>6718</v>
      </c>
      <c r="AE106" s="335" t="str">
        <f>VLOOKUP(A106,Sheet4!$B$3:$AV$326,30,FALSE)</f>
        <v>Loss dari gedung, pohon maupun obstacle lain.</v>
      </c>
      <c r="AF106" s="335" t="s">
        <v>5256</v>
      </c>
      <c r="AG106" s="335" t="str">
        <f>MasterRemote!K106</f>
        <v>HUGHES239</v>
      </c>
      <c r="AH106" s="335">
        <v>233040304</v>
      </c>
      <c r="AI106" s="335" t="s">
        <v>6723</v>
      </c>
      <c r="AJ106" s="335" t="str">
        <f>VLOOKUP(A106,Sheet4!$B$3:$AV$326,28,FALSE)</f>
        <v>NPRM</v>
      </c>
      <c r="AK106" s="335" t="s">
        <v>4815</v>
      </c>
      <c r="AL106" s="335" t="str">
        <f>MasterRemote!T106</f>
        <v>SCM201900010008</v>
      </c>
      <c r="AM106" s="335" t="s">
        <v>4713</v>
      </c>
      <c r="AN106" s="335" t="s">
        <v>4713</v>
      </c>
      <c r="AO106" s="335" t="str">
        <f t="shared" si="66"/>
        <v>HUGHES239-SiteSurvey-105</v>
      </c>
      <c r="AP106" s="335">
        <v>233019505</v>
      </c>
      <c r="AQ106" s="338" t="s">
        <v>6749</v>
      </c>
    </row>
    <row r="107" spans="1:43">
      <c r="A107" s="335" t="str">
        <f>MasterRemote!A107</f>
        <v>SCM201900010008000106</v>
      </c>
      <c r="B107" s="335">
        <f>MasterRemote!B107</f>
        <v>106</v>
      </c>
      <c r="C107" s="335" t="str">
        <f>MasterRemote!F107</f>
        <v>55.12.9.1</v>
      </c>
      <c r="D107" s="336">
        <f t="shared" si="67"/>
        <v>43279</v>
      </c>
      <c r="E107" s="342" t="s">
        <v>6750</v>
      </c>
      <c r="F107" s="335" t="s">
        <v>3693</v>
      </c>
      <c r="G107" s="335" t="s">
        <v>3219</v>
      </c>
      <c r="H107" s="335" t="s">
        <v>3220</v>
      </c>
      <c r="I107" s="336">
        <v>43279</v>
      </c>
      <c r="J107" s="336">
        <f t="shared" ref="J107:L107" si="108">I107</f>
        <v>43279</v>
      </c>
      <c r="K107" s="336">
        <f t="shared" si="108"/>
        <v>43279</v>
      </c>
      <c r="L107" s="336">
        <f t="shared" si="108"/>
        <v>43279</v>
      </c>
      <c r="M107" s="335" t="s">
        <v>6468</v>
      </c>
      <c r="N107" s="335" t="s">
        <v>4713</v>
      </c>
      <c r="O107" s="335" t="s">
        <v>14</v>
      </c>
      <c r="P107" s="335" t="s">
        <v>2940</v>
      </c>
      <c r="Q107" s="337">
        <v>20009</v>
      </c>
      <c r="R107" s="335" t="str">
        <f>VLOOKUP(A107,Sheet4!$B$3:$AV$326,22,FALSE)</f>
        <v>ARGO IT KANCA BRI</v>
      </c>
      <c r="S107" s="335">
        <f>VLOOKUP(A107,Sheet4!$B$3:$AV$326,23,FALSE)</f>
        <v>82231639009</v>
      </c>
      <c r="T107" s="335" t="str">
        <f>VLOOKUP(A107,Sheet4!$B$3:$AV$326,37,FALSE)</f>
        <v>done survey</v>
      </c>
      <c r="U107" s="335" t="str">
        <f>VLOOKUP(A107,Sheet4!$B$3:$AV$326,32,FALSE)</f>
        <v>7.42 S</v>
      </c>
      <c r="V107" s="335" t="str">
        <f>VLOOKUP(A107,Sheet4!$B$3:$AV$326,31,FALSE)</f>
        <v>114.0 E</v>
      </c>
      <c r="W107" s="335" t="str">
        <f>VLOOKUP(A107,Sheet4!$B$3:$AV$326,14,FALSE)</f>
        <v>JLN AHMADYANI NO 123 KODEPOS 68311 SITUBONDO</v>
      </c>
      <c r="X107" s="335" t="str">
        <f>VLOOKUP(A107,Sheet4!$B$3:$AV$326,17,FALSE)</f>
        <v>Gudang- Bisa Titip</v>
      </c>
      <c r="Y107" s="335" t="str">
        <f>VLOOKUP(A107,Sheet4!$B$3:$AV$326,25,FALSE)</f>
        <v>2.4 m</v>
      </c>
      <c r="Z107" s="335" t="str">
        <f>VLOOKUP(A107,Sheet4!$B$3:$AV$326,26,FALSE)</f>
        <v>ROOFTOP SAMPING LANTAI 1 GEDUNG UTAMA</v>
      </c>
      <c r="AA107" s="335" t="str">
        <f>VLOOKUP(A107,Sheet4!$B$3:$AV$326,27,FALSE)</f>
        <v>Mendukung</v>
      </c>
      <c r="AB107" s="335" t="str">
        <f>VLOOKUP(A107,Sheet4!$B$3:$AV$326,33,FALSE)</f>
        <v>PN 230 PG 230 NG 0.09V</v>
      </c>
      <c r="AC107" s="335" t="str">
        <f>VLOOKUP(A107,Sheet4!$B$3:$AV$326,34,FALSE)</f>
        <v>ADA</v>
      </c>
      <c r="AD107" s="335" t="s">
        <v>6718</v>
      </c>
      <c r="AE107" s="335" t="str">
        <f>VLOOKUP(A107,Sheet4!$B$3:$AV$326,30,FALSE)</f>
        <v>LOSS DARI POHON DAN GEDUNG</v>
      </c>
      <c r="AF107" s="335" t="s">
        <v>5256</v>
      </c>
      <c r="AG107" s="335" t="str">
        <f>MasterRemote!K107</f>
        <v>HUGHES239</v>
      </c>
      <c r="AH107" s="335">
        <v>233040304</v>
      </c>
      <c r="AI107" s="335" t="s">
        <v>6723</v>
      </c>
      <c r="AJ107" s="335" t="str">
        <f>VLOOKUP(A107,Sheet4!$B$3:$AV$326,28,FALSE)</f>
        <v>NPRM</v>
      </c>
      <c r="AK107" s="335" t="s">
        <v>4790</v>
      </c>
      <c r="AL107" s="335" t="str">
        <f>MasterRemote!T107</f>
        <v>SCM201900010008</v>
      </c>
      <c r="AM107" s="335" t="s">
        <v>4713</v>
      </c>
      <c r="AN107" s="335" t="s">
        <v>4713</v>
      </c>
      <c r="AO107" s="335" t="str">
        <f t="shared" si="66"/>
        <v>HUGHES239-SiteSurvey-106</v>
      </c>
      <c r="AP107" s="335">
        <v>233019505</v>
      </c>
      <c r="AQ107" s="338" t="s">
        <v>6749</v>
      </c>
    </row>
    <row r="108" spans="1:43">
      <c r="A108" s="335" t="str">
        <f>MasterRemote!A108</f>
        <v>SCM201900010008000107</v>
      </c>
      <c r="B108" s="335">
        <f>MasterRemote!B108</f>
        <v>107</v>
      </c>
      <c r="C108" s="335" t="str">
        <f>MasterRemote!F108</f>
        <v>6.110.17.1</v>
      </c>
      <c r="D108" s="336">
        <f t="shared" si="67"/>
        <v>43279</v>
      </c>
      <c r="E108" s="342" t="s">
        <v>6750</v>
      </c>
      <c r="F108" s="335" t="s">
        <v>3695</v>
      </c>
      <c r="G108" s="335" t="s">
        <v>3265</v>
      </c>
      <c r="H108" s="335" t="s">
        <v>3266</v>
      </c>
      <c r="I108" s="336">
        <v>43279</v>
      </c>
      <c r="J108" s="336">
        <f t="shared" ref="J108:L108" si="109">I108</f>
        <v>43279</v>
      </c>
      <c r="K108" s="336">
        <f t="shared" si="109"/>
        <v>43279</v>
      </c>
      <c r="L108" s="336">
        <f t="shared" si="109"/>
        <v>43279</v>
      </c>
      <c r="M108" s="335" t="s">
        <v>6468</v>
      </c>
      <c r="N108" s="335" t="s">
        <v>4713</v>
      </c>
      <c r="O108" s="335" t="s">
        <v>14</v>
      </c>
      <c r="P108" s="335" t="s">
        <v>2940</v>
      </c>
      <c r="Q108" s="337">
        <v>20009</v>
      </c>
      <c r="R108" s="335" t="str">
        <f>VLOOKUP(A108,Sheet4!$B$3:$AV$326,22,FALSE)</f>
        <v>Wahyu Widayanto</v>
      </c>
      <c r="S108" s="335">
        <f>VLOOKUP(A108,Sheet4!$B$3:$AV$326,23,FALSE)</f>
        <v>81230313225</v>
      </c>
      <c r="T108" s="335" t="str">
        <f>VLOOKUP(A108,Sheet4!$B$3:$AV$326,37,FALSE)</f>
        <v>Done</v>
      </c>
      <c r="U108" s="335" t="str">
        <f>VLOOKUP(A108,Sheet4!$B$3:$AV$326,32,FALSE)</f>
        <v>8.195 S</v>
      </c>
      <c r="V108" s="335" t="str">
        <f>VLOOKUP(A108,Sheet4!$B$3:$AV$326,31,FALSE)</f>
        <v>111.105 E</v>
      </c>
      <c r="W108" s="335" t="str">
        <f>VLOOKUP(A108,Sheet4!$B$3:$AV$326,14,FALSE)</f>
        <v>Jalan A. Yani No. 18, Pacitan - Jawa Timur</v>
      </c>
      <c r="X108" s="335" t="str">
        <f>VLOOKUP(A108,Sheet4!$B$3:$AV$326,17,FALSE)</f>
        <v>Gudang- Bisa Titip</v>
      </c>
      <c r="Y108" s="335" t="str">
        <f>VLOOKUP(A108,Sheet4!$B$3:$AV$326,25,FALSE)</f>
        <v>2.4 m</v>
      </c>
      <c r="Z108" s="335" t="str">
        <f>VLOOKUP(A108,Sheet4!$B$3:$AV$326,26,FALSE)</f>
        <v>Rooftop (lantai 3)</v>
      </c>
      <c r="AA108" s="335" t="str">
        <f>VLOOKUP(A108,Sheet4!$B$3:$AV$326,27,FALSE)</f>
        <v>Mendukung</v>
      </c>
      <c r="AB108" s="335" t="str">
        <f>VLOOKUP(A108,Sheet4!$B$3:$AV$326,33,FALSE)</f>
        <v>P-N ; 229 V , P-G 230V , N-G ( Ground) 0.4V</v>
      </c>
      <c r="AC108" s="335" t="str">
        <f>VLOOKUP(A108,Sheet4!$B$3:$AV$326,34,FALSE)</f>
        <v>ADA</v>
      </c>
      <c r="AD108" s="335" t="s">
        <v>6718</v>
      </c>
      <c r="AE108" s="335" t="str">
        <f>VLOOKUP(A108,Sheet4!$B$3:$AV$326,30,FALSE)</f>
        <v>Loss dari gedung, pohon maupun obstacle lain.</v>
      </c>
      <c r="AF108" s="335" t="s">
        <v>5256</v>
      </c>
      <c r="AG108" s="335" t="str">
        <f>MasterRemote!K108</f>
        <v>HUGHES239</v>
      </c>
      <c r="AH108" s="335">
        <v>233040304</v>
      </c>
      <c r="AI108" s="335" t="s">
        <v>6723</v>
      </c>
      <c r="AJ108" s="335" t="str">
        <f>VLOOKUP(A108,Sheet4!$B$3:$AV$326,28,FALSE)</f>
        <v>NPRM</v>
      </c>
      <c r="AK108" s="335" t="s">
        <v>4808</v>
      </c>
      <c r="AL108" s="335" t="str">
        <f>MasterRemote!T108</f>
        <v>SCM201900010008</v>
      </c>
      <c r="AM108" s="335" t="s">
        <v>4713</v>
      </c>
      <c r="AN108" s="335" t="s">
        <v>4713</v>
      </c>
      <c r="AO108" s="335" t="str">
        <f t="shared" si="66"/>
        <v>HUGHES239-SiteSurvey-107</v>
      </c>
      <c r="AP108" s="335">
        <v>233019505</v>
      </c>
      <c r="AQ108" s="338" t="s">
        <v>6749</v>
      </c>
    </row>
    <row r="109" spans="1:43">
      <c r="A109" s="335" t="str">
        <f>MasterRemote!A109</f>
        <v>SCM201900010008000108</v>
      </c>
      <c r="B109" s="335">
        <f>MasterRemote!B109</f>
        <v>108</v>
      </c>
      <c r="C109" s="335" t="str">
        <f>MasterRemote!F109</f>
        <v>2.137.17.1</v>
      </c>
      <c r="D109" s="336">
        <f t="shared" si="67"/>
        <v>43278</v>
      </c>
      <c r="E109" s="342" t="s">
        <v>6750</v>
      </c>
      <c r="F109" s="335" t="s">
        <v>4240</v>
      </c>
      <c r="G109" s="335" t="s">
        <v>3219</v>
      </c>
      <c r="H109" s="335" t="s">
        <v>3220</v>
      </c>
      <c r="I109" s="336">
        <v>43278</v>
      </c>
      <c r="J109" s="336">
        <f t="shared" ref="J109:L109" si="110">I109</f>
        <v>43278</v>
      </c>
      <c r="K109" s="336">
        <f t="shared" si="110"/>
        <v>43278</v>
      </c>
      <c r="L109" s="336">
        <f t="shared" si="110"/>
        <v>43278</v>
      </c>
      <c r="M109" s="335" t="s">
        <v>6468</v>
      </c>
      <c r="N109" s="335" t="s">
        <v>4713</v>
      </c>
      <c r="O109" s="335" t="s">
        <v>14</v>
      </c>
      <c r="P109" s="335" t="s">
        <v>2940</v>
      </c>
      <c r="Q109" s="337">
        <v>20009</v>
      </c>
      <c r="R109" s="335" t="str">
        <f>VLOOKUP(A109,Sheet4!$B$3:$AV$326,22,FALSE)</f>
        <v>JEFRI</v>
      </c>
      <c r="S109" s="335">
        <f>VLOOKUP(A109,Sheet4!$B$3:$AV$326,23,FALSE)</f>
        <v>8113502070</v>
      </c>
      <c r="T109" s="335" t="str">
        <f>VLOOKUP(A109,Sheet4!$B$3:$AV$326,37,FALSE)</f>
        <v>LOKASI PENEMPATAN ANTENA 2,4M DI ROOF TOP GEDUNG LANTAI 4 DAN SIAP DI INSTAL</v>
      </c>
      <c r="U109" s="335" t="str">
        <f>VLOOKUP(A109,Sheet4!$B$3:$AV$326,32,FALSE)</f>
        <v>8.10 S</v>
      </c>
      <c r="V109" s="335" t="str">
        <f>VLOOKUP(A109,Sheet4!$B$3:$AV$326,31,FALSE)</f>
        <v>113.42 E</v>
      </c>
      <c r="W109" s="335" t="str">
        <f>VLOOKUP(A109,Sheet4!$B$3:$AV$326,14,FALSE)</f>
        <v>JLN AHMAD YANI NO 1 JEMBER JATIM</v>
      </c>
      <c r="X109" s="335" t="str">
        <f>VLOOKUP(A109,Sheet4!$B$3:$AV$326,17,FALSE)</f>
        <v>Gudang- Bisa Titip</v>
      </c>
      <c r="Y109" s="335" t="str">
        <f>VLOOKUP(A109,Sheet4!$B$3:$AV$326,25,FALSE)</f>
        <v>2.4 m</v>
      </c>
      <c r="Z109" s="335" t="str">
        <f>VLOOKUP(A109,Sheet4!$B$3:$AV$326,26,FALSE)</f>
        <v>ROOFTOP , LANTAI … LANTAI 4 GEDUNG UTAMA</v>
      </c>
      <c r="AA109" s="335">
        <f>VLOOKUP(A109,Sheet4!$B$3:$AV$326,27,FALSE)</f>
        <v>0</v>
      </c>
      <c r="AB109" s="335" t="str">
        <f>VLOOKUP(A109,Sheet4!$B$3:$AV$326,33,FALSE)</f>
        <v>PN 227 PG 227 NG 0.3V</v>
      </c>
      <c r="AC109" s="335" t="str">
        <f>VLOOKUP(A109,Sheet4!$B$3:$AV$326,34,FALSE)</f>
        <v>ADA</v>
      </c>
      <c r="AD109" s="335" t="s">
        <v>6718</v>
      </c>
      <c r="AE109" s="335" t="str">
        <f>VLOOKUP(A109,Sheet4!$B$3:$AV$326,30,FALSE)</f>
        <v>LOSS DARI POHON DAN GEDUNG</v>
      </c>
      <c r="AF109" s="335" t="s">
        <v>5256</v>
      </c>
      <c r="AG109" s="335" t="str">
        <f>MasterRemote!K109</f>
        <v>HUGHES239</v>
      </c>
      <c r="AH109" s="335">
        <v>237711805</v>
      </c>
      <c r="AI109" s="340" t="s">
        <v>6726</v>
      </c>
      <c r="AJ109" s="335" t="str">
        <f>VLOOKUP(A109,Sheet4!$B$3:$AV$326,28,FALSE)</f>
        <v>NPRM</v>
      </c>
      <c r="AK109" s="335" t="s">
        <v>5709</v>
      </c>
      <c r="AL109" s="335" t="str">
        <f>MasterRemote!T109</f>
        <v>SCM201900010008</v>
      </c>
      <c r="AM109" s="335" t="s">
        <v>4713</v>
      </c>
      <c r="AN109" s="335" t="s">
        <v>4713</v>
      </c>
      <c r="AO109" s="335" t="str">
        <f t="shared" si="66"/>
        <v>HUGHES239-SiteSurvey-108</v>
      </c>
      <c r="AP109" s="335">
        <v>233019505</v>
      </c>
      <c r="AQ109" s="338" t="s">
        <v>6749</v>
      </c>
    </row>
    <row r="110" spans="1:43">
      <c r="A110" s="335" t="str">
        <f>MasterRemote!A110</f>
        <v>SCM201900010008000109</v>
      </c>
      <c r="B110" s="335">
        <f>MasterRemote!B110</f>
        <v>109</v>
      </c>
      <c r="C110" s="335" t="str">
        <f>MasterRemote!F110</f>
        <v>3.41.17.1</v>
      </c>
      <c r="D110" s="336">
        <f t="shared" si="67"/>
        <v>43280</v>
      </c>
      <c r="E110" s="342" t="s">
        <v>6750</v>
      </c>
      <c r="F110" s="335" t="s">
        <v>4244</v>
      </c>
      <c r="G110" s="335" t="s">
        <v>3219</v>
      </c>
      <c r="H110" s="335" t="s">
        <v>3220</v>
      </c>
      <c r="I110" s="336">
        <v>43280</v>
      </c>
      <c r="J110" s="336">
        <f t="shared" ref="J110:L110" si="111">I110</f>
        <v>43280</v>
      </c>
      <c r="K110" s="336">
        <f t="shared" si="111"/>
        <v>43280</v>
      </c>
      <c r="L110" s="336">
        <f t="shared" si="111"/>
        <v>43280</v>
      </c>
      <c r="M110" s="335" t="s">
        <v>6468</v>
      </c>
      <c r="N110" s="335" t="s">
        <v>4713</v>
      </c>
      <c r="O110" s="335" t="s">
        <v>14</v>
      </c>
      <c r="P110" s="335" t="s">
        <v>2940</v>
      </c>
      <c r="Q110" s="337">
        <v>20009</v>
      </c>
      <c r="R110" s="335" t="str">
        <f>VLOOKUP(A110,Sheet4!$B$3:$AV$326,22,FALSE)</f>
        <v>PAK RIZKY</v>
      </c>
      <c r="S110" s="335">
        <f>VLOOKUP(A110,Sheet4!$B$3:$AV$326,23,FALSE)</f>
        <v>82234264254</v>
      </c>
      <c r="T110" s="335" t="str">
        <f>VLOOKUP(A110,Sheet4!$B$3:$AV$326,37,FALSE)</f>
        <v>done survey</v>
      </c>
      <c r="U110" s="335" t="str">
        <f>VLOOKUP(A110,Sheet4!$B$3:$AV$326,32,FALSE)</f>
        <v>8.13 S</v>
      </c>
      <c r="V110" s="335" t="str">
        <f>VLOOKUP(A110,Sheet4!$B$3:$AV$326,31,FALSE)</f>
        <v>114.22 E</v>
      </c>
      <c r="W110" s="335" t="str">
        <f>VLOOKUP(A110,Sheet4!$B$3:$AV$326,14,FALSE)</f>
        <v>JLN AHMADYANI NO 12 BANYUWANGI</v>
      </c>
      <c r="X110" s="335" t="str">
        <f>VLOOKUP(A110,Sheet4!$B$3:$AV$326,17,FALSE)</f>
        <v>Gudang- Bisa Titip</v>
      </c>
      <c r="Y110" s="335" t="str">
        <f>VLOOKUP(A110,Sheet4!$B$3:$AV$326,25,FALSE)</f>
        <v>2.4 m</v>
      </c>
      <c r="Z110" s="335" t="str">
        <f>VLOOKUP(A110,Sheet4!$B$3:$AV$326,26,FALSE)</f>
        <v>KUT GEDUNG</v>
      </c>
      <c r="AA110" s="335" t="str">
        <f>VLOOKUP(A110,Sheet4!$B$3:$AV$326,27,FALSE)</f>
        <v>Mendukung</v>
      </c>
      <c r="AB110" s="335" t="str">
        <f>VLOOKUP(A110,Sheet4!$B$3:$AV$326,33,FALSE)</f>
        <v>PN 219 PG 219 NG 0.6V</v>
      </c>
      <c r="AC110" s="335" t="str">
        <f>VLOOKUP(A110,Sheet4!$B$3:$AV$326,34,FALSE)</f>
        <v>ADA</v>
      </c>
      <c r="AD110" s="335" t="s">
        <v>6718</v>
      </c>
      <c r="AE110" s="335" t="str">
        <f>VLOOKUP(A110,Sheet4!$B$3:$AV$326,30,FALSE)</f>
        <v>LOOS</v>
      </c>
      <c r="AF110" s="335" t="s">
        <v>5256</v>
      </c>
      <c r="AG110" s="335" t="str">
        <f>MasterRemote!K110</f>
        <v>HUGHES239</v>
      </c>
      <c r="AH110" s="335">
        <v>237711805</v>
      </c>
      <c r="AI110" s="340" t="s">
        <v>6726</v>
      </c>
      <c r="AJ110" s="335" t="str">
        <f>VLOOKUP(A110,Sheet4!$B$3:$AV$326,28,FALSE)</f>
        <v>NPRM</v>
      </c>
      <c r="AK110" s="335" t="s">
        <v>4764</v>
      </c>
      <c r="AL110" s="335" t="str">
        <f>MasterRemote!T110</f>
        <v>SCM201900010008</v>
      </c>
      <c r="AM110" s="335" t="s">
        <v>4713</v>
      </c>
      <c r="AN110" s="335" t="s">
        <v>4713</v>
      </c>
      <c r="AO110" s="335" t="str">
        <f t="shared" si="66"/>
        <v>HUGHES239-SiteSurvey-109</v>
      </c>
      <c r="AP110" s="335">
        <v>233019505</v>
      </c>
      <c r="AQ110" s="338" t="s">
        <v>6749</v>
      </c>
    </row>
    <row r="111" spans="1:43">
      <c r="A111" s="335" t="str">
        <f>MasterRemote!A111</f>
        <v>SCM201900010008000110</v>
      </c>
      <c r="B111" s="335">
        <f>MasterRemote!B111</f>
        <v>110</v>
      </c>
      <c r="C111" s="335" t="str">
        <f>MasterRemote!F111</f>
        <v>2.106.17.1</v>
      </c>
      <c r="D111" s="336">
        <f t="shared" si="67"/>
        <v>43277</v>
      </c>
      <c r="E111" s="342" t="s">
        <v>6750</v>
      </c>
      <c r="F111" s="335" t="s">
        <v>4249</v>
      </c>
      <c r="G111" s="335" t="s">
        <v>3265</v>
      </c>
      <c r="H111" s="335" t="s">
        <v>3266</v>
      </c>
      <c r="I111" s="336">
        <v>43277</v>
      </c>
      <c r="J111" s="336">
        <f t="shared" ref="J111:L111" si="112">I111</f>
        <v>43277</v>
      </c>
      <c r="K111" s="336">
        <f t="shared" si="112"/>
        <v>43277</v>
      </c>
      <c r="L111" s="336">
        <f t="shared" si="112"/>
        <v>43277</v>
      </c>
      <c r="M111" s="335" t="s">
        <v>6468</v>
      </c>
      <c r="N111" s="335" t="s">
        <v>4713</v>
      </c>
      <c r="O111" s="335" t="s">
        <v>14</v>
      </c>
      <c r="P111" s="335" t="s">
        <v>2940</v>
      </c>
      <c r="Q111" s="337">
        <v>20009</v>
      </c>
      <c r="R111" s="335" t="str">
        <f>VLOOKUP(A111,Sheet4!$B$3:$AV$326,22,FALSE)</f>
        <v>Septian Saputra</v>
      </c>
      <c r="S111" s="335">
        <f>VLOOKUP(A111,Sheet4!$B$3:$AV$326,23,FALSE)</f>
        <v>87751874998</v>
      </c>
      <c r="T111" s="335" t="str">
        <f>VLOOKUP(A111,Sheet4!$B$3:$AV$326,37,FALSE)</f>
        <v>done survey</v>
      </c>
      <c r="U111" s="335" t="str">
        <f>VLOOKUP(A111,Sheet4!$B$3:$AV$326,32,FALSE)</f>
        <v>7.627 S</v>
      </c>
      <c r="V111" s="335" t="str">
        <f>VLOOKUP(A111,Sheet4!$B$3:$AV$326,31,FALSE)</f>
        <v>111.519 E</v>
      </c>
      <c r="W111" s="335" t="str">
        <f>VLOOKUP(A111,Sheet4!$B$3:$AV$326,14,FALSE)</f>
        <v>Jalan Pahlawan No. 50, Madiun - Jawa Timur</v>
      </c>
      <c r="X111" s="335" t="str">
        <f>VLOOKUP(A111,Sheet4!$B$3:$AV$326,17,FALSE)</f>
        <v>Gudang- Bisa Titip</v>
      </c>
      <c r="Y111" s="335" t="str">
        <f>VLOOKUP(A111,Sheet4!$B$3:$AV$326,25,FALSE)</f>
        <v>2.4 m</v>
      </c>
      <c r="Z111" s="335" t="str">
        <f>VLOOKUP(A111,Sheet4!$B$3:$AV$326,26,FALSE)</f>
        <v>Rooftop Lantai 2 ruang gense</v>
      </c>
      <c r="AA111" s="335" t="str">
        <f>VLOOKUP(A111,Sheet4!$B$3:$AV$326,27,FALSE)</f>
        <v>Mendukung</v>
      </c>
      <c r="AB111" s="335" t="str">
        <f>VLOOKUP(A111,Sheet4!$B$3:$AV$326,33,FALSE)</f>
        <v>P-N ; 223 V , P-G 225V , N-G ( Ground) 1.4V</v>
      </c>
      <c r="AC111" s="335" t="str">
        <f>VLOOKUP(A111,Sheet4!$B$3:$AV$326,34,FALSE)</f>
        <v>ADA</v>
      </c>
      <c r="AD111" s="335" t="s">
        <v>6718</v>
      </c>
      <c r="AE111" s="335" t="str">
        <f>VLOOKUP(A111,Sheet4!$B$3:$AV$326,30,FALSE)</f>
        <v>Loss dari gedung, pohon maupun obstacle lain</v>
      </c>
      <c r="AF111" s="335" t="s">
        <v>5256</v>
      </c>
      <c r="AG111" s="335" t="str">
        <f>MasterRemote!K111</f>
        <v>HUGHES239</v>
      </c>
      <c r="AH111" s="335">
        <v>233040304</v>
      </c>
      <c r="AI111" s="335" t="s">
        <v>6723</v>
      </c>
      <c r="AJ111" s="335" t="str">
        <f>VLOOKUP(A111,Sheet4!$B$3:$AV$326,28,FALSE)</f>
        <v>NPRM</v>
      </c>
      <c r="AK111" s="335" t="s">
        <v>4764</v>
      </c>
      <c r="AL111" s="335" t="str">
        <f>MasterRemote!T111</f>
        <v>SCM201900010008</v>
      </c>
      <c r="AM111" s="335" t="s">
        <v>4713</v>
      </c>
      <c r="AN111" s="335" t="s">
        <v>4713</v>
      </c>
      <c r="AO111" s="335" t="str">
        <f t="shared" si="66"/>
        <v>HUGHES239-SiteSurvey-110</v>
      </c>
      <c r="AP111" s="335">
        <v>233019505</v>
      </c>
      <c r="AQ111" s="338" t="s">
        <v>6749</v>
      </c>
    </row>
    <row r="112" spans="1:43">
      <c r="A112" s="335" t="str">
        <f>MasterRemote!A112</f>
        <v>SCM201900010008000111</v>
      </c>
      <c r="B112" s="335">
        <f>MasterRemote!B112</f>
        <v>111</v>
      </c>
      <c r="C112" s="335" t="str">
        <f>MasterRemote!F112</f>
        <v>26.4.105.1</v>
      </c>
      <c r="D112" s="336">
        <f t="shared" si="67"/>
        <v>43280</v>
      </c>
      <c r="E112" s="342" t="s">
        <v>6750</v>
      </c>
      <c r="F112" s="335" t="s">
        <v>3704</v>
      </c>
      <c r="G112" s="335" t="s">
        <v>3219</v>
      </c>
      <c r="H112" s="335" t="s">
        <v>3220</v>
      </c>
      <c r="I112" s="336">
        <v>43280</v>
      </c>
      <c r="J112" s="336">
        <f t="shared" ref="J112:L112" si="113">I112</f>
        <v>43280</v>
      </c>
      <c r="K112" s="336">
        <f t="shared" si="113"/>
        <v>43280</v>
      </c>
      <c r="L112" s="336">
        <f t="shared" si="113"/>
        <v>43280</v>
      </c>
      <c r="M112" s="335" t="s">
        <v>6468</v>
      </c>
      <c r="N112" s="335" t="s">
        <v>4713</v>
      </c>
      <c r="O112" s="335" t="s">
        <v>14</v>
      </c>
      <c r="P112" s="335" t="s">
        <v>2940</v>
      </c>
      <c r="Q112" s="337">
        <v>20009</v>
      </c>
      <c r="R112" s="335" t="str">
        <f>VLOOKUP(A112,Sheet4!$B$3:$AV$326,22,FALSE)</f>
        <v>PAK RIZKY</v>
      </c>
      <c r="S112" s="335">
        <f>VLOOKUP(A112,Sheet4!$B$3:$AV$326,23,FALSE)</f>
        <v>82330934197</v>
      </c>
      <c r="T112" s="335" t="str">
        <f>VLOOKUP(A112,Sheet4!$B$3:$AV$326,37,FALSE)</f>
        <v>done survey</v>
      </c>
      <c r="U112" s="335" t="str">
        <f>VLOOKUP(A112,Sheet4!$B$3:$AV$326,32,FALSE)</f>
        <v>8.21 S</v>
      </c>
      <c r="V112" s="335" t="str">
        <f>VLOOKUP(A112,Sheet4!$B$3:$AV$326,31,FALSE)</f>
        <v>114.8 E</v>
      </c>
      <c r="W112" s="335" t="str">
        <f>VLOOKUP(A112,Sheet4!$B$3:$AV$326,14,FALSE)</f>
        <v>JLN GAJAH MADA NO 193 GENTENG KAB. BANYUWANGI</v>
      </c>
      <c r="X112" s="335" t="str">
        <f>VLOOKUP(A112,Sheet4!$B$3:$AV$326,17,FALSE)</f>
        <v>Gudang- Bisa Titip</v>
      </c>
      <c r="Y112" s="335" t="str">
        <f>VLOOKUP(A112,Sheet4!$B$3:$AV$326,25,FALSE)</f>
        <v>2.4 m</v>
      </c>
      <c r="Z112" s="335" t="str">
        <f>VLOOKUP(A112,Sheet4!$B$3:$AV$326,26,FALSE)</f>
        <v>ROOFTOP GUDANG SAMPING LANTAI 1 GEDUNG UTAMA</v>
      </c>
      <c r="AA112" s="335" t="str">
        <f>VLOOKUP(A112,Sheet4!$B$3:$AV$326,27,FALSE)</f>
        <v>Mendukung</v>
      </c>
      <c r="AB112" s="335" t="str">
        <f>VLOOKUP(A112,Sheet4!$B$3:$AV$326,33,FALSE)</f>
        <v>P-N ; 229 V , P-G 230V , N-G ( Ground) 0.4V</v>
      </c>
      <c r="AC112" s="335" t="str">
        <f>VLOOKUP(A112,Sheet4!$B$3:$AV$326,34,FALSE)</f>
        <v>ADA</v>
      </c>
      <c r="AD112" s="335" t="s">
        <v>6718</v>
      </c>
      <c r="AE112" s="335" t="str">
        <f>VLOOKUP(A112,Sheet4!$B$3:$AV$326,30,FALSE)</f>
        <v>LOSS DARI POHON DAN GEDUNG</v>
      </c>
      <c r="AF112" s="335" t="s">
        <v>5256</v>
      </c>
      <c r="AG112" s="335" t="str">
        <f>MasterRemote!K112</f>
        <v>HUGHES239</v>
      </c>
      <c r="AH112" s="335">
        <v>235111005</v>
      </c>
      <c r="AI112" s="335" t="s">
        <v>3131</v>
      </c>
      <c r="AJ112" s="335" t="str">
        <f>VLOOKUP(A112,Sheet4!$B$3:$AV$326,28,FALSE)</f>
        <v>NPRM</v>
      </c>
      <c r="AK112" s="335" t="s">
        <v>4875</v>
      </c>
      <c r="AL112" s="335" t="str">
        <f>MasterRemote!T112</f>
        <v>SCM201900010008</v>
      </c>
      <c r="AM112" s="335" t="s">
        <v>4713</v>
      </c>
      <c r="AN112" s="335" t="s">
        <v>4713</v>
      </c>
      <c r="AO112" s="335" t="str">
        <f t="shared" si="66"/>
        <v>HUGHES239-SiteSurvey-111</v>
      </c>
      <c r="AP112" s="335">
        <v>233019505</v>
      </c>
      <c r="AQ112" s="338" t="s">
        <v>6749</v>
      </c>
    </row>
    <row r="113" spans="1:43">
      <c r="A113" s="335" t="str">
        <f>MasterRemote!A113</f>
        <v>SCM201900010008000112</v>
      </c>
      <c r="B113" s="335">
        <f>MasterRemote!B113</f>
        <v>112</v>
      </c>
      <c r="C113" s="335" t="str">
        <f>MasterRemote!F113</f>
        <v>3.134.17.1</v>
      </c>
      <c r="D113" s="336">
        <f t="shared" si="67"/>
        <v>43307</v>
      </c>
      <c r="E113" s="342" t="s">
        <v>6750</v>
      </c>
      <c r="F113" s="335" t="s">
        <v>4256</v>
      </c>
      <c r="G113" s="335" t="s">
        <v>3231</v>
      </c>
      <c r="H113" s="335" t="s">
        <v>3012</v>
      </c>
      <c r="I113" s="336">
        <v>43307</v>
      </c>
      <c r="J113" s="336">
        <f t="shared" ref="J113:L113" si="114">I113</f>
        <v>43307</v>
      </c>
      <c r="K113" s="336">
        <f t="shared" si="114"/>
        <v>43307</v>
      </c>
      <c r="L113" s="336">
        <f t="shared" si="114"/>
        <v>43307</v>
      </c>
      <c r="M113" s="335" t="s">
        <v>6468</v>
      </c>
      <c r="N113" s="335" t="s">
        <v>4713</v>
      </c>
      <c r="O113" s="335" t="s">
        <v>14</v>
      </c>
      <c r="P113" s="335" t="s">
        <v>2940</v>
      </c>
      <c r="Q113" s="337">
        <v>20009</v>
      </c>
      <c r="R113" s="335" t="str">
        <f>VLOOKUP(A113,Sheet4!$B$3:$AV$326,22,FALSE)</f>
        <v>Eko</v>
      </c>
      <c r="S113" s="335">
        <f>VLOOKUP(A113,Sheet4!$B$3:$AV$326,23,FALSE)</f>
        <v>8115803041</v>
      </c>
      <c r="T113" s="335" t="str">
        <f>VLOOKUP(A113,Sheet4!$B$3:$AV$326,37,FALSE)</f>
        <v>done survey</v>
      </c>
      <c r="U113" s="335">
        <f>VLOOKUP(A113,Sheet4!$B$3:$AV$326,32,FALSE)</f>
        <v>0</v>
      </c>
      <c r="V113" s="335">
        <f>VLOOKUP(A113,Sheet4!$B$3:$AV$326,31,FALSE)</f>
        <v>0</v>
      </c>
      <c r="W113" s="335" t="str">
        <f>VLOOKUP(A113,Sheet4!$B$3:$AV$326,14,FALSE)</f>
        <v>JL.JEND SUDIRMAN NO 39 SAMARINDA KOTA</v>
      </c>
      <c r="X113" s="335">
        <f>VLOOKUP(A113,Sheet4!$B$3:$AV$326,17,FALSE)</f>
        <v>0</v>
      </c>
      <c r="Y113" s="335" t="str">
        <f>VLOOKUP(A113,Sheet4!$B$3:$AV$326,25,FALSE)</f>
        <v>2.4 m</v>
      </c>
      <c r="Z113" s="335" t="str">
        <f>VLOOKUP(A113,Sheet4!$B$3:$AV$326,26,FALSE)</f>
        <v>Roof top lantai 4</v>
      </c>
      <c r="AA113" s="335" t="str">
        <f>VLOOKUP(A113,Sheet4!$B$3:$AV$326,27,FALSE)</f>
        <v>mendukung</v>
      </c>
      <c r="AB113" s="335" t="str">
        <f>VLOOKUP(A113,Sheet4!$B$3:$AV$326,33,FALSE)</f>
        <v>P-N ; 216 V , P-G 214 V , N-G ( Ground) 3,4v</v>
      </c>
      <c r="AC113" s="335" t="str">
        <f>VLOOKUP(A113,Sheet4!$B$3:$AV$326,34,FALSE)</f>
        <v>ADA</v>
      </c>
      <c r="AD113" s="335" t="s">
        <v>6718</v>
      </c>
      <c r="AE113" s="335" t="str">
        <f>VLOOKUP(A113,Sheet4!$B$3:$AV$326,30,FALSE)</f>
        <v>LOSS</v>
      </c>
      <c r="AF113" s="335" t="s">
        <v>5256</v>
      </c>
      <c r="AG113" s="335" t="str">
        <f>MasterRemote!K113</f>
        <v>HUGHES239</v>
      </c>
      <c r="AH113" s="335">
        <v>236471702</v>
      </c>
      <c r="AI113" s="335" t="s">
        <v>6722</v>
      </c>
      <c r="AJ113" s="335" t="str">
        <f>VLOOKUP(A113,Sheet4!$B$3:$AV$326,28,FALSE)</f>
        <v>NPRM</v>
      </c>
      <c r="AK113" s="335" t="s">
        <v>4780</v>
      </c>
      <c r="AL113" s="335" t="str">
        <f>MasterRemote!T113</f>
        <v>SCM201900010008</v>
      </c>
      <c r="AM113" s="335" t="s">
        <v>4713</v>
      </c>
      <c r="AN113" s="335" t="s">
        <v>4713</v>
      </c>
      <c r="AO113" s="335" t="str">
        <f t="shared" si="66"/>
        <v>HUGHES239-SiteSurvey-112</v>
      </c>
      <c r="AP113" s="335">
        <v>233019505</v>
      </c>
      <c r="AQ113" s="338" t="s">
        <v>6749</v>
      </c>
    </row>
    <row r="114" spans="1:43">
      <c r="A114" s="335" t="str">
        <f>MasterRemote!A114</f>
        <v>SCM201900010008000113</v>
      </c>
      <c r="B114" s="335">
        <f>MasterRemote!B114</f>
        <v>113</v>
      </c>
      <c r="C114" s="335" t="str">
        <f>MasterRemote!F114</f>
        <v>3.35.33.1</v>
      </c>
      <c r="D114" s="336">
        <f t="shared" si="67"/>
        <v>43306</v>
      </c>
      <c r="E114" s="342" t="s">
        <v>6750</v>
      </c>
      <c r="F114" s="335" t="s">
        <v>3731</v>
      </c>
      <c r="G114" s="335" t="s">
        <v>3190</v>
      </c>
      <c r="H114" s="335" t="s">
        <v>3017</v>
      </c>
      <c r="I114" s="336">
        <v>43306</v>
      </c>
      <c r="J114" s="336">
        <f t="shared" ref="J114:L114" si="115">I114</f>
        <v>43306</v>
      </c>
      <c r="K114" s="336">
        <f t="shared" si="115"/>
        <v>43306</v>
      </c>
      <c r="L114" s="336">
        <f t="shared" si="115"/>
        <v>43306</v>
      </c>
      <c r="M114" s="335" t="s">
        <v>6468</v>
      </c>
      <c r="N114" s="335" t="s">
        <v>4713</v>
      </c>
      <c r="O114" s="335" t="s">
        <v>14</v>
      </c>
      <c r="P114" s="335" t="s">
        <v>2940</v>
      </c>
      <c r="Q114" s="337">
        <v>20009</v>
      </c>
      <c r="R114" s="335" t="str">
        <f>VLOOKUP(A114,Sheet4!$B$3:$AV$326,22,FALSE)</f>
        <v>Tjokorda</v>
      </c>
      <c r="S114" s="335">
        <f>VLOOKUP(A114,Sheet4!$B$3:$AV$326,23,FALSE)</f>
        <v>8996975494</v>
      </c>
      <c r="T114" s="335" t="str">
        <f>VLOOKUP(A114,Sheet4!$B$3:$AV$326,37,FALSE)</f>
        <v>done survey</v>
      </c>
      <c r="U114" s="335">
        <f>VLOOKUP(A114,Sheet4!$B$3:$AV$326,32,FALSE)</f>
        <v>0</v>
      </c>
      <c r="V114" s="335">
        <f>VLOOKUP(A114,Sheet4!$B$3:$AV$326,31,FALSE)</f>
        <v>0</v>
      </c>
      <c r="W114" s="335" t="str">
        <f>VLOOKUP(A114,Sheet4!$B$3:$AV$326,14,FALSE)</f>
        <v>Jl. Kusumaatmaja No. 1, Denpasar</v>
      </c>
      <c r="X114" s="335">
        <f>VLOOKUP(A114,Sheet4!$B$3:$AV$326,17,FALSE)</f>
        <v>0</v>
      </c>
      <c r="Y114" s="335" t="str">
        <f>VLOOKUP(A114,Sheet4!$B$3:$AV$326,25,FALSE)</f>
        <v>2.4 m</v>
      </c>
      <c r="Z114" s="335" t="str">
        <f>VLOOKUP(A114,Sheet4!$B$3:$AV$326,26,FALSE)</f>
        <v>Rooftop</v>
      </c>
      <c r="AA114" s="335" t="str">
        <f>VLOOKUP(A114,Sheet4!$B$3:$AV$326,27,FALSE)</f>
        <v>mendukung</v>
      </c>
      <c r="AB114" s="335" t="str">
        <f>VLOOKUP(A114,Sheet4!$B$3:$AV$326,33,FALSE)</f>
        <v>P-N 222V ; , P-G 214V, N-G 004V ( Ground)</v>
      </c>
      <c r="AC114" s="335" t="str">
        <f>VLOOKUP(A114,Sheet4!$B$3:$AV$326,34,FALSE)</f>
        <v>ADA</v>
      </c>
      <c r="AD114" s="335" t="s">
        <v>6718</v>
      </c>
      <c r="AE114" s="335" t="str">
        <f>VLOOKUP(A114,Sheet4!$B$3:$AV$326,30,FALSE)</f>
        <v>LOSS</v>
      </c>
      <c r="AF114" s="335" t="s">
        <v>5256</v>
      </c>
      <c r="AG114" s="335" t="str">
        <f>MasterRemote!K114</f>
        <v>HUGHES239</v>
      </c>
      <c r="AH114" s="335">
        <v>233060803</v>
      </c>
      <c r="AI114" s="335" t="s">
        <v>4903</v>
      </c>
      <c r="AJ114" s="335" t="str">
        <f>VLOOKUP(A114,Sheet4!$B$3:$AV$326,28,FALSE)</f>
        <v>NPRM</v>
      </c>
      <c r="AK114" s="335" t="s">
        <v>4780</v>
      </c>
      <c r="AL114" s="335" t="str">
        <f>MasterRemote!T114</f>
        <v>SCM201900010008</v>
      </c>
      <c r="AM114" s="335" t="s">
        <v>4713</v>
      </c>
      <c r="AN114" s="335" t="s">
        <v>4713</v>
      </c>
      <c r="AO114" s="335" t="str">
        <f t="shared" si="66"/>
        <v>HUGHES239-SiteSurvey-113</v>
      </c>
      <c r="AP114" s="335">
        <v>233019505</v>
      </c>
      <c r="AQ114" s="338" t="s">
        <v>6749</v>
      </c>
    </row>
    <row r="115" spans="1:43">
      <c r="A115" s="335" t="str">
        <f>MasterRemote!A115</f>
        <v>SCM201900010008000114</v>
      </c>
      <c r="B115" s="335">
        <f>MasterRemote!B115</f>
        <v>114</v>
      </c>
      <c r="C115" s="335" t="str">
        <f>MasterRemote!F115</f>
        <v>1.46.17.1</v>
      </c>
      <c r="D115" s="336">
        <f t="shared" si="67"/>
        <v>43277</v>
      </c>
      <c r="E115" s="342" t="s">
        <v>6750</v>
      </c>
      <c r="F115" s="335" t="s">
        <v>3311</v>
      </c>
      <c r="G115" s="335" t="s">
        <v>3242</v>
      </c>
      <c r="H115" s="335" t="s">
        <v>3243</v>
      </c>
      <c r="I115" s="336">
        <v>43277</v>
      </c>
      <c r="J115" s="336">
        <f t="shared" ref="J115:L115" si="116">I115</f>
        <v>43277</v>
      </c>
      <c r="K115" s="336">
        <f t="shared" si="116"/>
        <v>43277</v>
      </c>
      <c r="L115" s="336">
        <f t="shared" si="116"/>
        <v>43277</v>
      </c>
      <c r="M115" s="335" t="s">
        <v>6468</v>
      </c>
      <c r="N115" s="335" t="s">
        <v>4713</v>
      </c>
      <c r="O115" s="335" t="s">
        <v>14</v>
      </c>
      <c r="P115" s="335" t="s">
        <v>2940</v>
      </c>
      <c r="Q115" s="337">
        <v>20009</v>
      </c>
      <c r="R115" s="335" t="str">
        <f>VLOOKUP(A115,Sheet4!$B$3:$AV$326,22,FALSE)</f>
        <v>Iwan</v>
      </c>
      <c r="S115" s="335">
        <f>VLOOKUP(A115,Sheet4!$B$3:$AV$326,23,FALSE)</f>
        <v>85321212999</v>
      </c>
      <c r="T115" s="335" t="str">
        <f>VLOOKUP(A115,Sheet4!$B$3:$AV$326,37,FALSE)</f>
        <v>Done Survey</v>
      </c>
      <c r="U115" s="335">
        <f>VLOOKUP(A115,Sheet4!$B$3:$AV$326,32,FALSE)</f>
        <v>-3.5</v>
      </c>
      <c r="V115" s="335">
        <f>VLOOKUP(A115,Sheet4!$B$3:$AV$326,31,FALSE)</f>
        <v>-104.5</v>
      </c>
      <c r="W115" s="335" t="str">
        <f>VLOOKUP(A115,Sheet4!$B$3:$AV$326,14,FALSE)</f>
        <v>Jl basuki rahmat no.145 kec.kemuning palembang</v>
      </c>
      <c r="X115" s="335" t="str">
        <f>VLOOKUP(A115,Sheet4!$B$3:$AV$326,17,FALSE)</f>
        <v>Gudang- Bisa Titip</v>
      </c>
      <c r="Y115" s="335" t="str">
        <f>VLOOKUP(A115,Sheet4!$B$3:$AV$326,25,FALSE)</f>
        <v>2.4 m</v>
      </c>
      <c r="Z115" s="335" t="str">
        <f>VLOOKUP(A115,Sheet4!$B$3:$AV$326,26,FALSE)</f>
        <v>DAK ROOFTOP
LT. 4</v>
      </c>
      <c r="AA115" s="335" t="str">
        <f>VLOOKUP(A115,Sheet4!$B$3:$AV$326,27,FALSE)</f>
        <v>Mendukung</v>
      </c>
      <c r="AB115" s="335" t="str">
        <f>VLOOKUP(A115,Sheet4!$B$3:$AV$326,33,FALSE)</f>
        <v>P-N ; 223 V 
P-G : 222V
N-G : 1,6v</v>
      </c>
      <c r="AC115" s="335" t="str">
        <f>VLOOKUP(A115,Sheet4!$B$3:$AV$326,34,FALSE)</f>
        <v>ADA</v>
      </c>
      <c r="AD115" s="335" t="s">
        <v>6718</v>
      </c>
      <c r="AE115" s="335" t="str">
        <f>VLOOKUP(A115,Sheet4!$B$3:$AV$326,30,FALSE)</f>
        <v>LOSS</v>
      </c>
      <c r="AF115" s="335" t="s">
        <v>5256</v>
      </c>
      <c r="AG115" s="335" t="str">
        <f>MasterRemote!K115</f>
        <v>HUGHES239</v>
      </c>
      <c r="AH115" s="335">
        <v>233059704</v>
      </c>
      <c r="AI115" s="335" t="s">
        <v>6727</v>
      </c>
      <c r="AJ115" s="335" t="str">
        <f>VLOOKUP(A115,Sheet4!$B$3:$AV$326,28,FALSE)</f>
        <v>NPRM</v>
      </c>
      <c r="AK115" s="335" t="s">
        <v>4780</v>
      </c>
      <c r="AL115" s="335" t="str">
        <f>MasterRemote!T115</f>
        <v>SCM201900010008</v>
      </c>
      <c r="AM115" s="335" t="s">
        <v>4713</v>
      </c>
      <c r="AN115" s="335" t="s">
        <v>4713</v>
      </c>
      <c r="AO115" s="335" t="str">
        <f t="shared" si="66"/>
        <v>HUGHES239-SiteSurvey-114</v>
      </c>
      <c r="AP115" s="335">
        <v>233019505</v>
      </c>
      <c r="AQ115" s="338" t="s">
        <v>6749</v>
      </c>
    </row>
    <row r="116" spans="1:43">
      <c r="A116" s="335" t="str">
        <f>MasterRemote!A116</f>
        <v>SCM201900010008000115</v>
      </c>
      <c r="B116" s="335">
        <f>MasterRemote!B116</f>
        <v>115</v>
      </c>
      <c r="C116" s="335" t="str">
        <f>MasterRemote!F116</f>
        <v>1.108.17.1</v>
      </c>
      <c r="D116" s="336">
        <f t="shared" si="67"/>
        <v>43277</v>
      </c>
      <c r="E116" s="342" t="s">
        <v>6750</v>
      </c>
      <c r="F116" s="335" t="s">
        <v>3351</v>
      </c>
      <c r="G116" s="335" t="s">
        <v>3225</v>
      </c>
      <c r="H116" s="335" t="s">
        <v>3226</v>
      </c>
      <c r="I116" s="336">
        <v>43277</v>
      </c>
      <c r="J116" s="336">
        <f t="shared" ref="J116:L116" si="117">I116</f>
        <v>43277</v>
      </c>
      <c r="K116" s="336">
        <f t="shared" si="117"/>
        <v>43277</v>
      </c>
      <c r="L116" s="336">
        <f t="shared" si="117"/>
        <v>43277</v>
      </c>
      <c r="M116" s="335" t="s">
        <v>6468</v>
      </c>
      <c r="N116" s="335" t="s">
        <v>4713</v>
      </c>
      <c r="O116" s="335" t="s">
        <v>14</v>
      </c>
      <c r="P116" s="335" t="s">
        <v>2940</v>
      </c>
      <c r="Q116" s="337">
        <v>20009</v>
      </c>
      <c r="R116" s="335" t="str">
        <f>VLOOKUP(A116,Sheet4!$B$3:$AV$326,22,FALSE)</f>
        <v>Hendra</v>
      </c>
      <c r="S116" s="335" t="str">
        <f>VLOOKUP(A116,Sheet4!$B$3:$AV$326,23,FALSE)</f>
        <v>0856-4123-4527</v>
      </c>
      <c r="T116" s="335" t="str">
        <f>VLOOKUP(A116,Sheet4!$B$3:$AV$326,37,FALSE)</f>
        <v>Done Survey</v>
      </c>
      <c r="U116" s="335">
        <f>VLOOKUP(A116,Sheet4!$B$3:$AV$326,32,FALSE)</f>
        <v>-6.9869599999999998</v>
      </c>
      <c r="V116" s="335">
        <f>VLOOKUP(A116,Sheet4!$B$3:$AV$326,31,FALSE)</f>
        <v>110.41423</v>
      </c>
      <c r="W116" s="335" t="str">
        <f>VLOOKUP(A116,Sheet4!$B$3:$AV$326,14,FALSE)</f>
        <v>JL PANDANARAN NO 75 SEMARANG</v>
      </c>
      <c r="X116" s="335" t="str">
        <f>VLOOKUP(A116,Sheet4!$B$3:$AV$326,17,FALSE)</f>
        <v>Gudang- Bisa Titip</v>
      </c>
      <c r="Y116" s="335" t="str">
        <f>VLOOKUP(A116,Sheet4!$B$3:$AV$326,25,FALSE)</f>
        <v>2.4 m</v>
      </c>
      <c r="Z116" s="335" t="str">
        <f>VLOOKUP(A116,Sheet4!$B$3:$AV$326,26,FALSE)</f>
        <v>ATAS GEDUNG LANTAI 4</v>
      </c>
      <c r="AA116" s="335" t="str">
        <f>VLOOKUP(A116,Sheet4!$B$3:$AV$326,27,FALSE)</f>
        <v>Mendukung</v>
      </c>
      <c r="AB116" s="335" t="str">
        <f>VLOOKUP(A116,Sheet4!$B$3:$AV$326,33,FALSE)</f>
        <v>P-N ; 218.8V , P-G 219.5V , N-G ( Ground) 0.7V</v>
      </c>
      <c r="AC116" s="335" t="str">
        <f>VLOOKUP(A116,Sheet4!$B$3:$AV$326,34,FALSE)</f>
        <v>ADA</v>
      </c>
      <c r="AD116" s="335" t="s">
        <v>6718</v>
      </c>
      <c r="AE116" s="335" t="str">
        <f>VLOOKUP(A116,Sheet4!$B$3:$AV$326,30,FALSE)</f>
        <v>LOSS DARI POHON DAN DEPAN ADA TEMBOK GEDUNG</v>
      </c>
      <c r="AF116" s="335" t="s">
        <v>5256</v>
      </c>
      <c r="AG116" s="335" t="str">
        <f>MasterRemote!K116</f>
        <v>HUGHES239</v>
      </c>
      <c r="AH116" s="335">
        <v>237711805</v>
      </c>
      <c r="AI116" s="340" t="s">
        <v>6726</v>
      </c>
      <c r="AJ116" s="335" t="str">
        <f>VLOOKUP(A116,Sheet4!$B$3:$AV$326,28,FALSE)</f>
        <v>NPRM</v>
      </c>
      <c r="AK116" s="335" t="s">
        <v>4815</v>
      </c>
      <c r="AL116" s="335" t="str">
        <f>MasterRemote!T116</f>
        <v>SCM201900010008</v>
      </c>
      <c r="AM116" s="335" t="s">
        <v>4713</v>
      </c>
      <c r="AN116" s="335" t="s">
        <v>4713</v>
      </c>
      <c r="AO116" s="335" t="str">
        <f t="shared" si="66"/>
        <v>HUGHES239-SiteSurvey-115</v>
      </c>
      <c r="AP116" s="335">
        <v>233019505</v>
      </c>
      <c r="AQ116" s="338" t="s">
        <v>6749</v>
      </c>
    </row>
    <row r="117" spans="1:43">
      <c r="A117" s="335" t="str">
        <f>MasterRemote!A117</f>
        <v>SCM201900010008000116</v>
      </c>
      <c r="B117" s="335">
        <f>MasterRemote!B117</f>
        <v>116</v>
      </c>
      <c r="C117" s="335" t="str">
        <f>MasterRemote!F117</f>
        <v>3.35.49.1</v>
      </c>
      <c r="D117" s="336">
        <f t="shared" si="67"/>
        <v>43306</v>
      </c>
      <c r="E117" s="342" t="s">
        <v>6750</v>
      </c>
      <c r="F117" s="335" t="s">
        <v>3734</v>
      </c>
      <c r="G117" s="335" t="s">
        <v>3190</v>
      </c>
      <c r="H117" s="335" t="s">
        <v>3017</v>
      </c>
      <c r="I117" s="336">
        <v>43306</v>
      </c>
      <c r="J117" s="336">
        <f t="shared" ref="J117:L117" si="118">I117</f>
        <v>43306</v>
      </c>
      <c r="K117" s="336">
        <f t="shared" si="118"/>
        <v>43306</v>
      </c>
      <c r="L117" s="336">
        <f t="shared" si="118"/>
        <v>43306</v>
      </c>
      <c r="M117" s="335" t="s">
        <v>6468</v>
      </c>
      <c r="N117" s="335" t="s">
        <v>4713</v>
      </c>
      <c r="O117" s="335" t="s">
        <v>14</v>
      </c>
      <c r="P117" s="335" t="s">
        <v>2940</v>
      </c>
      <c r="Q117" s="337">
        <v>20009</v>
      </c>
      <c r="R117" s="335" t="str">
        <f>VLOOKUP(A117,Sheet4!$B$3:$AV$326,22,FALSE)</f>
        <v>Anom</v>
      </c>
      <c r="S117" s="335">
        <f>VLOOKUP(A117,Sheet4!$B$3:$AV$326,23,FALSE)</f>
        <v>81936108942</v>
      </c>
      <c r="T117" s="335" t="str">
        <f>VLOOKUP(A117,Sheet4!$B$3:$AV$326,37,FALSE)</f>
        <v>done survey</v>
      </c>
      <c r="U117" s="335">
        <f>VLOOKUP(A117,Sheet4!$B$3:$AV$326,32,FALSE)</f>
        <v>0</v>
      </c>
      <c r="V117" s="335">
        <f>VLOOKUP(A117,Sheet4!$B$3:$AV$326,31,FALSE)</f>
        <v>0</v>
      </c>
      <c r="W117" s="335" t="str">
        <f>VLOOKUP(A117,Sheet4!$B$3:$AV$326,14,FALSE)</f>
        <v>Jl. Gajah Mada No. 5-7, Denpasar</v>
      </c>
      <c r="X117" s="335">
        <f>VLOOKUP(A117,Sheet4!$B$3:$AV$326,17,FALSE)</f>
        <v>0</v>
      </c>
      <c r="Y117" s="335" t="str">
        <f>VLOOKUP(A117,Sheet4!$B$3:$AV$326,25,FALSE)</f>
        <v>2.4 m</v>
      </c>
      <c r="Z117" s="335" t="str">
        <f>VLOOKUP(A117,Sheet4!$B$3:$AV$326,26,FALSE)</f>
        <v>Rooftop</v>
      </c>
      <c r="AA117" s="335" t="str">
        <f>VLOOKUP(A117,Sheet4!$B$3:$AV$326,27,FALSE)</f>
        <v>mendukung</v>
      </c>
      <c r="AB117" s="335" t="str">
        <f>VLOOKUP(A117,Sheet4!$B$3:$AV$326,33,FALSE)</f>
        <v>P-N 220V ; , P-G 220V , N-G ( Ground) 040V</v>
      </c>
      <c r="AC117" s="335" t="str">
        <f>VLOOKUP(A117,Sheet4!$B$3:$AV$326,34,FALSE)</f>
        <v>ADA</v>
      </c>
      <c r="AD117" s="335" t="s">
        <v>6718</v>
      </c>
      <c r="AE117" s="335" t="str">
        <f>VLOOKUP(A117,Sheet4!$B$3:$AV$326,30,FALSE)</f>
        <v>LOSS</v>
      </c>
      <c r="AF117" s="335" t="s">
        <v>5256</v>
      </c>
      <c r="AG117" s="335" t="str">
        <f>MasterRemote!K117</f>
        <v>HUGHES239</v>
      </c>
      <c r="AH117" s="335">
        <v>233060803</v>
      </c>
      <c r="AI117" s="335" t="s">
        <v>4903</v>
      </c>
      <c r="AJ117" s="335" t="str">
        <f>VLOOKUP(A117,Sheet4!$B$3:$AV$326,28,FALSE)</f>
        <v>NPRM</v>
      </c>
      <c r="AK117" s="335" t="s">
        <v>5002</v>
      </c>
      <c r="AL117" s="335" t="str">
        <f>MasterRemote!T117</f>
        <v>SCM201900010008</v>
      </c>
      <c r="AM117" s="335" t="s">
        <v>4713</v>
      </c>
      <c r="AN117" s="335" t="s">
        <v>4713</v>
      </c>
      <c r="AO117" s="335" t="str">
        <f t="shared" si="66"/>
        <v>HUGHES239-SiteSurvey-116</v>
      </c>
      <c r="AP117" s="335">
        <v>233019505</v>
      </c>
      <c r="AQ117" s="338" t="s">
        <v>6749</v>
      </c>
    </row>
    <row r="118" spans="1:43">
      <c r="A118" s="335" t="str">
        <f>MasterRemote!A118</f>
        <v>SCM201900010008000117</v>
      </c>
      <c r="B118" s="335">
        <f>MasterRemote!B118</f>
        <v>117</v>
      </c>
      <c r="C118" s="335" t="str">
        <f>MasterRemote!F118</f>
        <v>1.132.161.1</v>
      </c>
      <c r="D118" s="336">
        <f t="shared" si="67"/>
        <v>43308</v>
      </c>
      <c r="E118" s="342" t="s">
        <v>6750</v>
      </c>
      <c r="F118" s="335" t="s">
        <v>3736</v>
      </c>
      <c r="G118" s="335" t="s">
        <v>3175</v>
      </c>
      <c r="H118" s="335" t="s">
        <v>3176</v>
      </c>
      <c r="I118" s="336">
        <v>43308</v>
      </c>
      <c r="J118" s="336">
        <f t="shared" ref="J118:L118" si="119">I118</f>
        <v>43308</v>
      </c>
      <c r="K118" s="336">
        <f t="shared" si="119"/>
        <v>43308</v>
      </c>
      <c r="L118" s="336">
        <f t="shared" si="119"/>
        <v>43308</v>
      </c>
      <c r="M118" s="335" t="s">
        <v>6468</v>
      </c>
      <c r="N118" s="335" t="s">
        <v>4713</v>
      </c>
      <c r="O118" s="335" t="s">
        <v>14</v>
      </c>
      <c r="P118" s="335" t="s">
        <v>2940</v>
      </c>
      <c r="Q118" s="337">
        <v>20009</v>
      </c>
      <c r="R118" s="335" t="str">
        <f>VLOOKUP(A118,Sheet4!$B$3:$AV$326,22,FALSE)</f>
        <v>Rello</v>
      </c>
      <c r="S118" s="335">
        <f>VLOOKUP(A118,Sheet4!$B$3:$AV$326,23,FALSE)</f>
        <v>85781002499</v>
      </c>
      <c r="T118" s="335" t="str">
        <f>VLOOKUP(A118,Sheet4!$B$3:$AV$326,37,FALSE)</f>
        <v>done survey</v>
      </c>
      <c r="U118" s="335">
        <f>VLOOKUP(A118,Sheet4!$B$3:$AV$326,32,FALSE)</f>
        <v>0</v>
      </c>
      <c r="V118" s="335">
        <f>VLOOKUP(A118,Sheet4!$B$3:$AV$326,31,FALSE)</f>
        <v>0</v>
      </c>
      <c r="W118" s="335" t="str">
        <f>VLOOKUP(A118,Sheet4!$B$3:$AV$326,14,FALSE)</f>
        <v>Jl. Kramat Raya no. 138 Jakpus</v>
      </c>
      <c r="X118" s="335">
        <f>VLOOKUP(A118,Sheet4!$B$3:$AV$326,17,FALSE)</f>
        <v>0</v>
      </c>
      <c r="Y118" s="335" t="str">
        <f>VLOOKUP(A118,Sheet4!$B$3:$AV$326,25,FALSE)</f>
        <v>2.4 m</v>
      </c>
      <c r="Z118" s="335" t="str">
        <f>VLOOKUP(A118,Sheet4!$B$3:$AV$326,26,FALSE)</f>
        <v>Rooftop</v>
      </c>
      <c r="AA118" s="335" t="str">
        <f>VLOOKUP(A118,Sheet4!$B$3:$AV$326,27,FALSE)</f>
        <v>mendukung</v>
      </c>
      <c r="AB118" s="335" t="str">
        <f>VLOOKUP(A118,Sheet4!$B$3:$AV$326,33,FALSE)</f>
        <v>P-N ; 220V , P-G 220V , N-G ( Ground) 0,9v</v>
      </c>
      <c r="AC118" s="335" t="str">
        <f>VLOOKUP(A118,Sheet4!$B$3:$AV$326,34,FALSE)</f>
        <v>ADA</v>
      </c>
      <c r="AD118" s="335" t="s">
        <v>6718</v>
      </c>
      <c r="AE118" s="335" t="str">
        <f>VLOOKUP(A118,Sheet4!$B$3:$AV$326,30,FALSE)</f>
        <v>LOSS</v>
      </c>
      <c r="AF118" s="335" t="s">
        <v>5256</v>
      </c>
      <c r="AG118" s="335" t="str">
        <f>MasterRemote!K118</f>
        <v>HUGHES239</v>
      </c>
      <c r="AH118" s="335">
        <v>233081108</v>
      </c>
      <c r="AI118" s="335" t="s">
        <v>6725</v>
      </c>
      <c r="AJ118" s="335" t="str">
        <f>VLOOKUP(A118,Sheet4!$B$3:$AV$326,28,FALSE)</f>
        <v>NPRM</v>
      </c>
      <c r="AK118" s="335" t="s">
        <v>6706</v>
      </c>
      <c r="AL118" s="335" t="str">
        <f>MasterRemote!T118</f>
        <v>SCM201900010008</v>
      </c>
      <c r="AM118" s="335" t="s">
        <v>4713</v>
      </c>
      <c r="AN118" s="335" t="s">
        <v>4713</v>
      </c>
      <c r="AO118" s="335" t="str">
        <f t="shared" si="66"/>
        <v>HUGHES239-SiteSurvey-117</v>
      </c>
      <c r="AP118" s="335">
        <v>233019505</v>
      </c>
      <c r="AQ118" s="338" t="s">
        <v>6749</v>
      </c>
    </row>
    <row r="119" spans="1:43">
      <c r="A119" s="335" t="str">
        <f>MasterRemote!A119</f>
        <v>SCM201900010008000118</v>
      </c>
      <c r="B119" s="335">
        <f>MasterRemote!B119</f>
        <v>118</v>
      </c>
      <c r="C119" s="335" t="str">
        <f>MasterRemote!F119</f>
        <v>1.131.113.1</v>
      </c>
      <c r="D119" s="336">
        <f t="shared" si="67"/>
        <v>43306</v>
      </c>
      <c r="E119" s="342" t="s">
        <v>6750</v>
      </c>
      <c r="F119" s="335" t="s">
        <v>3737</v>
      </c>
      <c r="G119" s="335" t="s">
        <v>3170</v>
      </c>
      <c r="H119" s="335" t="s">
        <v>3171</v>
      </c>
      <c r="I119" s="336">
        <v>43306</v>
      </c>
      <c r="J119" s="336">
        <f t="shared" ref="J119:L119" si="120">I119</f>
        <v>43306</v>
      </c>
      <c r="K119" s="336">
        <f t="shared" si="120"/>
        <v>43306</v>
      </c>
      <c r="L119" s="336">
        <f t="shared" si="120"/>
        <v>43306</v>
      </c>
      <c r="M119" s="335" t="s">
        <v>6468</v>
      </c>
      <c r="N119" s="335" t="s">
        <v>4713</v>
      </c>
      <c r="O119" s="335" t="s">
        <v>14</v>
      </c>
      <c r="P119" s="335" t="s">
        <v>2940</v>
      </c>
      <c r="Q119" s="337">
        <v>20009</v>
      </c>
      <c r="R119" s="335" t="str">
        <f>VLOOKUP(A119,Sheet4!$B$3:$AV$326,22,FALSE)</f>
        <v>Anjar</v>
      </c>
      <c r="S119" s="335">
        <f>VLOOKUP(A119,Sheet4!$B$3:$AV$326,23,FALSE)</f>
        <v>85710520510</v>
      </c>
      <c r="T119" s="335" t="str">
        <f>VLOOKUP(A119,Sheet4!$B$3:$AV$326,37,FALSE)</f>
        <v>done survey</v>
      </c>
      <c r="U119" s="335">
        <f>VLOOKUP(A119,Sheet4!$B$3:$AV$326,32,FALSE)</f>
        <v>0</v>
      </c>
      <c r="V119" s="335">
        <f>VLOOKUP(A119,Sheet4!$B$3:$AV$326,31,FALSE)</f>
        <v>0</v>
      </c>
      <c r="W119" s="335" t="str">
        <f>VLOOKUP(A119,Sheet4!$B$3:$AV$326,14,FALSE)</f>
        <v>Jl. Samanhudi No. 44 Jakarta Pusat</v>
      </c>
      <c r="X119" s="335">
        <f>VLOOKUP(A119,Sheet4!$B$3:$AV$326,17,FALSE)</f>
        <v>0</v>
      </c>
      <c r="Y119" s="335" t="str">
        <f>VLOOKUP(A119,Sheet4!$B$3:$AV$326,25,FALSE)</f>
        <v>2.4 m</v>
      </c>
      <c r="Z119" s="335" t="str">
        <f>VLOOKUP(A119,Sheet4!$B$3:$AV$326,26,FALSE)</f>
        <v>Rooftop lantai 5</v>
      </c>
      <c r="AA119" s="335" t="str">
        <f>VLOOKUP(A119,Sheet4!$B$3:$AV$326,27,FALSE)</f>
        <v>mendukung</v>
      </c>
      <c r="AB119" s="335" t="str">
        <f>VLOOKUP(A119,Sheet4!$B$3:$AV$326,33,FALSE)</f>
        <v>P-N ; 220 V , P-G 221V , N-G ( Ground) 1,2v</v>
      </c>
      <c r="AC119" s="335" t="str">
        <f>VLOOKUP(A119,Sheet4!$B$3:$AV$326,34,FALSE)</f>
        <v>ADA</v>
      </c>
      <c r="AD119" s="335" t="s">
        <v>6718</v>
      </c>
      <c r="AE119" s="335" t="str">
        <f>VLOOKUP(A119,Sheet4!$B$3:$AV$326,30,FALSE)</f>
        <v>LOSS</v>
      </c>
      <c r="AF119" s="335" t="s">
        <v>5256</v>
      </c>
      <c r="AG119" s="335" t="str">
        <f>MasterRemote!K119</f>
        <v>HUGHES239</v>
      </c>
      <c r="AH119" s="335">
        <v>233060803</v>
      </c>
      <c r="AI119" s="335" t="s">
        <v>4903</v>
      </c>
      <c r="AJ119" s="335" t="str">
        <f>VLOOKUP(A119,Sheet4!$B$3:$AV$326,28,FALSE)</f>
        <v>NPRM</v>
      </c>
      <c r="AK119" s="335" t="s">
        <v>4815</v>
      </c>
      <c r="AL119" s="335" t="str">
        <f>MasterRemote!T119</f>
        <v>SCM201900010008</v>
      </c>
      <c r="AM119" s="335" t="s">
        <v>4713</v>
      </c>
      <c r="AN119" s="335" t="s">
        <v>4713</v>
      </c>
      <c r="AO119" s="335" t="str">
        <f t="shared" si="66"/>
        <v>HUGHES239-SiteSurvey-118</v>
      </c>
      <c r="AP119" s="335">
        <v>233019505</v>
      </c>
      <c r="AQ119" s="338" t="s">
        <v>6749</v>
      </c>
    </row>
    <row r="120" spans="1:43">
      <c r="A120" s="335" t="str">
        <f>MasterRemote!A120</f>
        <v>SCM201900010008000119</v>
      </c>
      <c r="B120" s="335">
        <f>MasterRemote!B120</f>
        <v>119</v>
      </c>
      <c r="C120" s="335" t="str">
        <f>MasterRemote!F120</f>
        <v>1.132.129.1</v>
      </c>
      <c r="D120" s="336">
        <f t="shared" si="67"/>
        <v>43306</v>
      </c>
      <c r="E120" s="342" t="s">
        <v>6750</v>
      </c>
      <c r="F120" s="335" t="s">
        <v>3738</v>
      </c>
      <c r="G120" s="335">
        <v>232061204</v>
      </c>
      <c r="H120" s="335" t="s">
        <v>6741</v>
      </c>
      <c r="I120" s="336">
        <v>43306</v>
      </c>
      <c r="J120" s="336">
        <f t="shared" ref="J120:L120" si="121">I120</f>
        <v>43306</v>
      </c>
      <c r="K120" s="336">
        <f t="shared" si="121"/>
        <v>43306</v>
      </c>
      <c r="L120" s="336">
        <f t="shared" si="121"/>
        <v>43306</v>
      </c>
      <c r="M120" s="335" t="s">
        <v>6468</v>
      </c>
      <c r="N120" s="335" t="s">
        <v>4713</v>
      </c>
      <c r="O120" s="335" t="s">
        <v>14</v>
      </c>
      <c r="P120" s="335" t="s">
        <v>2940</v>
      </c>
      <c r="Q120" s="337">
        <v>20009</v>
      </c>
      <c r="R120" s="335" t="str">
        <f>VLOOKUP(A120,Sheet4!$B$3:$AV$326,22,FALSE)</f>
        <v>Ganjar</v>
      </c>
      <c r="S120" s="335">
        <f>VLOOKUP(A120,Sheet4!$B$3:$AV$326,23,FALSE)</f>
        <v>85697879227</v>
      </c>
      <c r="T120" s="335" t="str">
        <f>VLOOKUP(A120,Sheet4!$B$3:$AV$326,37,FALSE)</f>
        <v>done survey</v>
      </c>
      <c r="U120" s="335">
        <f>VLOOKUP(A120,Sheet4!$B$3:$AV$326,32,FALSE)</f>
        <v>0</v>
      </c>
      <c r="V120" s="335">
        <f>VLOOKUP(A120,Sheet4!$B$3:$AV$326,31,FALSE)</f>
        <v>0</v>
      </c>
      <c r="W120" s="335" t="str">
        <f>VLOOKUP(A120,Sheet4!$B$3:$AV$326,14,FALSE)</f>
        <v>Jl.raya jatinegara jakarta pusat</v>
      </c>
      <c r="X120" s="335">
        <f>VLOOKUP(A120,Sheet4!$B$3:$AV$326,17,FALSE)</f>
        <v>0</v>
      </c>
      <c r="Y120" s="335" t="str">
        <f>VLOOKUP(A120,Sheet4!$B$3:$AV$326,25,FALSE)</f>
        <v>2.4 m</v>
      </c>
      <c r="Z120" s="335" t="str">
        <f>VLOOKUP(A120,Sheet4!$B$3:$AV$326,26,FALSE)</f>
        <v>Rooftop lantai 5</v>
      </c>
      <c r="AA120" s="335" t="str">
        <f>VLOOKUP(A120,Sheet4!$B$3:$AV$326,27,FALSE)</f>
        <v>mendukung</v>
      </c>
      <c r="AB120" s="335" t="str">
        <f>VLOOKUP(A120,Sheet4!$B$3:$AV$326,33,FALSE)</f>
        <v>P-N ; 220 V , P-G 221V , N-G ( Ground) 1,2v</v>
      </c>
      <c r="AC120" s="335" t="str">
        <f>VLOOKUP(A120,Sheet4!$B$3:$AV$326,34,FALSE)</f>
        <v>ADA</v>
      </c>
      <c r="AD120" s="335" t="s">
        <v>6718</v>
      </c>
      <c r="AE120" s="335" t="str">
        <f>VLOOKUP(A120,Sheet4!$B$3:$AV$326,30,FALSE)</f>
        <v>LOSS</v>
      </c>
      <c r="AF120" s="335" t="s">
        <v>5256</v>
      </c>
      <c r="AG120" s="335" t="str">
        <f>MasterRemote!K120</f>
        <v>HUGHES239</v>
      </c>
      <c r="AH120" s="335">
        <v>233060803</v>
      </c>
      <c r="AI120" s="335" t="s">
        <v>4903</v>
      </c>
      <c r="AJ120" s="335" t="str">
        <f>VLOOKUP(A120,Sheet4!$B$3:$AV$326,28,FALSE)</f>
        <v>NPRM</v>
      </c>
      <c r="AK120" s="335" t="s">
        <v>4815</v>
      </c>
      <c r="AL120" s="335" t="str">
        <f>MasterRemote!T120</f>
        <v>SCM201900010008</v>
      </c>
      <c r="AM120" s="335" t="s">
        <v>4713</v>
      </c>
      <c r="AN120" s="335" t="s">
        <v>4713</v>
      </c>
      <c r="AO120" s="335" t="str">
        <f t="shared" si="66"/>
        <v>HUGHES239-SiteSurvey-119</v>
      </c>
      <c r="AP120" s="335">
        <v>233019505</v>
      </c>
      <c r="AQ120" s="338" t="s">
        <v>6749</v>
      </c>
    </row>
    <row r="121" spans="1:43">
      <c r="A121" s="335" t="str">
        <f>MasterRemote!A121</f>
        <v>SCM201900010008000120</v>
      </c>
      <c r="B121" s="335">
        <f>MasterRemote!B121</f>
        <v>120</v>
      </c>
      <c r="C121" s="335" t="str">
        <f>MasterRemote!F121</f>
        <v>2.41.17.1</v>
      </c>
      <c r="D121" s="336">
        <f t="shared" si="67"/>
        <v>43307</v>
      </c>
      <c r="E121" s="342" t="s">
        <v>6750</v>
      </c>
      <c r="F121" s="335" t="s">
        <v>4280</v>
      </c>
      <c r="G121" s="335" t="s">
        <v>3183</v>
      </c>
      <c r="H121" s="335" t="s">
        <v>2984</v>
      </c>
      <c r="I121" s="336">
        <v>43307</v>
      </c>
      <c r="J121" s="336">
        <f t="shared" ref="J121:L121" si="122">I121</f>
        <v>43307</v>
      </c>
      <c r="K121" s="336">
        <f t="shared" si="122"/>
        <v>43307</v>
      </c>
      <c r="L121" s="336">
        <f t="shared" si="122"/>
        <v>43307</v>
      </c>
      <c r="M121" s="335" t="s">
        <v>6468</v>
      </c>
      <c r="N121" s="335" t="s">
        <v>4713</v>
      </c>
      <c r="O121" s="335" t="s">
        <v>14</v>
      </c>
      <c r="P121" s="335" t="s">
        <v>2940</v>
      </c>
      <c r="Q121" s="337">
        <v>20009</v>
      </c>
      <c r="R121" s="335" t="str">
        <f>VLOOKUP(A121,Sheet4!$B$3:$AV$326,22,FALSE)</f>
        <v>Hilman</v>
      </c>
      <c r="S121" s="335">
        <f>VLOOKUP(A121,Sheet4!$B$3:$AV$326,23,FALSE)</f>
        <v>81286863725</v>
      </c>
      <c r="T121" s="335" t="str">
        <f>VLOOKUP(A121,Sheet4!$B$3:$AV$326,37,FALSE)</f>
        <v>done survey</v>
      </c>
      <c r="U121" s="335">
        <f>VLOOKUP(A121,Sheet4!$B$3:$AV$326,32,FALSE)</f>
        <v>0</v>
      </c>
      <c r="V121" s="335">
        <f>VLOOKUP(A121,Sheet4!$B$3:$AV$326,31,FALSE)</f>
        <v>0</v>
      </c>
      <c r="W121" s="335" t="str">
        <f>VLOOKUP(A121,Sheet4!$B$3:$AV$326,14,FALSE)</f>
        <v>Jl. Tuvaref no 27 margasari karawang barat</v>
      </c>
      <c r="X121" s="335">
        <f>VLOOKUP(A121,Sheet4!$B$3:$AV$326,17,FALSE)</f>
        <v>0</v>
      </c>
      <c r="Y121" s="335" t="str">
        <f>VLOOKUP(A121,Sheet4!$B$3:$AV$326,25,FALSE)</f>
        <v>2.4 m</v>
      </c>
      <c r="Z121" s="335" t="str">
        <f>VLOOKUP(A121,Sheet4!$B$3:$AV$326,26,FALSE)</f>
        <v>Di atas dak gedung</v>
      </c>
      <c r="AA121" s="335">
        <f>VLOOKUP(A121,Sheet4!$B$3:$AV$326,27,FALSE)</f>
        <v>0</v>
      </c>
      <c r="AB121" s="335" t="str">
        <f>VLOOKUP(A121,Sheet4!$B$3:$AV$326,33,FALSE)</f>
        <v xml:space="preserve">P-N 2,21 V 
P-G 2,18 V 
N-G 0,01 V
</v>
      </c>
      <c r="AC121" s="335" t="str">
        <f>VLOOKUP(A121,Sheet4!$B$3:$AV$326,34,FALSE)</f>
        <v>ADA</v>
      </c>
      <c r="AD121" s="335" t="s">
        <v>6718</v>
      </c>
      <c r="AE121" s="335" t="str">
        <f>VLOOKUP(A121,Sheet4!$B$3:$AV$326,30,FALSE)</f>
        <v>LOSS</v>
      </c>
      <c r="AF121" s="335" t="s">
        <v>5256</v>
      </c>
      <c r="AG121" s="335" t="str">
        <f>MasterRemote!K121</f>
        <v>HUGHES239</v>
      </c>
      <c r="AH121" s="335">
        <v>237711805</v>
      </c>
      <c r="AI121" s="340" t="s">
        <v>6726</v>
      </c>
      <c r="AJ121" s="335" t="str">
        <f>VLOOKUP(A121,Sheet4!$B$3:$AV$326,28,FALSE)</f>
        <v>NPRM</v>
      </c>
      <c r="AK121" s="335" t="s">
        <v>4764</v>
      </c>
      <c r="AL121" s="335" t="str">
        <f>MasterRemote!T121</f>
        <v>SCM201900010008</v>
      </c>
      <c r="AM121" s="335" t="s">
        <v>4713</v>
      </c>
      <c r="AN121" s="335" t="s">
        <v>4713</v>
      </c>
      <c r="AO121" s="335" t="str">
        <f t="shared" si="66"/>
        <v>HUGHES239-SiteSurvey-120</v>
      </c>
      <c r="AP121" s="335">
        <v>233019505</v>
      </c>
      <c r="AQ121" s="338" t="s">
        <v>6749</v>
      </c>
    </row>
    <row r="122" spans="1:43">
      <c r="A122" s="335" t="str">
        <f>MasterRemote!A122</f>
        <v>SCM201900010008000121</v>
      </c>
      <c r="B122" s="335">
        <f>MasterRemote!B122</f>
        <v>121</v>
      </c>
      <c r="C122" s="335" t="str">
        <f>MasterRemote!F122</f>
        <v>1.134.17.1</v>
      </c>
      <c r="D122" s="336">
        <f t="shared" si="67"/>
        <v>43306</v>
      </c>
      <c r="E122" s="342" t="s">
        <v>6750</v>
      </c>
      <c r="F122" s="335" t="s">
        <v>3747</v>
      </c>
      <c r="G122" s="335" t="s">
        <v>3223</v>
      </c>
      <c r="H122" s="335" t="s">
        <v>3224</v>
      </c>
      <c r="I122" s="336">
        <v>43306</v>
      </c>
      <c r="J122" s="336">
        <f t="shared" ref="J122:L122" si="123">I122</f>
        <v>43306</v>
      </c>
      <c r="K122" s="336">
        <f t="shared" si="123"/>
        <v>43306</v>
      </c>
      <c r="L122" s="336">
        <f t="shared" si="123"/>
        <v>43306</v>
      </c>
      <c r="M122" s="335" t="s">
        <v>6468</v>
      </c>
      <c r="N122" s="335" t="s">
        <v>4713</v>
      </c>
      <c r="O122" s="335" t="s">
        <v>14</v>
      </c>
      <c r="P122" s="335" t="s">
        <v>2940</v>
      </c>
      <c r="Q122" s="337">
        <v>20009</v>
      </c>
      <c r="R122" s="335" t="str">
        <f>VLOOKUP(A122,Sheet4!$B$3:$AV$326,22,FALSE)</f>
        <v>Dani</v>
      </c>
      <c r="S122" s="335">
        <f>VLOOKUP(A122,Sheet4!$B$3:$AV$326,23,FALSE)</f>
        <v>89666228768</v>
      </c>
      <c r="T122" s="335" t="str">
        <f>VLOOKUP(A122,Sheet4!$B$3:$AV$326,37,FALSE)</f>
        <v>Harus bongkar antena ex csm</v>
      </c>
      <c r="U122" s="335">
        <f>VLOOKUP(A122,Sheet4!$B$3:$AV$326,32,FALSE)</f>
        <v>0</v>
      </c>
      <c r="V122" s="335">
        <f>VLOOKUP(A122,Sheet4!$B$3:$AV$326,31,FALSE)</f>
        <v>0</v>
      </c>
      <c r="W122" s="335" t="str">
        <f>VLOOKUP(A122,Sheet4!$B$3:$AV$326,14,FALSE)</f>
        <v>jalan barito no. 2 pontianak kota</v>
      </c>
      <c r="X122" s="335" t="str">
        <f>VLOOKUP(A122,Sheet4!$B$3:$AV$326,17,FALSE)</f>
        <v>Gudang - bisa titip</v>
      </c>
      <c r="Y122" s="335" t="str">
        <f>VLOOKUP(A122,Sheet4!$B$3:$AV$326,25,FALSE)</f>
        <v>2.4 m</v>
      </c>
      <c r="Z122" s="335" t="str">
        <f>VLOOKUP(A122,Sheet4!$B$3:$AV$326,26,FALSE)</f>
        <v>Di dak bangunan genset</v>
      </c>
      <c r="AA122" s="335">
        <f>VLOOKUP(A122,Sheet4!$B$3:$AV$326,27,FALSE)</f>
        <v>0</v>
      </c>
      <c r="AB122" s="335" t="str">
        <f>VLOOKUP(A122,Sheet4!$B$3:$AV$326,33,FALSE)</f>
        <v>P-N ; 231 V , P-G 32V , N-G ( Ground) 1,85 v</v>
      </c>
      <c r="AC122" s="335" t="str">
        <f>VLOOKUP(A122,Sheet4!$B$3:$AV$326,34,FALSE)</f>
        <v>ADA</v>
      </c>
      <c r="AD122" s="335" t="s">
        <v>6718</v>
      </c>
      <c r="AE122" s="335" t="str">
        <f>VLOOKUP(A122,Sheet4!$B$3:$AV$326,30,FALSE)</f>
        <v>LOSS</v>
      </c>
      <c r="AF122" s="335" t="s">
        <v>5256</v>
      </c>
      <c r="AG122" s="335" t="str">
        <f>MasterRemote!K122</f>
        <v>HUGHES239</v>
      </c>
      <c r="AH122" s="335">
        <v>236471702</v>
      </c>
      <c r="AI122" s="335" t="s">
        <v>6722</v>
      </c>
      <c r="AJ122" s="335" t="str">
        <f>VLOOKUP(A122,Sheet4!$B$3:$AV$326,28,FALSE)</f>
        <v>NPRM</v>
      </c>
      <c r="AK122" s="335" t="s">
        <v>4808</v>
      </c>
      <c r="AL122" s="335" t="str">
        <f>MasterRemote!T122</f>
        <v>SCM201900010008</v>
      </c>
      <c r="AM122" s="335" t="s">
        <v>4713</v>
      </c>
      <c r="AN122" s="335" t="s">
        <v>4713</v>
      </c>
      <c r="AO122" s="335" t="str">
        <f t="shared" si="66"/>
        <v>HUGHES239-SiteSurvey-121</v>
      </c>
      <c r="AP122" s="335">
        <v>233019505</v>
      </c>
      <c r="AQ122" s="338" t="s">
        <v>6749</v>
      </c>
    </row>
    <row r="123" spans="1:43">
      <c r="A123" s="335" t="str">
        <f>MasterRemote!A123</f>
        <v>SCM201900010008000122</v>
      </c>
      <c r="B123" s="335">
        <f>MasterRemote!B123</f>
        <v>122</v>
      </c>
      <c r="C123" s="335" t="str">
        <f>MasterRemote!F123</f>
        <v>3.99.49.1</v>
      </c>
      <c r="D123" s="336">
        <f t="shared" si="67"/>
        <v>43306</v>
      </c>
      <c r="E123" s="342" t="s">
        <v>6750</v>
      </c>
      <c r="F123" s="335" t="s">
        <v>3751</v>
      </c>
      <c r="G123" s="335" t="s">
        <v>3229</v>
      </c>
      <c r="H123" s="335" t="s">
        <v>3054</v>
      </c>
      <c r="I123" s="336">
        <v>43306</v>
      </c>
      <c r="J123" s="336">
        <f t="shared" ref="J123:L123" si="124">I123</f>
        <v>43306</v>
      </c>
      <c r="K123" s="336">
        <f t="shared" si="124"/>
        <v>43306</v>
      </c>
      <c r="L123" s="336">
        <f t="shared" si="124"/>
        <v>43306</v>
      </c>
      <c r="M123" s="335" t="s">
        <v>6468</v>
      </c>
      <c r="N123" s="335" t="s">
        <v>4713</v>
      </c>
      <c r="O123" s="335" t="s">
        <v>14</v>
      </c>
      <c r="P123" s="335" t="s">
        <v>2940</v>
      </c>
      <c r="Q123" s="337">
        <v>20009</v>
      </c>
      <c r="R123" s="335" t="str">
        <f>VLOOKUP(A123,Sheet4!$B$3:$AV$326,22,FALSE)</f>
        <v>Viro</v>
      </c>
      <c r="S123" s="335">
        <f>VLOOKUP(A123,Sheet4!$B$3:$AV$326,23,FALSE)</f>
        <v>85242349200</v>
      </c>
      <c r="T123" s="335" t="str">
        <f>VLOOKUP(A123,Sheet4!$B$3:$AV$326,37,FALSE)</f>
        <v>done survey</v>
      </c>
      <c r="U123" s="335">
        <f>VLOOKUP(A123,Sheet4!$B$3:$AV$326,32,FALSE)</f>
        <v>0</v>
      </c>
      <c r="V123" s="335">
        <f>VLOOKUP(A123,Sheet4!$B$3:$AV$326,31,FALSE)</f>
        <v>0</v>
      </c>
      <c r="W123" s="335" t="str">
        <f>VLOOKUP(A123,Sheet4!$B$3:$AV$326,14,FALSE)</f>
        <v>Jl. Bau Masepe No. 21, Makassar</v>
      </c>
      <c r="X123" s="335" t="str">
        <f>VLOOKUP(A123,Sheet4!$B$3:$AV$326,17,FALSE)</f>
        <v>Gudang - bisa titip</v>
      </c>
      <c r="Y123" s="335" t="str">
        <f>VLOOKUP(A123,Sheet4!$B$3:$AV$326,25,FALSE)</f>
        <v>2.4 m</v>
      </c>
      <c r="Z123" s="335" t="str">
        <f>VLOOKUP(A123,Sheet4!$B$3:$AV$326,26,FALSE)</f>
        <v>Roof top lantai 2</v>
      </c>
      <c r="AA123" s="335">
        <f>VLOOKUP(A123,Sheet4!$B$3:$AV$326,27,FALSE)</f>
        <v>0</v>
      </c>
      <c r="AB123" s="335" t="str">
        <f>VLOOKUP(A123,Sheet4!$B$3:$AV$326,33,FALSE)</f>
        <v>P-N ; 219 V , P-G 219V , N-G ( Ground) 0,5v</v>
      </c>
      <c r="AC123" s="335" t="str">
        <f>VLOOKUP(A123,Sheet4!$B$3:$AV$326,34,FALSE)</f>
        <v>ADA</v>
      </c>
      <c r="AD123" s="335" t="s">
        <v>6718</v>
      </c>
      <c r="AE123" s="335" t="str">
        <f>VLOOKUP(A123,Sheet4!$B$3:$AV$326,30,FALSE)</f>
        <v>LOSS</v>
      </c>
      <c r="AF123" s="335" t="s">
        <v>5256</v>
      </c>
      <c r="AG123" s="335" t="str">
        <f>MasterRemote!K123</f>
        <v>HUGHES239</v>
      </c>
      <c r="AH123" s="335">
        <v>236471702</v>
      </c>
      <c r="AI123" s="335" t="s">
        <v>6722</v>
      </c>
      <c r="AJ123" s="335" t="str">
        <f>VLOOKUP(A123,Sheet4!$B$3:$AV$326,28,FALSE)</f>
        <v>NPRM</v>
      </c>
      <c r="AK123" s="335" t="s">
        <v>5709</v>
      </c>
      <c r="AL123" s="335" t="str">
        <f>MasterRemote!T123</f>
        <v>SCM201900010008</v>
      </c>
      <c r="AM123" s="335" t="s">
        <v>4713</v>
      </c>
      <c r="AN123" s="335" t="s">
        <v>4713</v>
      </c>
      <c r="AO123" s="335" t="str">
        <f t="shared" si="66"/>
        <v>HUGHES239-SiteSurvey-122</v>
      </c>
      <c r="AP123" s="335">
        <v>233019505</v>
      </c>
      <c r="AQ123" s="338" t="s">
        <v>6749</v>
      </c>
    </row>
    <row r="124" spans="1:43">
      <c r="A124" s="335" t="str">
        <f>MasterRemote!A124</f>
        <v>SCM201900010008000123</v>
      </c>
      <c r="B124" s="335">
        <f>MasterRemote!B124</f>
        <v>123</v>
      </c>
      <c r="C124" s="335" t="str">
        <f>MasterRemote!F124</f>
        <v>2.1.17.1</v>
      </c>
      <c r="D124" s="336">
        <f t="shared" si="67"/>
        <v>43306</v>
      </c>
      <c r="E124" s="342" t="s">
        <v>6750</v>
      </c>
      <c r="F124" s="335" t="s">
        <v>3753</v>
      </c>
      <c r="G124" s="335" t="s">
        <v>3147</v>
      </c>
      <c r="H124" s="335" t="s">
        <v>3023</v>
      </c>
      <c r="I124" s="336">
        <v>43306</v>
      </c>
      <c r="J124" s="336">
        <f t="shared" ref="J124:L124" si="125">I124</f>
        <v>43306</v>
      </c>
      <c r="K124" s="336">
        <f t="shared" si="125"/>
        <v>43306</v>
      </c>
      <c r="L124" s="336">
        <f t="shared" si="125"/>
        <v>43306</v>
      </c>
      <c r="M124" s="335" t="s">
        <v>6468</v>
      </c>
      <c r="N124" s="335" t="s">
        <v>4713</v>
      </c>
      <c r="O124" s="335" t="s">
        <v>14</v>
      </c>
      <c r="P124" s="335" t="s">
        <v>2940</v>
      </c>
      <c r="Q124" s="337">
        <v>20009</v>
      </c>
      <c r="R124" s="335" t="str">
        <f>VLOOKUP(A124,Sheet4!$B$3:$AV$326,22,FALSE)</f>
        <v>Imam</v>
      </c>
      <c r="S124" s="335">
        <f>VLOOKUP(A124,Sheet4!$B$3:$AV$326,23,FALSE)</f>
        <v>81230063415</v>
      </c>
      <c r="T124" s="335" t="str">
        <f>VLOOKUP(A124,Sheet4!$B$3:$AV$326,37,FALSE)</f>
        <v>done survey</v>
      </c>
      <c r="U124" s="335">
        <f>VLOOKUP(A124,Sheet4!$B$3:$AV$326,32,FALSE)</f>
        <v>0</v>
      </c>
      <c r="V124" s="335">
        <f>VLOOKUP(A124,Sheet4!$B$3:$AV$326,31,FALSE)</f>
        <v>0</v>
      </c>
      <c r="W124" s="335" t="str">
        <f>VLOOKUP(A124,Sheet4!$B$3:$AV$326,14,FALSE)</f>
        <v>Jl.Kawi No.20-22 Malang,0341-327666</v>
      </c>
      <c r="X124" s="335">
        <f>VLOOKUP(A124,Sheet4!$B$3:$AV$326,17,FALSE)</f>
        <v>0</v>
      </c>
      <c r="Y124" s="335" t="str">
        <f>VLOOKUP(A124,Sheet4!$B$3:$AV$326,25,FALSE)</f>
        <v>2.4 m</v>
      </c>
      <c r="Z124" s="335" t="str">
        <f>VLOOKUP(A124,Sheet4!$B$3:$AV$326,26,FALSE)</f>
        <v>Roof top lantai 5</v>
      </c>
      <c r="AA124" s="335">
        <f>VLOOKUP(A124,Sheet4!$B$3:$AV$326,27,FALSE)</f>
        <v>0</v>
      </c>
      <c r="AB124" s="335" t="str">
        <f>VLOOKUP(A124,Sheet4!$B$3:$AV$326,33,FALSE)</f>
        <v>P-N ; 219 V , P-G 219V , N-G ( Ground) 0,5v</v>
      </c>
      <c r="AC124" s="335" t="str">
        <f>VLOOKUP(A124,Sheet4!$B$3:$AV$326,34,FALSE)</f>
        <v>ADA</v>
      </c>
      <c r="AD124" s="335" t="s">
        <v>6718</v>
      </c>
      <c r="AE124" s="335" t="str">
        <f>VLOOKUP(A124,Sheet4!$B$3:$AV$326,30,FALSE)</f>
        <v>LOSS</v>
      </c>
      <c r="AF124" s="335" t="s">
        <v>5256</v>
      </c>
      <c r="AG124" s="335" t="str">
        <f>MasterRemote!K124</f>
        <v>HUGHES239</v>
      </c>
      <c r="AH124" s="335">
        <v>233040304</v>
      </c>
      <c r="AI124" s="335" t="s">
        <v>6723</v>
      </c>
      <c r="AJ124" s="335" t="str">
        <f>VLOOKUP(A124,Sheet4!$B$3:$AV$326,28,FALSE)</f>
        <v>NPRM</v>
      </c>
      <c r="AK124" s="335" t="s">
        <v>6707</v>
      </c>
      <c r="AL124" s="335" t="str">
        <f>MasterRemote!T124</f>
        <v>SCM201900010008</v>
      </c>
      <c r="AM124" s="335" t="s">
        <v>4713</v>
      </c>
      <c r="AN124" s="335" t="s">
        <v>4713</v>
      </c>
      <c r="AO124" s="335" t="str">
        <f t="shared" si="66"/>
        <v>HUGHES239-SiteSurvey-123</v>
      </c>
      <c r="AP124" s="335">
        <v>233019505</v>
      </c>
      <c r="AQ124" s="338" t="s">
        <v>6749</v>
      </c>
    </row>
    <row r="125" spans="1:43">
      <c r="A125" s="335" t="str">
        <f>MasterRemote!A125</f>
        <v>SCM201900010008000124</v>
      </c>
      <c r="B125" s="335">
        <f>MasterRemote!B125</f>
        <v>124</v>
      </c>
      <c r="C125" s="335" t="str">
        <f>MasterRemote!F125</f>
        <v>2.104.17.1</v>
      </c>
      <c r="D125" s="336">
        <f t="shared" si="67"/>
        <v>43306</v>
      </c>
      <c r="E125" s="342" t="s">
        <v>6750</v>
      </c>
      <c r="F125" s="335" t="s">
        <v>3755</v>
      </c>
      <c r="G125" s="335" t="s">
        <v>3147</v>
      </c>
      <c r="H125" s="335" t="s">
        <v>3023</v>
      </c>
      <c r="I125" s="336">
        <v>43306</v>
      </c>
      <c r="J125" s="336">
        <f t="shared" ref="J125:L125" si="126">I125</f>
        <v>43306</v>
      </c>
      <c r="K125" s="336">
        <f t="shared" si="126"/>
        <v>43306</v>
      </c>
      <c r="L125" s="336">
        <f t="shared" si="126"/>
        <v>43306</v>
      </c>
      <c r="M125" s="335" t="s">
        <v>6468</v>
      </c>
      <c r="N125" s="335" t="s">
        <v>4713</v>
      </c>
      <c r="O125" s="335" t="s">
        <v>14</v>
      </c>
      <c r="P125" s="335" t="s">
        <v>2940</v>
      </c>
      <c r="Q125" s="337">
        <v>20009</v>
      </c>
      <c r="R125" s="335" t="str">
        <f>VLOOKUP(A125,Sheet4!$B$3:$AV$326,22,FALSE)</f>
        <v>Satya</v>
      </c>
      <c r="S125" s="335">
        <f>VLOOKUP(A125,Sheet4!$B$3:$AV$326,23,FALSE)</f>
        <v>85733411789</v>
      </c>
      <c r="T125" s="335" t="str">
        <f>VLOOKUP(A125,Sheet4!$B$3:$AV$326,37,FALSE)</f>
        <v>done survey</v>
      </c>
      <c r="U125" s="335">
        <f>VLOOKUP(A125,Sheet4!$B$3:$AV$326,32,FALSE)</f>
        <v>0</v>
      </c>
      <c r="V125" s="335">
        <f>VLOOKUP(A125,Sheet4!$B$3:$AV$326,31,FALSE)</f>
        <v>0</v>
      </c>
      <c r="W125" s="335" t="str">
        <f>VLOOKUP(A125,Sheet4!$B$3:$AV$326,14,FALSE)</f>
        <v>Jl. K.J.P. Slamet A N0. 35-37, Kediri</v>
      </c>
      <c r="X125" s="335">
        <f>VLOOKUP(A125,Sheet4!$B$3:$AV$326,17,FALSE)</f>
        <v>0</v>
      </c>
      <c r="Y125" s="335" t="str">
        <f>VLOOKUP(A125,Sheet4!$B$3:$AV$326,25,FALSE)</f>
        <v>2.4 m</v>
      </c>
      <c r="Z125" s="335" t="str">
        <f>VLOOKUP(A125,Sheet4!$B$3:$AV$326,26,FALSE)</f>
        <v>Roof top lantai 3</v>
      </c>
      <c r="AA125" s="335">
        <f>VLOOKUP(A125,Sheet4!$B$3:$AV$326,27,FALSE)</f>
        <v>0</v>
      </c>
      <c r="AB125" s="335" t="str">
        <f>VLOOKUP(A125,Sheet4!$B$3:$AV$326,33,FALSE)</f>
        <v>P-N ; 219 V , P-G 219V , N-G ( Ground) 0,5v</v>
      </c>
      <c r="AC125" s="335" t="str">
        <f>VLOOKUP(A125,Sheet4!$B$3:$AV$326,34,FALSE)</f>
        <v>ADA</v>
      </c>
      <c r="AD125" s="335" t="s">
        <v>6718</v>
      </c>
      <c r="AE125" s="335" t="str">
        <f>VLOOKUP(A125,Sheet4!$B$3:$AV$326,30,FALSE)</f>
        <v>LOSS</v>
      </c>
      <c r="AF125" s="335" t="s">
        <v>5256</v>
      </c>
      <c r="AG125" s="335" t="str">
        <f>MasterRemote!K125</f>
        <v>HUGHES239</v>
      </c>
      <c r="AH125" s="335">
        <v>233040304</v>
      </c>
      <c r="AI125" s="335" t="s">
        <v>6723</v>
      </c>
      <c r="AJ125" s="335" t="str">
        <f>VLOOKUP(A125,Sheet4!$B$3:$AV$326,28,FALSE)</f>
        <v>NPRM</v>
      </c>
      <c r="AK125" s="335" t="s">
        <v>4780</v>
      </c>
      <c r="AL125" s="335" t="str">
        <f>MasterRemote!T125</f>
        <v>SCM201900010008</v>
      </c>
      <c r="AM125" s="335" t="s">
        <v>4713</v>
      </c>
      <c r="AN125" s="335" t="s">
        <v>4713</v>
      </c>
      <c r="AO125" s="335" t="str">
        <f t="shared" si="66"/>
        <v>HUGHES239-SiteSurvey-124</v>
      </c>
      <c r="AP125" s="335">
        <v>233019505</v>
      </c>
      <c r="AQ125" s="338" t="s">
        <v>6749</v>
      </c>
    </row>
    <row r="126" spans="1:43">
      <c r="A126" s="335" t="str">
        <f>MasterRemote!A126</f>
        <v>SCM201900010008000125</v>
      </c>
      <c r="B126" s="335">
        <f>MasterRemote!B126</f>
        <v>125</v>
      </c>
      <c r="C126" s="335" t="str">
        <f>MasterRemote!F126</f>
        <v>2.73.17.1</v>
      </c>
      <c r="D126" s="336">
        <f t="shared" si="67"/>
        <v>43279</v>
      </c>
      <c r="E126" s="342" t="s">
        <v>6750</v>
      </c>
      <c r="F126" s="335" t="s">
        <v>3353</v>
      </c>
      <c r="G126" s="335" t="s">
        <v>3234</v>
      </c>
      <c r="H126" s="335" t="s">
        <v>3235</v>
      </c>
      <c r="I126" s="336">
        <v>43279</v>
      </c>
      <c r="J126" s="336">
        <f t="shared" ref="J126:L126" si="127">I126</f>
        <v>43279</v>
      </c>
      <c r="K126" s="336">
        <f t="shared" si="127"/>
        <v>43279</v>
      </c>
      <c r="L126" s="336">
        <f t="shared" si="127"/>
        <v>43279</v>
      </c>
      <c r="M126" s="335" t="s">
        <v>6468</v>
      </c>
      <c r="N126" s="335" t="s">
        <v>4713</v>
      </c>
      <c r="O126" s="335" t="s">
        <v>14</v>
      </c>
      <c r="P126" s="335" t="s">
        <v>2940</v>
      </c>
      <c r="Q126" s="337">
        <v>20009</v>
      </c>
      <c r="R126" s="335" t="str">
        <f>VLOOKUP(A126,Sheet4!$B$3:$AV$326,22,FALSE)</f>
        <v>Himawan</v>
      </c>
      <c r="S126" s="335">
        <f>VLOOKUP(A126,Sheet4!$B$3:$AV$326,23,FALSE)</f>
        <v>81328705809</v>
      </c>
      <c r="T126" s="335" t="str">
        <f>VLOOKUP(A126,Sheet4!$B$3:$AV$326,37,FALSE)</f>
        <v>Done Survey</v>
      </c>
      <c r="U126" s="335">
        <f>VLOOKUP(A126,Sheet4!$B$3:$AV$326,32,FALSE)</f>
        <v>-7.3973829999999996</v>
      </c>
      <c r="V126" s="335">
        <f>VLOOKUP(A126,Sheet4!$B$3:$AV$326,31,FALSE)</f>
        <v>109.694796</v>
      </c>
      <c r="W126" s="335" t="str">
        <f>VLOOKUP(A126,Sheet4!$B$3:$AV$326,14,FALSE)</f>
        <v>Jalan pemuda no 70 banjarnegara kab.banjarnegara Jawa Tengah</v>
      </c>
      <c r="X126" s="335" t="str">
        <f>VLOOKUP(A126,Sheet4!$B$3:$AV$326,17,FALSE)</f>
        <v>Gudang- Bisa Titip</v>
      </c>
      <c r="Y126" s="335" t="str">
        <f>VLOOKUP(A126,Sheet4!$B$3:$AV$326,25,FALSE)</f>
        <v>2.4 m</v>
      </c>
      <c r="Z126" s="335" t="str">
        <f>VLOOKUP(A126,Sheet4!$B$3:$AV$326,26,FALSE)</f>
        <v>dak lantai 3 (kuat untuk beban 450kg)</v>
      </c>
      <c r="AA126" s="335" t="str">
        <f>VLOOKUP(A126,Sheet4!$B$3:$AV$326,27,FALSE)</f>
        <v>Mendukung</v>
      </c>
      <c r="AB126" s="335" t="str">
        <f>VLOOKUP(A126,Sheet4!$B$3:$AV$326,33,FALSE)</f>
        <v>P-N ; 220 V , P-G 219V , N-G ( Ground) 0,3v</v>
      </c>
      <c r="AC126" s="335" t="str">
        <f>VLOOKUP(A126,Sheet4!$B$3:$AV$326,34,FALSE)</f>
        <v>ADA</v>
      </c>
      <c r="AD126" s="335" t="s">
        <v>6718</v>
      </c>
      <c r="AE126" s="335" t="str">
        <f>VLOOKUP(A126,Sheet4!$B$3:$AV$326,30,FALSE)</f>
        <v>LOSS DARI POHON DAN DEPAN ADA TEMBOK GEDUNG</v>
      </c>
      <c r="AF126" s="335" t="s">
        <v>5256</v>
      </c>
      <c r="AG126" s="335" t="str">
        <f>MasterRemote!K126</f>
        <v>HUGHES239</v>
      </c>
      <c r="AH126" s="335">
        <v>235111005</v>
      </c>
      <c r="AI126" s="335" t="s">
        <v>3131</v>
      </c>
      <c r="AJ126" s="335" t="str">
        <f>VLOOKUP(A126,Sheet4!$B$3:$AV$326,28,FALSE)</f>
        <v>NPRM</v>
      </c>
      <c r="AK126" s="335" t="s">
        <v>4875</v>
      </c>
      <c r="AL126" s="335" t="str">
        <f>MasterRemote!T126</f>
        <v>SCM201900010008</v>
      </c>
      <c r="AM126" s="335" t="s">
        <v>4713</v>
      </c>
      <c r="AN126" s="335" t="s">
        <v>4713</v>
      </c>
      <c r="AO126" s="335" t="str">
        <f t="shared" si="66"/>
        <v>HUGHES239-SiteSurvey-125</v>
      </c>
      <c r="AP126" s="335">
        <v>233019505</v>
      </c>
      <c r="AQ126" s="338" t="s">
        <v>6749</v>
      </c>
    </row>
    <row r="127" spans="1:43">
      <c r="A127" s="335" t="str">
        <f>MasterRemote!A127</f>
        <v>SCM201900010008000126</v>
      </c>
      <c r="B127" s="335">
        <f>MasterRemote!B127</f>
        <v>126</v>
      </c>
      <c r="C127" s="335" t="str">
        <f>MasterRemote!F127</f>
        <v>1.40.17.1</v>
      </c>
      <c r="D127" s="336">
        <f t="shared" si="67"/>
        <v>43276</v>
      </c>
      <c r="E127" s="342" t="s">
        <v>6750</v>
      </c>
      <c r="F127" s="335" t="s">
        <v>3624</v>
      </c>
      <c r="G127" s="335" t="s">
        <v>3242</v>
      </c>
      <c r="H127" s="335" t="s">
        <v>3243</v>
      </c>
      <c r="I127" s="336">
        <v>43276</v>
      </c>
      <c r="J127" s="336">
        <f t="shared" ref="J127:L127" si="128">I127</f>
        <v>43276</v>
      </c>
      <c r="K127" s="336">
        <f t="shared" si="128"/>
        <v>43276</v>
      </c>
      <c r="L127" s="336">
        <f t="shared" si="128"/>
        <v>43276</v>
      </c>
      <c r="M127" s="335" t="s">
        <v>6468</v>
      </c>
      <c r="N127" s="335" t="s">
        <v>4713</v>
      </c>
      <c r="O127" s="335" t="s">
        <v>14</v>
      </c>
      <c r="P127" s="335" t="s">
        <v>2940</v>
      </c>
      <c r="Q127" s="337">
        <v>20009</v>
      </c>
      <c r="R127" s="335" t="str">
        <f>VLOOKUP(A127,Sheet4!$B$3:$AV$326,22,FALSE)</f>
        <v>pak basar</v>
      </c>
      <c r="S127" s="335">
        <f>VLOOKUP(A127,Sheet4!$B$3:$AV$326,23,FALSE)</f>
        <v>8117885550</v>
      </c>
      <c r="T127" s="335" t="str">
        <f>VLOOKUP(A127,Sheet4!$B$3:$AV$326,37,FALSE)</f>
        <v>Alternatif 1 : ada stasiun radio dan tower Wireless
Alternatif 2 :
Harus bongkar 2 set antena satlink milik kanwil dan kanis</v>
      </c>
      <c r="U127" s="335">
        <f>VLOOKUP(A127,Sheet4!$B$3:$AV$326,32,FALSE)</f>
        <v>-3.5</v>
      </c>
      <c r="V127" s="335">
        <f>VLOOKUP(A127,Sheet4!$B$3:$AV$326,31,FALSE)</f>
        <v>-104.5</v>
      </c>
      <c r="W127" s="335" t="str">
        <f>VLOOKUP(A127,Sheet4!$B$3:$AV$326,14,FALSE)</f>
        <v>Jl. Kapt A Rivai no.15 Palembang PALEMBANG</v>
      </c>
      <c r="X127" s="335" t="str">
        <f>VLOOKUP(A127,Sheet4!$B$3:$AV$326,17,FALSE)</f>
        <v>Gudang- Bisa Titip</v>
      </c>
      <c r="Y127" s="335" t="str">
        <f>VLOOKUP(A127,Sheet4!$B$3:$AV$326,25,FALSE)</f>
        <v>3.8 m</v>
      </c>
      <c r="Z127" s="335" t="str">
        <f>VLOOKUP(A127,Sheet4!$B$3:$AV$326,26,FALSE)</f>
        <v>Roof top lantai 4</v>
      </c>
      <c r="AA127" s="335" t="str">
        <f>VLOOKUP(A127,Sheet4!$B$3:$AV$326,27,FALSE)</f>
        <v>Mendukung</v>
      </c>
      <c r="AB127" s="335" t="str">
        <f>VLOOKUP(A127,Sheet4!$B$3:$AV$326,33,FALSE)</f>
        <v>P-N ; 218 V ,
P-G : 218V ,
N-G : 0.9 v</v>
      </c>
      <c r="AC127" s="335" t="str">
        <f>VLOOKUP(A127,Sheet4!$B$3:$AV$326,34,FALSE)</f>
        <v>ADA</v>
      </c>
      <c r="AD127" s="335" t="s">
        <v>6718</v>
      </c>
      <c r="AE127" s="335" t="str">
        <f>VLOOKUP(A127,Sheet4!$B$3:$AV$326,30,FALSE)</f>
        <v>LOSS</v>
      </c>
      <c r="AF127" s="335" t="s">
        <v>5256</v>
      </c>
      <c r="AG127" s="335" t="str">
        <f>MasterRemote!K127</f>
        <v>HUGHES239</v>
      </c>
      <c r="AH127" s="335">
        <v>233059704</v>
      </c>
      <c r="AI127" s="335" t="s">
        <v>6727</v>
      </c>
      <c r="AJ127" s="335" t="str">
        <f>VLOOKUP(A127,Sheet4!$B$3:$AV$326,28,FALSE)</f>
        <v>NPRM</v>
      </c>
      <c r="AK127" s="335" t="s">
        <v>4815</v>
      </c>
      <c r="AL127" s="335" t="str">
        <f>MasterRemote!T127</f>
        <v>SCM201900010008</v>
      </c>
      <c r="AM127" s="335" t="s">
        <v>4713</v>
      </c>
      <c r="AN127" s="335" t="s">
        <v>4713</v>
      </c>
      <c r="AO127" s="335" t="str">
        <f t="shared" si="66"/>
        <v>HUGHES239-SiteSurvey-126</v>
      </c>
      <c r="AP127" s="335">
        <v>233019505</v>
      </c>
      <c r="AQ127" s="338" t="s">
        <v>6749</v>
      </c>
    </row>
    <row r="128" spans="1:43">
      <c r="A128" s="335" t="str">
        <f>MasterRemote!A128</f>
        <v>SCM201900010008000127</v>
      </c>
      <c r="B128" s="335">
        <f>MasterRemote!B128</f>
        <v>127</v>
      </c>
      <c r="C128" s="335" t="str">
        <f>MasterRemote!F128</f>
        <v>3.38.17.1</v>
      </c>
      <c r="D128" s="336">
        <f t="shared" si="67"/>
        <v>43308</v>
      </c>
      <c r="E128" s="342" t="s">
        <v>6750</v>
      </c>
      <c r="F128" s="335" t="s">
        <v>3762</v>
      </c>
      <c r="G128" s="335" t="s">
        <v>3265</v>
      </c>
      <c r="H128" s="335" t="s">
        <v>3266</v>
      </c>
      <c r="I128" s="336">
        <v>43308</v>
      </c>
      <c r="J128" s="336">
        <f t="shared" ref="J128:L128" si="129">I128</f>
        <v>43308</v>
      </c>
      <c r="K128" s="336">
        <f t="shared" si="129"/>
        <v>43308</v>
      </c>
      <c r="L128" s="336">
        <f t="shared" si="129"/>
        <v>43308</v>
      </c>
      <c r="M128" s="335" t="s">
        <v>6468</v>
      </c>
      <c r="N128" s="335" t="s">
        <v>4713</v>
      </c>
      <c r="O128" s="335" t="s">
        <v>14</v>
      </c>
      <c r="P128" s="335" t="s">
        <v>2940</v>
      </c>
      <c r="Q128" s="337">
        <v>20009</v>
      </c>
      <c r="R128" s="335" t="str">
        <f>VLOOKUP(A128,Sheet4!$B$3:$AV$326,22,FALSE)</f>
        <v>Amri Wahono</v>
      </c>
      <c r="S128" s="335">
        <f>VLOOKUP(A128,Sheet4!$B$3:$AV$326,23,FALSE)</f>
        <v>87705608037</v>
      </c>
      <c r="T128" s="335" t="str">
        <f>VLOOKUP(A128,Sheet4!$B$3:$AV$326,37,FALSE)</f>
        <v>done survey</v>
      </c>
      <c r="U128" s="335">
        <f>VLOOKUP(A128,Sheet4!$B$3:$AV$326,32,FALSE)</f>
        <v>0</v>
      </c>
      <c r="V128" s="335">
        <f>VLOOKUP(A128,Sheet4!$B$3:$AV$326,31,FALSE)</f>
        <v>0</v>
      </c>
      <c r="W128" s="335" t="str">
        <f>VLOOKUP(A128,Sheet4!$B$3:$AV$326,14,FALSE)</f>
        <v>Jalan D.I. Panjaitan No. 06, Bojonegoro - Jawa Timur</v>
      </c>
      <c r="X128" s="335">
        <f>VLOOKUP(A128,Sheet4!$B$3:$AV$326,17,FALSE)</f>
        <v>0</v>
      </c>
      <c r="Y128" s="335" t="str">
        <f>VLOOKUP(A128,Sheet4!$B$3:$AV$326,25,FALSE)</f>
        <v>2.4 m</v>
      </c>
      <c r="Z128" s="335" t="str">
        <f>VLOOKUP(A128,Sheet4!$B$3:$AV$326,26,FALSE)</f>
        <v>Rooftop lantai 3</v>
      </c>
      <c r="AA128" s="335" t="str">
        <f>VLOOKUP(A128,Sheet4!$B$3:$AV$326,27,FALSE)</f>
        <v>mendukung</v>
      </c>
      <c r="AB128" s="335" t="str">
        <f>VLOOKUP(A128,Sheet4!$B$3:$AV$326,33,FALSE)</f>
        <v>P-N ; 222V , P-G 223V , N-G 1.8 V</v>
      </c>
      <c r="AC128" s="335" t="str">
        <f>VLOOKUP(A128,Sheet4!$B$3:$AV$326,34,FALSE)</f>
        <v>ADA</v>
      </c>
      <c r="AD128" s="335" t="s">
        <v>6718</v>
      </c>
      <c r="AE128" s="335" t="str">
        <f>VLOOKUP(A128,Sheet4!$B$3:$AV$326,30,FALSE)</f>
        <v>LOSS</v>
      </c>
      <c r="AF128" s="335" t="s">
        <v>5256</v>
      </c>
      <c r="AG128" s="335" t="str">
        <f>MasterRemote!K128</f>
        <v>HUGHES239</v>
      </c>
      <c r="AH128" s="335">
        <v>233040304</v>
      </c>
      <c r="AI128" s="335" t="s">
        <v>6723</v>
      </c>
      <c r="AJ128" s="335" t="str">
        <f>VLOOKUP(A128,Sheet4!$B$3:$AV$326,28,FALSE)</f>
        <v>NPRM</v>
      </c>
      <c r="AK128" s="335" t="s">
        <v>4764</v>
      </c>
      <c r="AL128" s="335" t="str">
        <f>MasterRemote!T128</f>
        <v>SCM201900010008</v>
      </c>
      <c r="AM128" s="335" t="s">
        <v>4713</v>
      </c>
      <c r="AN128" s="335" t="s">
        <v>4713</v>
      </c>
      <c r="AO128" s="335" t="str">
        <f t="shared" si="66"/>
        <v>HUGHES239-SiteSurvey-127</v>
      </c>
      <c r="AP128" s="335">
        <v>233019505</v>
      </c>
      <c r="AQ128" s="338" t="s">
        <v>6749</v>
      </c>
    </row>
    <row r="129" spans="1:43">
      <c r="A129" s="335" t="str">
        <f>MasterRemote!A129</f>
        <v>SCM201900010008000128</v>
      </c>
      <c r="B129" s="335">
        <f>MasterRemote!B129</f>
        <v>128</v>
      </c>
      <c r="C129" s="335" t="str">
        <f>MasterRemote!F129</f>
        <v>2.138.17.1</v>
      </c>
      <c r="D129" s="336">
        <f t="shared" si="67"/>
        <v>43306</v>
      </c>
      <c r="E129" s="342" t="s">
        <v>6750</v>
      </c>
      <c r="F129" s="335" t="s">
        <v>3766</v>
      </c>
      <c r="G129" s="335" t="s">
        <v>3155</v>
      </c>
      <c r="H129" s="335" t="s">
        <v>3025</v>
      </c>
      <c r="I129" s="336">
        <v>43306</v>
      </c>
      <c r="J129" s="336">
        <f t="shared" ref="J129:L129" si="130">I129</f>
        <v>43306</v>
      </c>
      <c r="K129" s="336">
        <f t="shared" si="130"/>
        <v>43306</v>
      </c>
      <c r="L129" s="336">
        <f t="shared" si="130"/>
        <v>43306</v>
      </c>
      <c r="M129" s="335" t="s">
        <v>6468</v>
      </c>
      <c r="N129" s="335" t="s">
        <v>4713</v>
      </c>
      <c r="O129" s="335" t="s">
        <v>14</v>
      </c>
      <c r="P129" s="335" t="s">
        <v>2940</v>
      </c>
      <c r="Q129" s="337">
        <v>20009</v>
      </c>
      <c r="R129" s="335" t="str">
        <f>VLOOKUP(A129,Sheet4!$B$3:$AV$326,22,FALSE)</f>
        <v>kholiq</v>
      </c>
      <c r="S129" s="335">
        <f>VLOOKUP(A129,Sheet4!$B$3:$AV$326,23,FALSE)</f>
        <v>85731737649</v>
      </c>
      <c r="T129" s="335" t="str">
        <f>VLOOKUP(A129,Sheet4!$B$3:$AV$326,37,FALSE)</f>
        <v>done survey</v>
      </c>
      <c r="U129" s="335">
        <f>VLOOKUP(A129,Sheet4!$B$3:$AV$326,32,FALSE)</f>
        <v>0</v>
      </c>
      <c r="V129" s="335">
        <f>VLOOKUP(A129,Sheet4!$B$3:$AV$326,31,FALSE)</f>
        <v>0</v>
      </c>
      <c r="W129" s="335" t="str">
        <f>VLOOKUP(A129,Sheet4!$B$3:$AV$326,14,FALSE)</f>
        <v>Jl. Basuki Rachmat No. 86, Lamongan</v>
      </c>
      <c r="X129" s="335" t="str">
        <f>VLOOKUP(A129,Sheet4!$B$3:$AV$326,17,FALSE)</f>
        <v>Gudang - bisa titip</v>
      </c>
      <c r="Y129" s="335" t="str">
        <f>VLOOKUP(A129,Sheet4!$B$3:$AV$326,25,FALSE)</f>
        <v>2.4 m</v>
      </c>
      <c r="Z129" s="335" t="str">
        <f>VLOOKUP(A129,Sheet4!$B$3:$AV$326,26,FALSE)</f>
        <v>Dak bangunan gudang</v>
      </c>
      <c r="AA129" s="335" t="str">
        <f>VLOOKUP(A129,Sheet4!$B$3:$AV$326,27,FALSE)</f>
        <v>mendukung</v>
      </c>
      <c r="AB129" s="335" t="str">
        <f>VLOOKUP(A129,Sheet4!$B$3:$AV$326,33,FALSE)</f>
        <v>P-N ; 231 V , P-G 32V , N-G ( Ground) 1,85 v</v>
      </c>
      <c r="AC129" s="335" t="str">
        <f>VLOOKUP(A129,Sheet4!$B$3:$AV$326,34,FALSE)</f>
        <v>ADA</v>
      </c>
      <c r="AD129" s="335" t="s">
        <v>6718</v>
      </c>
      <c r="AE129" s="335" t="str">
        <f>VLOOKUP(A129,Sheet4!$B$3:$AV$326,30,FALSE)</f>
        <v>LOSS</v>
      </c>
      <c r="AF129" s="335" t="s">
        <v>5256</v>
      </c>
      <c r="AG129" s="335" t="str">
        <f>MasterRemote!K129</f>
        <v>HUGHES239</v>
      </c>
      <c r="AH129" s="335">
        <v>233040304</v>
      </c>
      <c r="AI129" s="335" t="s">
        <v>6723</v>
      </c>
      <c r="AJ129" s="335" t="str">
        <f>VLOOKUP(A129,Sheet4!$B$3:$AV$326,28,FALSE)</f>
        <v>NPRM</v>
      </c>
      <c r="AK129" s="335" t="s">
        <v>4875</v>
      </c>
      <c r="AL129" s="335" t="str">
        <f>MasterRemote!T129</f>
        <v>SCM201900010008</v>
      </c>
      <c r="AM129" s="335" t="s">
        <v>4713</v>
      </c>
      <c r="AN129" s="335" t="s">
        <v>4713</v>
      </c>
      <c r="AO129" s="335" t="str">
        <f t="shared" si="66"/>
        <v>HUGHES239-SiteSurvey-128</v>
      </c>
      <c r="AP129" s="335">
        <v>233019505</v>
      </c>
      <c r="AQ129" s="338" t="s">
        <v>6749</v>
      </c>
    </row>
    <row r="130" spans="1:43">
      <c r="A130" s="335" t="str">
        <f>MasterRemote!A130</f>
        <v>SCM201900010008000129</v>
      </c>
      <c r="B130" s="335">
        <f>MasterRemote!B130</f>
        <v>129</v>
      </c>
      <c r="C130" s="335" t="str">
        <f>MasterRemote!F130</f>
        <v>3.72.17.1</v>
      </c>
      <c r="D130" s="336">
        <f t="shared" si="67"/>
        <v>43310</v>
      </c>
      <c r="E130" s="342" t="s">
        <v>6750</v>
      </c>
      <c r="F130" s="335" t="s">
        <v>3733</v>
      </c>
      <c r="G130" s="335" t="s">
        <v>3240</v>
      </c>
      <c r="H130" s="335" t="s">
        <v>3241</v>
      </c>
      <c r="I130" s="336">
        <v>43310</v>
      </c>
      <c r="J130" s="336">
        <f t="shared" ref="J130:L130" si="131">I130</f>
        <v>43310</v>
      </c>
      <c r="K130" s="336">
        <f t="shared" si="131"/>
        <v>43310</v>
      </c>
      <c r="L130" s="336">
        <f t="shared" si="131"/>
        <v>43310</v>
      </c>
      <c r="M130" s="335" t="s">
        <v>6468</v>
      </c>
      <c r="N130" s="335" t="s">
        <v>4713</v>
      </c>
      <c r="O130" s="335" t="s">
        <v>14</v>
      </c>
      <c r="P130" s="335" t="s">
        <v>2940</v>
      </c>
      <c r="Q130" s="337">
        <v>20009</v>
      </c>
      <c r="R130" s="335">
        <f>VLOOKUP(A130,Sheet4!$B$3:$AV$326,22,FALSE)</f>
        <v>0</v>
      </c>
      <c r="S130" s="335">
        <f>VLOOKUP(A130,Sheet4!$B$3:$AV$326,23,FALSE)</f>
        <v>0</v>
      </c>
      <c r="T130" s="335" t="str">
        <f>VLOOKUP(A130,Sheet4!$B$3:$AV$326,37,FALSE)</f>
        <v>done survey</v>
      </c>
      <c r="U130" s="335">
        <f>VLOOKUP(A130,Sheet4!$B$3:$AV$326,32,FALSE)</f>
        <v>0</v>
      </c>
      <c r="V130" s="335">
        <f>VLOOKUP(A130,Sheet4!$B$3:$AV$326,31,FALSE)</f>
        <v>0</v>
      </c>
      <c r="W130" s="335" t="str">
        <f>VLOOKUP(A130,Sheet4!$B$3:$AV$326,14,FALSE)</f>
        <v>Jl. Sukarno No. 18 Kupang</v>
      </c>
      <c r="X130" s="335">
        <f>VLOOKUP(A130,Sheet4!$B$3:$AV$326,17,FALSE)</f>
        <v>0</v>
      </c>
      <c r="Y130" s="335" t="str">
        <f>VLOOKUP(A130,Sheet4!$B$3:$AV$326,25,FALSE)</f>
        <v>2.4 m</v>
      </c>
      <c r="Z130" s="335" t="str">
        <f>VLOOKUP(A130,Sheet4!$B$3:$AV$326,26,FALSE)</f>
        <v>Rooftop</v>
      </c>
      <c r="AA130" s="335" t="str">
        <f>VLOOKUP(A130,Sheet4!$B$3:$AV$326,27,FALSE)</f>
        <v>mendukung</v>
      </c>
      <c r="AB130" s="335" t="str">
        <f>VLOOKUP(A130,Sheet4!$B$3:$AV$326,33,FALSE)</f>
        <v>P-N 222V ; , P-G 214V, N-G 004V ( Ground)</v>
      </c>
      <c r="AC130" s="335" t="str">
        <f>VLOOKUP(A130,Sheet4!$B$3:$AV$326,34,FALSE)</f>
        <v>ADA</v>
      </c>
      <c r="AD130" s="335" t="s">
        <v>6718</v>
      </c>
      <c r="AE130" s="335" t="str">
        <f>VLOOKUP(A130,Sheet4!$B$3:$AV$326,30,FALSE)</f>
        <v>LOSS</v>
      </c>
      <c r="AF130" s="335" t="s">
        <v>5256</v>
      </c>
      <c r="AG130" s="335" t="str">
        <f>MasterRemote!K130</f>
        <v>HUGHES239</v>
      </c>
      <c r="AH130" s="335">
        <v>233060803</v>
      </c>
      <c r="AI130" s="335" t="s">
        <v>4903</v>
      </c>
      <c r="AJ130" s="335" t="str">
        <f>VLOOKUP(A130,Sheet4!$B$3:$AV$326,28,FALSE)</f>
        <v>NPRM</v>
      </c>
      <c r="AK130" s="335" t="s">
        <v>4790</v>
      </c>
      <c r="AL130" s="335" t="str">
        <f>MasterRemote!T130</f>
        <v>SCM201900010008</v>
      </c>
      <c r="AM130" s="335" t="s">
        <v>4713</v>
      </c>
      <c r="AN130" s="335" t="s">
        <v>4713</v>
      </c>
      <c r="AO130" s="335" t="str">
        <f t="shared" ref="AO130:AO193" si="132">AG130&amp;"-"&amp;E130&amp;"-"&amp;B130</f>
        <v>HUGHES239-SiteSurvey-129</v>
      </c>
      <c r="AP130" s="335">
        <v>233019505</v>
      </c>
      <c r="AQ130" s="338" t="s">
        <v>6749</v>
      </c>
    </row>
    <row r="131" spans="1:43">
      <c r="A131" s="335" t="str">
        <f>MasterRemote!A131</f>
        <v>SCM201900010008000130</v>
      </c>
      <c r="B131" s="335">
        <f>MasterRemote!B131</f>
        <v>130</v>
      </c>
      <c r="C131" s="335" t="str">
        <f>MasterRemote!F131</f>
        <v>3.99.33.1</v>
      </c>
      <c r="D131" s="336">
        <f t="shared" ref="D131:D194" si="133">I131</f>
        <v>43279</v>
      </c>
      <c r="E131" s="342" t="s">
        <v>6750</v>
      </c>
      <c r="F131" s="335" t="s">
        <v>3774</v>
      </c>
      <c r="G131" s="335" t="s">
        <v>3229</v>
      </c>
      <c r="H131" s="335" t="s">
        <v>3054</v>
      </c>
      <c r="I131" s="336">
        <v>43279</v>
      </c>
      <c r="J131" s="336">
        <f t="shared" ref="J131:L131" si="134">I131</f>
        <v>43279</v>
      </c>
      <c r="K131" s="336">
        <f t="shared" si="134"/>
        <v>43279</v>
      </c>
      <c r="L131" s="336">
        <f t="shared" si="134"/>
        <v>43279</v>
      </c>
      <c r="M131" s="335" t="s">
        <v>6468</v>
      </c>
      <c r="N131" s="335" t="s">
        <v>4713</v>
      </c>
      <c r="O131" s="335" t="s">
        <v>14</v>
      </c>
      <c r="P131" s="335" t="s">
        <v>2940</v>
      </c>
      <c r="Q131" s="337">
        <v>20009</v>
      </c>
      <c r="R131" s="335" t="str">
        <f>VLOOKUP(A131,Sheet4!$B$3:$AV$326,22,FALSE)</f>
        <v>BP. MUHAMMAD RIFKI MANA</v>
      </c>
      <c r="S131" s="335">
        <f>VLOOKUP(A131,Sheet4!$B$3:$AV$326,23,FALSE)</f>
        <v>81241750015</v>
      </c>
      <c r="T131" s="335" t="str">
        <f>VLOOKUP(A131,Sheet4!$B$3:$AV$326,37,FALSE)</f>
        <v>Done Survey</v>
      </c>
      <c r="U131" s="335" t="str">
        <f>VLOOKUP(A131,Sheet4!$B$3:$AV$326,32,FALSE)</f>
        <v>5.8</v>
      </c>
      <c r="V131" s="335" t="str">
        <f>VLOOKUP(A131,Sheet4!$B$3:$AV$326,31,FALSE)</f>
        <v>119.24</v>
      </c>
      <c r="W131" s="335" t="str">
        <f>VLOOKUP(A131,Sheet4!$B$3:$AV$326,14,FALSE)</f>
        <v>JL.AHMAD YANI NO.8 MAKASSAR SULAWESI SELATAN</v>
      </c>
      <c r="X131" s="335" t="str">
        <f>VLOOKUP(A131,Sheet4!$B$3:$AV$326,17,FALSE)</f>
        <v>Tidak Ada Gudang</v>
      </c>
      <c r="Y131" s="335" t="str">
        <f>VLOOKUP(A131,Sheet4!$B$3:$AV$326,25,FALSE)</f>
        <v>3.8 m</v>
      </c>
      <c r="Z131" s="335" t="str">
        <f>VLOOKUP(A131,Sheet4!$B$3:$AV$326,26,FALSE)</f>
        <v>Rooftop lantai 6</v>
      </c>
      <c r="AA131" s="335" t="str">
        <f>VLOOKUP(A131,Sheet4!$B$3:$AV$326,27,FALSE)</f>
        <v>Mendukung</v>
      </c>
      <c r="AB131" s="335" t="str">
        <f>VLOOKUP(A131,Sheet4!$B$3:$AV$326,33,FALSE)</f>
        <v>P-N ; 218 V , P-G 218V , N-G ( Ground) 0,6v</v>
      </c>
      <c r="AC131" s="335" t="str">
        <f>VLOOKUP(A131,Sheet4!$B$3:$AV$326,34,FALSE)</f>
        <v>ADA</v>
      </c>
      <c r="AD131" s="335" t="s">
        <v>6718</v>
      </c>
      <c r="AE131" s="335" t="str">
        <f>VLOOKUP(A131,Sheet4!$B$3:$AV$326,30,FALSE)</f>
        <v>LOSS</v>
      </c>
      <c r="AF131" s="335" t="s">
        <v>5256</v>
      </c>
      <c r="AG131" s="335" t="str">
        <f>MasterRemote!K131</f>
        <v>HUGHES239</v>
      </c>
      <c r="AH131" s="335">
        <v>236471702</v>
      </c>
      <c r="AI131" s="335" t="s">
        <v>6722</v>
      </c>
      <c r="AJ131" s="335" t="str">
        <f>VLOOKUP(A131,Sheet4!$B$3:$AV$326,28,FALSE)</f>
        <v>NPRM</v>
      </c>
      <c r="AK131" s="335" t="s">
        <v>4875</v>
      </c>
      <c r="AL131" s="335" t="str">
        <f>MasterRemote!T131</f>
        <v>SCM201900010008</v>
      </c>
      <c r="AM131" s="335" t="s">
        <v>4713</v>
      </c>
      <c r="AN131" s="335" t="s">
        <v>4713</v>
      </c>
      <c r="AO131" s="335" t="str">
        <f t="shared" si="132"/>
        <v>HUGHES239-SiteSurvey-130</v>
      </c>
      <c r="AP131" s="335">
        <v>233019505</v>
      </c>
      <c r="AQ131" s="338" t="s">
        <v>6749</v>
      </c>
    </row>
    <row r="132" spans="1:43">
      <c r="A132" s="335" t="str">
        <f>MasterRemote!A132</f>
        <v>SCM201900010008000131</v>
      </c>
      <c r="B132" s="335">
        <f>MasterRemote!B132</f>
        <v>131</v>
      </c>
      <c r="C132" s="335" t="str">
        <f>MasterRemote!F132</f>
        <v>1.132.17.1</v>
      </c>
      <c r="D132" s="336">
        <f t="shared" si="133"/>
        <v>43279</v>
      </c>
      <c r="E132" s="342" t="s">
        <v>6750</v>
      </c>
      <c r="F132" s="335" t="s">
        <v>3780</v>
      </c>
      <c r="G132" s="335">
        <v>236381702</v>
      </c>
      <c r="H132" s="335" t="s">
        <v>6742</v>
      </c>
      <c r="I132" s="336">
        <v>43279</v>
      </c>
      <c r="J132" s="336">
        <f t="shared" ref="J132:L132" si="135">I132</f>
        <v>43279</v>
      </c>
      <c r="K132" s="336">
        <f t="shared" si="135"/>
        <v>43279</v>
      </c>
      <c r="L132" s="336">
        <f t="shared" si="135"/>
        <v>43279</v>
      </c>
      <c r="M132" s="335" t="s">
        <v>6468</v>
      </c>
      <c r="N132" s="335" t="s">
        <v>4713</v>
      </c>
      <c r="O132" s="335" t="s">
        <v>14</v>
      </c>
      <c r="P132" s="335" t="s">
        <v>2940</v>
      </c>
      <c r="Q132" s="337">
        <v>20009</v>
      </c>
      <c r="R132" s="335" t="str">
        <f>VLOOKUP(A132,Sheet4!$B$3:$AV$326,22,FALSE)</f>
        <v>Erwin / Ucok</v>
      </c>
      <c r="S132" s="335" t="str">
        <f>VLOOKUP(A132,Sheet4!$B$3:$AV$326,23,FALSE)</f>
        <v>0812-8868-6847 / 0822-9739-0527</v>
      </c>
      <c r="T132" s="335" t="str">
        <f>VLOOKUP(A132,Sheet4!$B$3:$AV$326,37,FALSE)</f>
        <v>Ijin pemasangan hari selasa tgl 14 agustus 2018</v>
      </c>
      <c r="U132" s="335" t="str">
        <f>VLOOKUP(A132,Sheet4!$B$3:$AV$326,32,FALSE)</f>
        <v>06.10'5" S</v>
      </c>
      <c r="V132" s="335" t="str">
        <f>VLOOKUP(A132,Sheet4!$B$3:$AV$326,31,FALSE)</f>
        <v>106.39'48"E</v>
      </c>
      <c r="W132" s="335" t="str">
        <f>VLOOKUP(A132,Sheet4!$B$3:$AV$326,14,FALSE)</f>
        <v>JL. VETERAN 2 NO.8 JAKARTA PUSAT</v>
      </c>
      <c r="X132" s="335" t="str">
        <f>VLOOKUP(A132,Sheet4!$B$3:$AV$326,17,FALSE)</f>
        <v>Tidak Ada Gudang</v>
      </c>
      <c r="Y132" s="335" t="str">
        <f>VLOOKUP(A132,Sheet4!$B$3:$AV$326,25,FALSE)</f>
        <v>3.8 m</v>
      </c>
      <c r="Z132" s="335" t="str">
        <f>VLOOKUP(A132,Sheet4!$B$3:$AV$326,26,FALSE)</f>
        <v>Dak Genset area parkir kanwil 1</v>
      </c>
      <c r="AA132" s="335" t="str">
        <f>VLOOKUP(A132,Sheet4!$B$3:$AV$326,27,FALSE)</f>
        <v>Mendukung</v>
      </c>
      <c r="AB132" s="335" t="str">
        <f>VLOOKUP(A132,Sheet4!$B$3:$AV$326,33,FALSE)</f>
        <v>P-N ; 219 V , P-G 211V , N-G ( Ground) 0,6v</v>
      </c>
      <c r="AC132" s="335" t="str">
        <f>VLOOKUP(A132,Sheet4!$B$3:$AV$326,34,FALSE)</f>
        <v>ADA</v>
      </c>
      <c r="AD132" s="335" t="s">
        <v>6718</v>
      </c>
      <c r="AE132" s="335" t="str">
        <f>VLOOKUP(A132,Sheet4!$B$3:$AV$326,30,FALSE)</f>
        <v>LOSS (Samping GEDUNG)</v>
      </c>
      <c r="AF132" s="335" t="s">
        <v>5256</v>
      </c>
      <c r="AG132" s="335" t="str">
        <f>MasterRemote!K132</f>
        <v>HUGHES239</v>
      </c>
      <c r="AH132" s="335">
        <v>233060803</v>
      </c>
      <c r="AI132" s="335" t="s">
        <v>4903</v>
      </c>
      <c r="AJ132" s="335" t="str">
        <f>VLOOKUP(A132,Sheet4!$B$3:$AV$326,28,FALSE)</f>
        <v>NPRM</v>
      </c>
      <c r="AK132" s="335" t="s">
        <v>4875</v>
      </c>
      <c r="AL132" s="335" t="str">
        <f>MasterRemote!T132</f>
        <v>SCM201900010008</v>
      </c>
      <c r="AM132" s="335" t="s">
        <v>4713</v>
      </c>
      <c r="AN132" s="335" t="s">
        <v>4713</v>
      </c>
      <c r="AO132" s="335" t="str">
        <f t="shared" si="132"/>
        <v>HUGHES239-SiteSurvey-131</v>
      </c>
      <c r="AP132" s="335">
        <v>233019505</v>
      </c>
      <c r="AQ132" s="338" t="s">
        <v>6749</v>
      </c>
    </row>
    <row r="133" spans="1:43">
      <c r="A133" s="335" t="str">
        <f>MasterRemote!A133</f>
        <v>SCM201900010008000132</v>
      </c>
      <c r="B133" s="335">
        <f>MasterRemote!B133</f>
        <v>132</v>
      </c>
      <c r="C133" s="335" t="str">
        <f>MasterRemote!F133</f>
        <v>5.105.17.1</v>
      </c>
      <c r="D133" s="336">
        <f t="shared" si="133"/>
        <v>43333</v>
      </c>
      <c r="E133" s="342" t="s">
        <v>6750</v>
      </c>
      <c r="F133" s="335" t="s">
        <v>3792</v>
      </c>
      <c r="G133" s="335" t="s">
        <v>3242</v>
      </c>
      <c r="H133" s="335" t="s">
        <v>3243</v>
      </c>
      <c r="I133" s="336">
        <v>43333</v>
      </c>
      <c r="J133" s="336">
        <f t="shared" ref="J133:L133" si="136">I133</f>
        <v>43333</v>
      </c>
      <c r="K133" s="336">
        <f t="shared" si="136"/>
        <v>43333</v>
      </c>
      <c r="L133" s="336">
        <f t="shared" si="136"/>
        <v>43333</v>
      </c>
      <c r="M133" s="335" t="s">
        <v>6468</v>
      </c>
      <c r="N133" s="335" t="s">
        <v>4713</v>
      </c>
      <c r="O133" s="335" t="s">
        <v>14</v>
      </c>
      <c r="P133" s="335" t="s">
        <v>2940</v>
      </c>
      <c r="Q133" s="337">
        <v>20009</v>
      </c>
      <c r="R133" s="335" t="str">
        <f>VLOOKUP(A133,Sheet4!$B$3:$AV$326,22,FALSE)</f>
        <v>Tama</v>
      </c>
      <c r="S133" s="335">
        <f>VLOOKUP(A133,Sheet4!$B$3:$AV$326,23,FALSE)</f>
        <v>811712839</v>
      </c>
      <c r="T133" s="335" t="str">
        <f>VLOOKUP(A133,Sheet4!$B$3:$AV$326,37,FALSE)</f>
        <v>Status Dirubah Menjadi No Space tgl 07/09/2018 oleh Pak Wahyu
Untuk space tempat Antenna VSat Selindo harus dismantle antena CSM dan antena satlink untuk penempatan antena Selindo.
Info Pic sudah siap unt Instalasi.
Status berubah jadi Ready To Install berdasarkan Email Pak Gunawan tgl 25 Sept 2018</v>
      </c>
      <c r="U133" s="335">
        <f>VLOOKUP(A133,Sheet4!$B$3:$AV$326,32,FALSE)</f>
        <v>0</v>
      </c>
      <c r="V133" s="335">
        <f>VLOOKUP(A133,Sheet4!$B$3:$AV$326,31,FALSE)</f>
        <v>0</v>
      </c>
      <c r="W133" s="335" t="str">
        <f>VLOOKUP(A133,Sheet4!$B$3:$AV$326,14,FALSE)</f>
        <v>jl.letnan munandar sekayu musi banyuasin</v>
      </c>
      <c r="X133" s="335">
        <f>VLOOKUP(A133,Sheet4!$B$3:$AV$326,17,FALSE)</f>
        <v>0</v>
      </c>
      <c r="Y133" s="335" t="str">
        <f>VLOOKUP(A133,Sheet4!$B$3:$AV$326,25,FALSE)</f>
        <v>3.8 m</v>
      </c>
      <c r="Z133" s="335" t="str">
        <f>VLOOKUP(A133,Sheet4!$B$3:$AV$326,26,FALSE)</f>
        <v>Dak lantai 3</v>
      </c>
      <c r="AA133" s="335">
        <f>VLOOKUP(A133,Sheet4!$B$3:$AV$326,27,FALSE)</f>
        <v>0</v>
      </c>
      <c r="AB133" s="335" t="str">
        <f>VLOOKUP(A133,Sheet4!$B$3:$AV$326,33,FALSE)</f>
        <v>P-N :220 V , P-G : 219 V , N-G : 1.3 V</v>
      </c>
      <c r="AC133" s="335" t="str">
        <f>VLOOKUP(A133,Sheet4!$B$3:$AV$326,34,FALSE)</f>
        <v>ADA</v>
      </c>
      <c r="AD133" s="335" t="s">
        <v>6718</v>
      </c>
      <c r="AE133" s="335" t="str">
        <f>VLOOKUP(A133,Sheet4!$B$3:$AV$326,30,FALSE)</f>
        <v>LOSS</v>
      </c>
      <c r="AF133" s="335" t="s">
        <v>5256</v>
      </c>
      <c r="AG133" s="335" t="str">
        <f>MasterRemote!K133</f>
        <v>HUGHES239</v>
      </c>
      <c r="AH133" s="335">
        <v>233060803</v>
      </c>
      <c r="AI133" s="335" t="s">
        <v>4903</v>
      </c>
      <c r="AJ133" s="335" t="str">
        <f>VLOOKUP(A133,Sheet4!$B$3:$AV$326,28,FALSE)</f>
        <v>NPRM</v>
      </c>
      <c r="AK133" s="335" t="s">
        <v>4780</v>
      </c>
      <c r="AL133" s="335" t="str">
        <f>MasterRemote!T133</f>
        <v>SCM201900010008</v>
      </c>
      <c r="AM133" s="335" t="s">
        <v>4713</v>
      </c>
      <c r="AN133" s="335" t="s">
        <v>4713</v>
      </c>
      <c r="AO133" s="335" t="str">
        <f t="shared" si="132"/>
        <v>HUGHES239-SiteSurvey-132</v>
      </c>
      <c r="AP133" s="335">
        <v>233019505</v>
      </c>
      <c r="AQ133" s="338" t="s">
        <v>6749</v>
      </c>
    </row>
    <row r="134" spans="1:43">
      <c r="A134" s="335" t="str">
        <f>MasterRemote!A134</f>
        <v>SCM201900010008000133</v>
      </c>
      <c r="B134" s="335">
        <f>MasterRemote!B134</f>
        <v>133</v>
      </c>
      <c r="C134" s="335" t="str">
        <f>MasterRemote!F134</f>
        <v>1.137.17.1</v>
      </c>
      <c r="D134" s="336">
        <f t="shared" si="133"/>
        <v>43343</v>
      </c>
      <c r="E134" s="342" t="s">
        <v>6750</v>
      </c>
      <c r="F134" s="335" t="s">
        <v>3711</v>
      </c>
      <c r="G134" s="335">
        <v>233059704</v>
      </c>
      <c r="H134" s="335" t="s">
        <v>6746</v>
      </c>
      <c r="I134" s="336">
        <v>43343</v>
      </c>
      <c r="J134" s="336">
        <f t="shared" ref="J134:L134" si="137">I134</f>
        <v>43343</v>
      </c>
      <c r="K134" s="336">
        <f t="shared" si="137"/>
        <v>43343</v>
      </c>
      <c r="L134" s="336">
        <f t="shared" si="137"/>
        <v>43343</v>
      </c>
      <c r="M134" s="335" t="s">
        <v>6468</v>
      </c>
      <c r="N134" s="335" t="s">
        <v>4713</v>
      </c>
      <c r="O134" s="335" t="s">
        <v>14</v>
      </c>
      <c r="P134" s="335" t="s">
        <v>2940</v>
      </c>
      <c r="Q134" s="337">
        <v>20009</v>
      </c>
      <c r="R134" s="335">
        <f>VLOOKUP(A134,Sheet4!$B$3:$AV$326,22,FALSE)</f>
        <v>0</v>
      </c>
      <c r="S134" s="335">
        <f>VLOOKUP(A134,Sheet4!$B$3:$AV$326,23,FALSE)</f>
        <v>0</v>
      </c>
      <c r="T134" s="335" t="str">
        <f>VLOOKUP(A134,Sheet4!$B$3:$AV$326,37,FALSE)</f>
        <v>done survey</v>
      </c>
      <c r="U134" s="335">
        <f>VLOOKUP(A134,Sheet4!$B$3:$AV$326,32,FALSE)</f>
        <v>0</v>
      </c>
      <c r="V134" s="335">
        <f>VLOOKUP(A134,Sheet4!$B$3:$AV$326,31,FALSE)</f>
        <v>0</v>
      </c>
      <c r="W134" s="335">
        <f>VLOOKUP(A134,Sheet4!$B$3:$AV$326,14,FALSE)</f>
        <v>0</v>
      </c>
      <c r="X134" s="335" t="str">
        <f>VLOOKUP(A134,Sheet4!$B$3:$AV$326,17,FALSE)</f>
        <v>Gudang-Tdk Bisa Titip</v>
      </c>
      <c r="Y134" s="335" t="str">
        <f>VLOOKUP(A134,Sheet4!$B$3:$AV$326,25,FALSE)</f>
        <v>3.8 m</v>
      </c>
      <c r="Z134" s="335" t="str">
        <f>VLOOKUP(A134,Sheet4!$B$3:$AV$326,26,FALSE)</f>
        <v>Roof top</v>
      </c>
      <c r="AA134" s="335" t="str">
        <f>VLOOKUP(A134,Sheet4!$B$3:$AV$326,27,FALSE)</f>
        <v>Mendukung</v>
      </c>
      <c r="AB134" s="335">
        <f>VLOOKUP(A134,Sheet4!$B$3:$AV$326,33,FALSE)</f>
        <v>0</v>
      </c>
      <c r="AC134" s="335" t="str">
        <f>VLOOKUP(A134,Sheet4!$B$3:$AV$326,34,FALSE)</f>
        <v>ADA</v>
      </c>
      <c r="AD134" s="335" t="s">
        <v>6718</v>
      </c>
      <c r="AE134" s="335" t="str">
        <f>VLOOKUP(A134,Sheet4!$B$3:$AV$326,30,FALSE)</f>
        <v>LOSS</v>
      </c>
      <c r="AF134" s="335" t="s">
        <v>5256</v>
      </c>
      <c r="AG134" s="335" t="str">
        <f>MasterRemote!K134</f>
        <v>HUGHES239</v>
      </c>
      <c r="AH134" s="335">
        <v>233060803</v>
      </c>
      <c r="AI134" s="335" t="s">
        <v>4903</v>
      </c>
      <c r="AJ134" s="335" t="str">
        <f>VLOOKUP(A134,Sheet4!$B$3:$AV$326,28,FALSE)</f>
        <v>NPRM</v>
      </c>
      <c r="AK134" s="335" t="s">
        <v>4815</v>
      </c>
      <c r="AL134" s="335" t="str">
        <f>MasterRemote!T134</f>
        <v>SCM201900010008</v>
      </c>
      <c r="AM134" s="335" t="s">
        <v>4713</v>
      </c>
      <c r="AN134" s="335" t="s">
        <v>4713</v>
      </c>
      <c r="AO134" s="335" t="str">
        <f t="shared" si="132"/>
        <v>HUGHES239-SiteSurvey-133</v>
      </c>
      <c r="AP134" s="335">
        <v>233019505</v>
      </c>
      <c r="AQ134" s="338" t="s">
        <v>6749</v>
      </c>
    </row>
    <row r="135" spans="1:43">
      <c r="A135" s="335" t="str">
        <f>MasterRemote!A135</f>
        <v>SCM201900010008000134</v>
      </c>
      <c r="B135" s="335">
        <f>MasterRemote!B135</f>
        <v>134</v>
      </c>
      <c r="C135" s="335" t="str">
        <f>MasterRemote!F135</f>
        <v>3.143.17.1</v>
      </c>
      <c r="D135" s="336">
        <f t="shared" si="133"/>
        <v>43370</v>
      </c>
      <c r="E135" s="342" t="s">
        <v>6750</v>
      </c>
      <c r="F135" s="335" t="s">
        <v>4324</v>
      </c>
      <c r="G135" s="335">
        <v>236151612</v>
      </c>
      <c r="H135" s="335" t="s">
        <v>6740</v>
      </c>
      <c r="I135" s="339">
        <v>43370</v>
      </c>
      <c r="J135" s="336">
        <f t="shared" ref="J135:L135" si="138">I135</f>
        <v>43370</v>
      </c>
      <c r="K135" s="336">
        <f t="shared" si="138"/>
        <v>43370</v>
      </c>
      <c r="L135" s="336">
        <f t="shared" si="138"/>
        <v>43370</v>
      </c>
      <c r="M135" s="335" t="s">
        <v>6468</v>
      </c>
      <c r="N135" s="335" t="s">
        <v>4713</v>
      </c>
      <c r="O135" s="335" t="s">
        <v>14</v>
      </c>
      <c r="P135" s="335" t="s">
        <v>2940</v>
      </c>
      <c r="Q135" s="337">
        <v>20009</v>
      </c>
      <c r="R135" s="335" t="str">
        <f>VLOOKUP(A135,Sheet4!$B$3:$AV$326,22,FALSE)</f>
        <v>Anjas / Bayu</v>
      </c>
      <c r="S135" s="335" t="str">
        <f>VLOOKUP(A135,Sheet4!$B$3:$AV$326,23,FALSE)</f>
        <v>082311559797 / 082210349339</v>
      </c>
      <c r="T135" s="335" t="str">
        <f>VLOOKUP(A135,Sheet4!$B$3:$AV$326,37,FALSE)</f>
        <v xml:space="preserve">
-Akses Naik Hanya Satu Pintu Saja Dan Kemungkinan Smua Barang di Lifting Manual (Butuh Untuk Jasa Tenaga Bntu Lebih Krng Lbh 6-7org untuk Lifting Manual Brnag Dan Material)</v>
      </c>
      <c r="U135" s="335">
        <f>VLOOKUP(A135,Sheet4!$B$3:$AV$326,32,FALSE)</f>
        <v>0</v>
      </c>
      <c r="V135" s="335">
        <f>VLOOKUP(A135,Sheet4!$B$3:$AV$326,31,FALSE)</f>
        <v>0</v>
      </c>
      <c r="W135" s="335" t="str">
        <f>VLOOKUP(A135,Sheet4!$B$3:$AV$326,14,FALSE)</f>
        <v>Jl.A.Yani No.25 Cikampek Sel.Cikampek Kab.Karawang ,Jawa Barat 41373</v>
      </c>
      <c r="X135" s="335">
        <f>VLOOKUP(A135,Sheet4!$B$3:$AV$326,17,FALSE)</f>
        <v>0</v>
      </c>
      <c r="Y135" s="335" t="str">
        <f>VLOOKUP(A135,Sheet4!$B$3:$AV$326,25,FALSE)</f>
        <v>3.8 m</v>
      </c>
      <c r="Z135" s="335" t="str">
        <f>VLOOKUP(A135,Sheet4!$B$3:$AV$326,26,FALSE)</f>
        <v>Rooftop</v>
      </c>
      <c r="AA135" s="335" t="str">
        <f>VLOOKUP(A135,Sheet4!$B$3:$AV$326,27,FALSE)</f>
        <v>Mendukung</v>
      </c>
      <c r="AB135" s="335" t="str">
        <f>VLOOKUP(A135,Sheet4!$B$3:$AV$326,33,FALSE)</f>
        <v>P-N ; 220 V , P-G 221V , N-G ( Ground) 1,2v</v>
      </c>
      <c r="AC135" s="335" t="str">
        <f>VLOOKUP(A135,Sheet4!$B$3:$AV$326,34,FALSE)</f>
        <v>ADA</v>
      </c>
      <c r="AD135" s="335" t="s">
        <v>6718</v>
      </c>
      <c r="AE135" s="335" t="str">
        <f>VLOOKUP(A135,Sheet4!$B$3:$AV$326,30,FALSE)</f>
        <v>LOSS</v>
      </c>
      <c r="AF135" s="335" t="s">
        <v>5256</v>
      </c>
      <c r="AG135" s="335" t="str">
        <f>MasterRemote!K135</f>
        <v>HUGHES239</v>
      </c>
      <c r="AH135" s="335">
        <v>233060803</v>
      </c>
      <c r="AI135" s="335" t="s">
        <v>4903</v>
      </c>
      <c r="AJ135" s="335" t="str">
        <f>VLOOKUP(A135,Sheet4!$B$3:$AV$326,28,FALSE)</f>
        <v>NPRM</v>
      </c>
      <c r="AK135" s="335" t="s">
        <v>5067</v>
      </c>
      <c r="AL135" s="335" t="str">
        <f>MasterRemote!T135</f>
        <v>SCM201900010008</v>
      </c>
      <c r="AM135" s="335" t="s">
        <v>4713</v>
      </c>
      <c r="AN135" s="335" t="s">
        <v>4713</v>
      </c>
      <c r="AO135" s="335" t="str">
        <f t="shared" si="132"/>
        <v>HUGHES239-SiteSurvey-134</v>
      </c>
      <c r="AP135" s="335">
        <v>233019505</v>
      </c>
      <c r="AQ135" s="338" t="s">
        <v>6749</v>
      </c>
    </row>
    <row r="136" spans="1:43">
      <c r="A136" s="335" t="str">
        <f>MasterRemote!A136</f>
        <v>SCM201900010008000135</v>
      </c>
      <c r="B136" s="335">
        <f>MasterRemote!B136</f>
        <v>135</v>
      </c>
      <c r="C136" s="335" t="str">
        <f>MasterRemote!F136</f>
        <v>2.72.17.1</v>
      </c>
      <c r="D136" s="336">
        <f t="shared" si="133"/>
        <v>43276</v>
      </c>
      <c r="E136" s="342" t="s">
        <v>6750</v>
      </c>
      <c r="F136" s="335" t="s">
        <v>3357</v>
      </c>
      <c r="G136" s="335" t="s">
        <v>3234</v>
      </c>
      <c r="H136" s="335" t="s">
        <v>3235</v>
      </c>
      <c r="I136" s="336">
        <v>43276</v>
      </c>
      <c r="J136" s="336">
        <f t="shared" ref="J136:L136" si="139">I136</f>
        <v>43276</v>
      </c>
      <c r="K136" s="336">
        <f t="shared" si="139"/>
        <v>43276</v>
      </c>
      <c r="L136" s="336">
        <f t="shared" si="139"/>
        <v>43276</v>
      </c>
      <c r="M136" s="335" t="s">
        <v>6468</v>
      </c>
      <c r="N136" s="335" t="s">
        <v>4713</v>
      </c>
      <c r="O136" s="335" t="s">
        <v>14</v>
      </c>
      <c r="P136" s="335" t="s">
        <v>2940</v>
      </c>
      <c r="Q136" s="337">
        <v>20009</v>
      </c>
      <c r="R136" s="335" t="str">
        <f>VLOOKUP(A136,Sheet4!$B$3:$AV$326,22,FALSE)</f>
        <v>Mukhtarom</v>
      </c>
      <c r="S136" s="335">
        <f>VLOOKUP(A136,Sheet4!$B$3:$AV$326,23,FALSE)</f>
        <v>85717259100</v>
      </c>
      <c r="T136" s="335" t="str">
        <f>VLOOKUP(A136,Sheet4!$B$3:$AV$326,37,FALSE)</f>
        <v>Done</v>
      </c>
      <c r="U136" s="335">
        <f>VLOOKUP(A136,Sheet4!$B$3:$AV$326,32,FALSE)</f>
        <v>7.7364499999999996</v>
      </c>
      <c r="V136" s="335">
        <f>VLOOKUP(A136,Sheet4!$B$3:$AV$326,31,FALSE)</f>
        <v>109.0093</v>
      </c>
      <c r="W136" s="335" t="str">
        <f>VLOOKUP(A136,Sheet4!$B$3:$AV$326,14,FALSE)</f>
        <v>Jl. A.yani No. 29 Bonbaru , Cilacap Utara , Kab.Cilacap Jawa Tengah</v>
      </c>
      <c r="X136" s="335" t="str">
        <f>VLOOKUP(A136,Sheet4!$B$3:$AV$326,17,FALSE)</f>
        <v>Gudang- Bisa Titip</v>
      </c>
      <c r="Y136" s="335" t="str">
        <f>VLOOKUP(A136,Sheet4!$B$3:$AV$326,25,FALSE)</f>
        <v>2.4 m</v>
      </c>
      <c r="Z136" s="335" t="str">
        <f>VLOOKUP(A136,Sheet4!$B$3:$AV$326,26,FALSE)</f>
        <v>Rooftop lt 1</v>
      </c>
      <c r="AA136" s="335" t="str">
        <f>VLOOKUP(A136,Sheet4!$B$3:$AV$326,27,FALSE)</f>
        <v>Mendukung</v>
      </c>
      <c r="AB136" s="335" t="str">
        <f>VLOOKUP(A136,Sheet4!$B$3:$AV$326,33,FALSE)</f>
        <v>P-N ; 220 V , P-G 221V , N-G ( Ground) 0,2v</v>
      </c>
      <c r="AC136" s="335" t="str">
        <f>VLOOKUP(A136,Sheet4!$B$3:$AV$326,34,FALSE)</f>
        <v>ADA</v>
      </c>
      <c r="AD136" s="335" t="s">
        <v>6718</v>
      </c>
      <c r="AE136" s="335" t="str">
        <f>VLOOKUP(A136,Sheet4!$B$3:$AV$326,30,FALSE)</f>
        <v>LOSS DARI POHON DAN GEDUNG</v>
      </c>
      <c r="AF136" s="335" t="s">
        <v>5256</v>
      </c>
      <c r="AG136" s="335" t="str">
        <f>MasterRemote!K136</f>
        <v>HUGHES239</v>
      </c>
      <c r="AH136" s="335">
        <v>237711805</v>
      </c>
      <c r="AI136" s="340" t="s">
        <v>6726</v>
      </c>
      <c r="AJ136" s="335" t="str">
        <f>VLOOKUP(A136,Sheet4!$B$3:$AV$326,28,FALSE)</f>
        <v>NPRM</v>
      </c>
      <c r="AK136" s="335" t="s">
        <v>4780</v>
      </c>
      <c r="AL136" s="335" t="str">
        <f>MasterRemote!T136</f>
        <v>SCM201900010008</v>
      </c>
      <c r="AM136" s="335" t="s">
        <v>4713</v>
      </c>
      <c r="AN136" s="335" t="s">
        <v>4713</v>
      </c>
      <c r="AO136" s="335" t="str">
        <f t="shared" si="132"/>
        <v>HUGHES239-SiteSurvey-135</v>
      </c>
      <c r="AP136" s="335">
        <v>233019505</v>
      </c>
      <c r="AQ136" s="338" t="s">
        <v>6749</v>
      </c>
    </row>
    <row r="137" spans="1:43">
      <c r="A137" s="335" t="str">
        <f>MasterRemote!A137</f>
        <v>SCM201900010008000136</v>
      </c>
      <c r="B137" s="335">
        <f>MasterRemote!B137</f>
        <v>136</v>
      </c>
      <c r="C137" s="335" t="str">
        <f>MasterRemote!F137</f>
        <v>6.105.17.1</v>
      </c>
      <c r="D137" s="336">
        <f t="shared" si="133"/>
        <v>43283</v>
      </c>
      <c r="E137" s="342" t="s">
        <v>6750</v>
      </c>
      <c r="F137" s="335" t="s">
        <v>3359</v>
      </c>
      <c r="G137" s="335" t="s">
        <v>3259</v>
      </c>
      <c r="H137" s="335" t="s">
        <v>3260</v>
      </c>
      <c r="I137" s="336">
        <v>43283</v>
      </c>
      <c r="J137" s="336">
        <f t="shared" ref="J137:L137" si="140">I137</f>
        <v>43283</v>
      </c>
      <c r="K137" s="336">
        <f t="shared" si="140"/>
        <v>43283</v>
      </c>
      <c r="L137" s="336">
        <f t="shared" si="140"/>
        <v>43283</v>
      </c>
      <c r="M137" s="335" t="s">
        <v>6468</v>
      </c>
      <c r="N137" s="335" t="s">
        <v>4713</v>
      </c>
      <c r="O137" s="335" t="s">
        <v>14</v>
      </c>
      <c r="P137" s="335" t="s">
        <v>2940</v>
      </c>
      <c r="Q137" s="337">
        <v>20009</v>
      </c>
      <c r="R137" s="335" t="str">
        <f>VLOOKUP(A137,Sheet4!$B$3:$AV$326,22,FALSE)</f>
        <v>Maulana Candra</v>
      </c>
      <c r="S137" s="335">
        <f>VLOOKUP(A137,Sheet4!$B$3:$AV$326,23,FALSE)</f>
        <v>85817468620</v>
      </c>
      <c r="T137" s="335" t="str">
        <f>VLOOKUP(A137,Sheet4!$B$3:$AV$326,37,FALSE)</f>
        <v>done survey</v>
      </c>
      <c r="U137" s="335">
        <f>VLOOKUP(A137,Sheet4!$B$3:$AV$326,32,FALSE)</f>
        <v>-7.3591759999999997</v>
      </c>
      <c r="V137" s="335">
        <f>VLOOKUP(A137,Sheet4!$B$3:$AV$326,31,FALSE)</f>
        <v>109.901865</v>
      </c>
      <c r="W137" s="335" t="str">
        <f>VLOOKUP(A137,Sheet4!$B$3:$AV$326,14,FALSE)</f>
        <v>Jl.A.Yani No.1A Wonosobo</v>
      </c>
      <c r="X137" s="335" t="str">
        <f>VLOOKUP(A137,Sheet4!$B$3:$AV$326,17,FALSE)</f>
        <v>Gudang- Bisa Titip</v>
      </c>
      <c r="Y137" s="335" t="str">
        <f>VLOOKUP(A137,Sheet4!$B$3:$AV$326,25,FALSE)</f>
        <v>2.4 m</v>
      </c>
      <c r="Z137" s="335" t="str">
        <f>VLOOKUP(A137,Sheet4!$B$3:$AV$326,26,FALSE)</f>
        <v>Dak lantai 3</v>
      </c>
      <c r="AA137" s="335" t="str">
        <f>VLOOKUP(A137,Sheet4!$B$3:$AV$326,27,FALSE)</f>
        <v>Mendukung</v>
      </c>
      <c r="AB137" s="335" t="str">
        <f>VLOOKUP(A137,Sheet4!$B$3:$AV$326,33,FALSE)</f>
        <v>P-N ; 221 V , P-G 221 V , N-G ( Ground) 0,5v</v>
      </c>
      <c r="AC137" s="335" t="str">
        <f>VLOOKUP(A137,Sheet4!$B$3:$AV$326,34,FALSE)</f>
        <v>ada</v>
      </c>
      <c r="AD137" s="335" t="s">
        <v>6718</v>
      </c>
      <c r="AE137" s="335" t="str">
        <f>VLOOKUP(A137,Sheet4!$B$3:$AV$326,30,FALSE)</f>
        <v>LOSS DARI POHON DAN GEDUNG</v>
      </c>
      <c r="AF137" s="335" t="s">
        <v>5256</v>
      </c>
      <c r="AG137" s="335" t="str">
        <f>MasterRemote!K137</f>
        <v>HUGHES239</v>
      </c>
      <c r="AH137" s="335">
        <v>233060803</v>
      </c>
      <c r="AI137" s="335" t="s">
        <v>4903</v>
      </c>
      <c r="AJ137" s="335" t="str">
        <f>VLOOKUP(A137,Sheet4!$B$3:$AV$326,28,FALSE)</f>
        <v>NPRM</v>
      </c>
      <c r="AK137" s="335" t="s">
        <v>4815</v>
      </c>
      <c r="AL137" s="335" t="str">
        <f>MasterRemote!T137</f>
        <v>SCM201900010008</v>
      </c>
      <c r="AM137" s="335" t="s">
        <v>4713</v>
      </c>
      <c r="AN137" s="335" t="s">
        <v>4713</v>
      </c>
      <c r="AO137" s="335" t="str">
        <f t="shared" si="132"/>
        <v>HUGHES239-SiteSurvey-136</v>
      </c>
      <c r="AP137" s="335">
        <v>233019505</v>
      </c>
      <c r="AQ137" s="338" t="s">
        <v>6749</v>
      </c>
    </row>
    <row r="138" spans="1:43">
      <c r="A138" s="335" t="str">
        <f>MasterRemote!A138</f>
        <v>SCM201900010008000137</v>
      </c>
      <c r="B138" s="335">
        <f>MasterRemote!B138</f>
        <v>137</v>
      </c>
      <c r="C138" s="335" t="str">
        <f>MasterRemote!F138</f>
        <v>6.102.17.1</v>
      </c>
      <c r="D138" s="336">
        <f t="shared" si="133"/>
        <v>43277</v>
      </c>
      <c r="E138" s="342" t="s">
        <v>6750</v>
      </c>
      <c r="F138" s="335" t="s">
        <v>3361</v>
      </c>
      <c r="G138" s="335" t="s">
        <v>3234</v>
      </c>
      <c r="H138" s="335" t="s">
        <v>3235</v>
      </c>
      <c r="I138" s="336">
        <v>43277</v>
      </c>
      <c r="J138" s="336">
        <f t="shared" ref="J138:L138" si="141">I138</f>
        <v>43277</v>
      </c>
      <c r="K138" s="336">
        <f t="shared" si="141"/>
        <v>43277</v>
      </c>
      <c r="L138" s="336">
        <f t="shared" si="141"/>
        <v>43277</v>
      </c>
      <c r="M138" s="335" t="s">
        <v>6468</v>
      </c>
      <c r="N138" s="335" t="s">
        <v>4713</v>
      </c>
      <c r="O138" s="335" t="s">
        <v>14</v>
      </c>
      <c r="P138" s="335" t="s">
        <v>2940</v>
      </c>
      <c r="Q138" s="337">
        <v>20009</v>
      </c>
      <c r="R138" s="335" t="str">
        <f>VLOOKUP(A138,Sheet4!$B$3:$AV$326,22,FALSE)</f>
        <v>Gigih</v>
      </c>
      <c r="S138" s="335">
        <f>VLOOKUP(A138,Sheet4!$B$3:$AV$326,23,FALSE)</f>
        <v>82323610107</v>
      </c>
      <c r="T138" s="335" t="str">
        <f>VLOOKUP(A138,Sheet4!$B$3:$AV$326,37,FALSE)</f>
        <v>done survey</v>
      </c>
      <c r="U138" s="335">
        <f>VLOOKUP(A138,Sheet4!$B$3:$AV$326,32,FALSE)</f>
        <v>-7.4092969999999996</v>
      </c>
      <c r="V138" s="335">
        <f>VLOOKUP(A138,Sheet4!$B$3:$AV$326,31,FALSE)</f>
        <v>109.08090900000001</v>
      </c>
      <c r="W138" s="335" t="str">
        <f>VLOOKUP(A138,Sheet4!$B$3:$AV$326,14,FALSE)</f>
        <v>Jl. Raya Ajibarang No.1 Ajibarang wetan kec.Ajibarang Kab.Banyumas Jawa Tengah</v>
      </c>
      <c r="X138" s="335" t="str">
        <f>VLOOKUP(A138,Sheet4!$B$3:$AV$326,17,FALSE)</f>
        <v>Gudang- Bisa Titip</v>
      </c>
      <c r="Y138" s="335" t="str">
        <f>VLOOKUP(A138,Sheet4!$B$3:$AV$326,25,FALSE)</f>
        <v>2.4 m</v>
      </c>
      <c r="Z138" s="335" t="str">
        <f>VLOOKUP(A138,Sheet4!$B$3:$AV$326,26,FALSE)</f>
        <v>dak lantai 3</v>
      </c>
      <c r="AA138" s="335" t="str">
        <f>VLOOKUP(A138,Sheet4!$B$3:$AV$326,27,FALSE)</f>
        <v>Mendukung</v>
      </c>
      <c r="AB138" s="335" t="str">
        <f>VLOOKUP(A138,Sheet4!$B$3:$AV$326,33,FALSE)</f>
        <v>P-N ; 220 V , P-G 221V , N-G ( Ground) 0,2v</v>
      </c>
      <c r="AC138" s="335" t="str">
        <f>VLOOKUP(A138,Sheet4!$B$3:$AV$326,34,FALSE)</f>
        <v>ADA</v>
      </c>
      <c r="AD138" s="335" t="s">
        <v>6718</v>
      </c>
      <c r="AE138" s="335" t="str">
        <f>VLOOKUP(A138,Sheet4!$B$3:$AV$326,30,FALSE)</f>
        <v>LOSS DARI POHON DAN GEDUNG</v>
      </c>
      <c r="AF138" s="335" t="s">
        <v>5256</v>
      </c>
      <c r="AG138" s="335" t="str">
        <f>MasterRemote!K138</f>
        <v>HUGHES239</v>
      </c>
      <c r="AH138" s="335">
        <v>237711805</v>
      </c>
      <c r="AI138" s="340" t="s">
        <v>6726</v>
      </c>
      <c r="AJ138" s="335" t="str">
        <f>VLOOKUP(A138,Sheet4!$B$3:$AV$326,28,FALSE)</f>
        <v>NPRM</v>
      </c>
      <c r="AK138" s="335" t="s">
        <v>4875</v>
      </c>
      <c r="AL138" s="335" t="str">
        <f>MasterRemote!T138</f>
        <v>SCM201900010008</v>
      </c>
      <c r="AM138" s="335" t="s">
        <v>4713</v>
      </c>
      <c r="AN138" s="335" t="s">
        <v>4713</v>
      </c>
      <c r="AO138" s="335" t="str">
        <f t="shared" si="132"/>
        <v>HUGHES239-SiteSurvey-137</v>
      </c>
      <c r="AP138" s="335">
        <v>233019505</v>
      </c>
      <c r="AQ138" s="338" t="s">
        <v>6749</v>
      </c>
    </row>
    <row r="139" spans="1:43">
      <c r="A139" s="335" t="str">
        <f>MasterRemote!A139</f>
        <v>SCM201900010008000138</v>
      </c>
      <c r="B139" s="335">
        <f>MasterRemote!B139</f>
        <v>138</v>
      </c>
      <c r="C139" s="335" t="str">
        <f>MasterRemote!F139</f>
        <v>6.100.17.1</v>
      </c>
      <c r="D139" s="336">
        <f t="shared" si="133"/>
        <v>43279</v>
      </c>
      <c r="E139" s="342" t="s">
        <v>6750</v>
      </c>
      <c r="F139" s="335" t="s">
        <v>3363</v>
      </c>
      <c r="G139" s="335" t="s">
        <v>3249</v>
      </c>
      <c r="H139" s="335" t="s">
        <v>3250</v>
      </c>
      <c r="I139" s="336">
        <v>43279</v>
      </c>
      <c r="J139" s="336">
        <f t="shared" ref="J139:L139" si="142">I139</f>
        <v>43279</v>
      </c>
      <c r="K139" s="336">
        <f t="shared" si="142"/>
        <v>43279</v>
      </c>
      <c r="L139" s="336">
        <f t="shared" si="142"/>
        <v>43279</v>
      </c>
      <c r="M139" s="335" t="s">
        <v>6468</v>
      </c>
      <c r="N139" s="335" t="s">
        <v>4713</v>
      </c>
      <c r="O139" s="335" t="s">
        <v>14</v>
      </c>
      <c r="P139" s="335" t="s">
        <v>2940</v>
      </c>
      <c r="Q139" s="337">
        <v>20009</v>
      </c>
      <c r="R139" s="335" t="str">
        <f>VLOOKUP(A139,Sheet4!$B$3:$AV$326,22,FALSE)</f>
        <v>anggit</v>
      </c>
      <c r="S139" s="335" t="str">
        <f>VLOOKUP(A139,Sheet4!$B$3:$AV$326,23,FALSE)</f>
        <v>62 823-2832-7654</v>
      </c>
      <c r="T139" s="335" t="str">
        <f>VLOOKUP(A139,Sheet4!$B$3:$AV$326,37,FALSE)</f>
        <v>done survey</v>
      </c>
      <c r="U139" s="335">
        <f>VLOOKUP(A139,Sheet4!$B$3:$AV$326,32,FALSE)</f>
        <v>7.43</v>
      </c>
      <c r="V139" s="335" t="str">
        <f>VLOOKUP(A139,Sheet4!$B$3:$AV$326,31,FALSE)</f>
        <v>109. 54</v>
      </c>
      <c r="W139" s="335" t="str">
        <f>VLOOKUP(A139,Sheet4!$B$3:$AV$326,14,FALSE)</f>
        <v>Bank bri Kcp purworejo
Jl. Jendral A. Yani.Purworejo.Jawa tengah.</v>
      </c>
      <c r="X139" s="335" t="str">
        <f>VLOOKUP(A139,Sheet4!$B$3:$AV$326,17,FALSE)</f>
        <v>Gudang- Bisa Titip</v>
      </c>
      <c r="Y139" s="335" t="str">
        <f>VLOOKUP(A139,Sheet4!$B$3:$AV$326,25,FALSE)</f>
        <v>2.4 m</v>
      </c>
      <c r="Z139" s="335" t="str">
        <f>VLOOKUP(A139,Sheet4!$B$3:$AV$326,26,FALSE)</f>
        <v>Roof top Di atas Gedung GENSET.</v>
      </c>
      <c r="AA139" s="335" t="str">
        <f>VLOOKUP(A139,Sheet4!$B$3:$AV$326,27,FALSE)</f>
        <v>Mendukung</v>
      </c>
      <c r="AB139" s="335" t="str">
        <f>VLOOKUP(A139,Sheet4!$B$3:$AV$326,33,FALSE)</f>
        <v>P-N , 219 V , P-G 219V , N-G ( Ground) 1.24v.</v>
      </c>
      <c r="AC139" s="335" t="str">
        <f>VLOOKUP(A139,Sheet4!$B$3:$AV$326,34,FALSE)</f>
        <v>ADA</v>
      </c>
      <c r="AD139" s="335" t="s">
        <v>6718</v>
      </c>
      <c r="AE139" s="335" t="str">
        <f>VLOOKUP(A139,Sheet4!$B$3:$AV$326,30,FALSE)</f>
        <v>LOSS</v>
      </c>
      <c r="AF139" s="335" t="s">
        <v>5256</v>
      </c>
      <c r="AG139" s="335" t="str">
        <f>MasterRemote!K139</f>
        <v>HUGHES239</v>
      </c>
      <c r="AH139" s="335">
        <v>233060803</v>
      </c>
      <c r="AI139" s="335" t="s">
        <v>4903</v>
      </c>
      <c r="AJ139" s="335" t="str">
        <f>VLOOKUP(A139,Sheet4!$B$3:$AV$326,28,FALSE)</f>
        <v>NPRM</v>
      </c>
      <c r="AK139" s="335" t="str">
        <f>VLOOKUP(A139,Sheet4!$B$3:$AV$326,29,FALSE)</f>
        <v>35m x 2</v>
      </c>
      <c r="AL139" s="335" t="str">
        <f>MasterRemote!T139</f>
        <v>SCM201900010008</v>
      </c>
      <c r="AM139" s="335" t="s">
        <v>4713</v>
      </c>
      <c r="AN139" s="335" t="s">
        <v>4713</v>
      </c>
      <c r="AO139" s="335" t="str">
        <f t="shared" si="132"/>
        <v>HUGHES239-SiteSurvey-138</v>
      </c>
      <c r="AP139" s="335">
        <v>233019505</v>
      </c>
      <c r="AQ139" s="338" t="s">
        <v>6749</v>
      </c>
    </row>
    <row r="140" spans="1:43">
      <c r="A140" s="335" t="str">
        <f>MasterRemote!A140</f>
        <v>SCM201900010008000139</v>
      </c>
      <c r="B140" s="335">
        <f>MasterRemote!B140</f>
        <v>139</v>
      </c>
      <c r="C140" s="335" t="str">
        <f>MasterRemote!F140</f>
        <v>2.69.33.1</v>
      </c>
      <c r="D140" s="336">
        <f t="shared" si="133"/>
        <v>43277</v>
      </c>
      <c r="E140" s="342" t="s">
        <v>6750</v>
      </c>
      <c r="F140" s="335" t="s">
        <v>3365</v>
      </c>
      <c r="G140" s="335" t="s">
        <v>3263</v>
      </c>
      <c r="H140" s="335" t="s">
        <v>3264</v>
      </c>
      <c r="I140" s="336">
        <v>43277</v>
      </c>
      <c r="J140" s="336">
        <f t="shared" ref="J140:L140" si="143">I140</f>
        <v>43277</v>
      </c>
      <c r="K140" s="336">
        <f t="shared" si="143"/>
        <v>43277</v>
      </c>
      <c r="L140" s="336">
        <f t="shared" si="143"/>
        <v>43277</v>
      </c>
      <c r="M140" s="335" t="s">
        <v>6468</v>
      </c>
      <c r="N140" s="335" t="s">
        <v>4713</v>
      </c>
      <c r="O140" s="335" t="s">
        <v>14</v>
      </c>
      <c r="P140" s="335" t="s">
        <v>2940</v>
      </c>
      <c r="Q140" s="337">
        <v>20009</v>
      </c>
      <c r="R140" s="335" t="str">
        <f>VLOOKUP(A140,Sheet4!$B$3:$AV$326,22,FALSE)</f>
        <v>ONKY</v>
      </c>
      <c r="S140" s="335">
        <f>VLOOKUP(A140,Sheet4!$B$3:$AV$326,23,FALSE)</f>
        <v>85731390848</v>
      </c>
      <c r="T140" s="335" t="str">
        <f>VLOOKUP(A140,Sheet4!$B$3:$AV$326,37,FALSE)</f>
        <v>NOTE.
1.UPS LOKASI MATI DAN BARU DI REQUES
2.MINTA DIPASANG GROUND TRAP karena yg sudah ada interferen dengan tower radio gedung sebelah.</v>
      </c>
      <c r="U140" s="335">
        <f>VLOOKUP(A140,Sheet4!$B$3:$AV$326,32,FALSE)</f>
        <v>0</v>
      </c>
      <c r="V140" s="335">
        <f>VLOOKUP(A140,Sheet4!$B$3:$AV$326,31,FALSE)</f>
        <v>0</v>
      </c>
      <c r="W140" s="335" t="str">
        <f>VLOOKUP(A140,Sheet4!$B$3:$AV$326,14,FALSE)</f>
        <v>JLN.CIK DITIRO NO 3 yogyakarta</v>
      </c>
      <c r="X140" s="335" t="str">
        <f>VLOOKUP(A140,Sheet4!$B$3:$AV$326,17,FALSE)</f>
        <v>Gudang- Bisa Titip</v>
      </c>
      <c r="Y140" s="335" t="str">
        <f>VLOOKUP(A140,Sheet4!$B$3:$AV$326,25,FALSE)</f>
        <v>2.4 m</v>
      </c>
      <c r="Z140" s="335" t="str">
        <f>VLOOKUP(A140,Sheet4!$B$3:$AV$326,26,FALSE)</f>
        <v>Rooftop</v>
      </c>
      <c r="AA140" s="335" t="str">
        <f>VLOOKUP(A140,Sheet4!$B$3:$AV$326,27,FALSE)</f>
        <v>Mendukung</v>
      </c>
      <c r="AB140" s="335" t="str">
        <f>VLOOKUP(A140,Sheet4!$B$3:$AV$326,33,FALSE)</f>
        <v>PN 222 PG 219 NG 0.04V</v>
      </c>
      <c r="AC140" s="335" t="str">
        <f>VLOOKUP(A140,Sheet4!$B$3:$AV$326,34,FALSE)</f>
        <v>ADA</v>
      </c>
      <c r="AD140" s="335" t="s">
        <v>6718</v>
      </c>
      <c r="AE140" s="335" t="str">
        <f>VLOOKUP(A140,Sheet4!$B$3:$AV$326,30,FALSE)</f>
        <v>LOSS DARI POHON DAN GEDUNG/ OBSTACLE ( KETERANGANNYA APA)</v>
      </c>
      <c r="AF140" s="335" t="s">
        <v>5256</v>
      </c>
      <c r="AG140" s="335" t="str">
        <f>MasterRemote!K140</f>
        <v>HUGHES239</v>
      </c>
      <c r="AH140" s="335">
        <v>237711805</v>
      </c>
      <c r="AI140" s="340" t="s">
        <v>6726</v>
      </c>
      <c r="AJ140" s="335" t="str">
        <f>VLOOKUP(A140,Sheet4!$B$3:$AV$326,28,FALSE)</f>
        <v>NPRM</v>
      </c>
      <c r="AK140" s="335" t="s">
        <v>4875</v>
      </c>
      <c r="AL140" s="335" t="str">
        <f>MasterRemote!T140</f>
        <v>SCM201900010008</v>
      </c>
      <c r="AM140" s="335" t="s">
        <v>4713</v>
      </c>
      <c r="AN140" s="335" t="s">
        <v>4713</v>
      </c>
      <c r="AO140" s="335" t="str">
        <f t="shared" si="132"/>
        <v>HUGHES239-SiteSurvey-139</v>
      </c>
      <c r="AP140" s="335">
        <v>233019505</v>
      </c>
      <c r="AQ140" s="338" t="s">
        <v>6749</v>
      </c>
    </row>
    <row r="141" spans="1:43">
      <c r="A141" s="335" t="str">
        <f>MasterRemote!A141</f>
        <v>SCM201900010008000140</v>
      </c>
      <c r="B141" s="335">
        <f>MasterRemote!B141</f>
        <v>140</v>
      </c>
      <c r="C141" s="335" t="str">
        <f>MasterRemote!F141</f>
        <v>46.1.30.1</v>
      </c>
      <c r="D141" s="336">
        <f t="shared" si="133"/>
        <v>43284</v>
      </c>
      <c r="E141" s="342" t="s">
        <v>6750</v>
      </c>
      <c r="F141" s="335" t="s">
        <v>3367</v>
      </c>
      <c r="G141" s="335" t="s">
        <v>3234</v>
      </c>
      <c r="H141" s="335" t="s">
        <v>3235</v>
      </c>
      <c r="I141" s="336">
        <v>43284</v>
      </c>
      <c r="J141" s="336">
        <f t="shared" ref="J141:L141" si="144">I141</f>
        <v>43284</v>
      </c>
      <c r="K141" s="336">
        <f t="shared" si="144"/>
        <v>43284</v>
      </c>
      <c r="L141" s="336">
        <f t="shared" si="144"/>
        <v>43284</v>
      </c>
      <c r="M141" s="335" t="s">
        <v>6468</v>
      </c>
      <c r="N141" s="335" t="s">
        <v>4713</v>
      </c>
      <c r="O141" s="335" t="s">
        <v>14</v>
      </c>
      <c r="P141" s="335" t="s">
        <v>2940</v>
      </c>
      <c r="Q141" s="337">
        <v>20009</v>
      </c>
      <c r="R141" s="335" t="str">
        <f>VLOOKUP(A141,Sheet4!$B$3:$AV$326,22,FALSE)</f>
        <v>DAMAR</v>
      </c>
      <c r="S141" s="335">
        <f>VLOOKUP(A141,Sheet4!$B$3:$AV$326,23,FALSE)</f>
        <v>85727384344</v>
      </c>
      <c r="T141" s="335" t="str">
        <f>VLOOKUP(A141,Sheet4!$B$3:$AV$326,37,FALSE)</f>
        <v>LOKASI PENEMPATAN ANTENA 2,4M DI DAK ATAS GENSET SAMPING GEDUNG DAN SIAP INSTAL</v>
      </c>
      <c r="U141" s="335">
        <f>VLOOKUP(A141,Sheet4!$B$3:$AV$326,32,FALSE)</f>
        <v>-7.9924369999999998</v>
      </c>
      <c r="V141" s="335">
        <f>VLOOKUP(A141,Sheet4!$B$3:$AV$326,31,FALSE)</f>
        <v>109.14094900000001</v>
      </c>
      <c r="W141" s="335" t="str">
        <f>VLOOKUP(A141,Sheet4!$B$3:$AV$326,14,FALSE)</f>
        <v>Jl. Dr. Sutomo No. 3, Desa Slawi Wetan . Slawi Kab.Tegal Jawa Tengah</v>
      </c>
      <c r="X141" s="335" t="str">
        <f>VLOOKUP(A141,Sheet4!$B$3:$AV$326,17,FALSE)</f>
        <v>Gudang- Bisa Titip</v>
      </c>
      <c r="Y141" s="335" t="str">
        <f>VLOOKUP(A141,Sheet4!$B$3:$AV$326,25,FALSE)</f>
        <v>2.4 m</v>
      </c>
      <c r="Z141" s="335" t="str">
        <f>VLOOKUP(A141,Sheet4!$B$3:$AV$326,26,FALSE)</f>
        <v>DIATAS DAK GENSET SAMPING GEDUNG</v>
      </c>
      <c r="AA141" s="335" t="str">
        <f>VLOOKUP(A141,Sheet4!$B$3:$AV$326,27,FALSE)</f>
        <v>Mendukung</v>
      </c>
      <c r="AB141" s="335" t="str">
        <f>VLOOKUP(A141,Sheet4!$B$3:$AV$326,33,FALSE)</f>
        <v>PN 222 PG 219 NG 0.04V</v>
      </c>
      <c r="AC141" s="335" t="str">
        <f>VLOOKUP(A141,Sheet4!$B$3:$AV$326,34,FALSE)</f>
        <v>ADA</v>
      </c>
      <c r="AD141" s="335" t="s">
        <v>6718</v>
      </c>
      <c r="AE141" s="335" t="str">
        <f>VLOOKUP(A141,Sheet4!$B$3:$AV$326,30,FALSE)</f>
        <v>LOSS DARI POHON DAN GEDUNG/ OBSTACLE ( KETERANGANNYA APA)</v>
      </c>
      <c r="AF141" s="335" t="s">
        <v>5256</v>
      </c>
      <c r="AG141" s="335" t="str">
        <f>MasterRemote!K141</f>
        <v>HUGHES239</v>
      </c>
      <c r="AH141" s="335">
        <v>235111005</v>
      </c>
      <c r="AI141" s="335" t="s">
        <v>3131</v>
      </c>
      <c r="AJ141" s="335" t="str">
        <f>VLOOKUP(A141,Sheet4!$B$3:$AV$326,28,FALSE)</f>
        <v>NPRM</v>
      </c>
      <c r="AK141" s="335" t="s">
        <v>4875</v>
      </c>
      <c r="AL141" s="335" t="str">
        <f>MasterRemote!T141</f>
        <v>SCM201900010008</v>
      </c>
      <c r="AM141" s="335" t="s">
        <v>4713</v>
      </c>
      <c r="AN141" s="335" t="s">
        <v>4713</v>
      </c>
      <c r="AO141" s="335" t="str">
        <f t="shared" si="132"/>
        <v>HUGHES239-SiteSurvey-140</v>
      </c>
      <c r="AP141" s="335">
        <v>233019505</v>
      </c>
      <c r="AQ141" s="338" t="s">
        <v>6749</v>
      </c>
    </row>
    <row r="142" spans="1:43">
      <c r="A142" s="335" t="str">
        <f>MasterRemote!A142</f>
        <v>SCM201900010008000141</v>
      </c>
      <c r="B142" s="335">
        <f>MasterRemote!B142</f>
        <v>141</v>
      </c>
      <c r="C142" s="335" t="str">
        <f>MasterRemote!F142</f>
        <v>1.109.17.1</v>
      </c>
      <c r="D142" s="336">
        <f t="shared" si="133"/>
        <v>43284</v>
      </c>
      <c r="E142" s="342" t="s">
        <v>6750</v>
      </c>
      <c r="F142" s="335" t="s">
        <v>3369</v>
      </c>
      <c r="G142" s="335" t="s">
        <v>3234</v>
      </c>
      <c r="H142" s="335" t="s">
        <v>3235</v>
      </c>
      <c r="I142" s="336">
        <v>43284</v>
      </c>
      <c r="J142" s="336">
        <f t="shared" ref="J142:L142" si="145">I142</f>
        <v>43284</v>
      </c>
      <c r="K142" s="336">
        <f t="shared" si="145"/>
        <v>43284</v>
      </c>
      <c r="L142" s="336">
        <f t="shared" si="145"/>
        <v>43284</v>
      </c>
      <c r="M142" s="335" t="s">
        <v>6468</v>
      </c>
      <c r="N142" s="335" t="s">
        <v>4713</v>
      </c>
      <c r="O142" s="335" t="s">
        <v>14</v>
      </c>
      <c r="P142" s="335" t="s">
        <v>2940</v>
      </c>
      <c r="Q142" s="337">
        <v>20009</v>
      </c>
      <c r="R142" s="335" t="str">
        <f>VLOOKUP(A142,Sheet4!$B$3:$AV$326,22,FALSE)</f>
        <v>WIDI</v>
      </c>
      <c r="S142" s="335">
        <f>VLOOKUP(A142,Sheet4!$B$3:$AV$326,23,FALSE)</f>
        <v>85641113003</v>
      </c>
      <c r="T142" s="335" t="str">
        <f>VLOOKUP(A142,Sheet4!$B$3:$AV$326,37,FALSE)</f>
        <v>Done</v>
      </c>
      <c r="U142" s="335">
        <f>VLOOKUP(A142,Sheet4!$B$3:$AV$326,32,FALSE)</f>
        <v>-6.8347179999999996</v>
      </c>
      <c r="V142" s="335">
        <f>VLOOKUP(A142,Sheet4!$B$3:$AV$326,31,FALSE)</f>
        <v>109.040412</v>
      </c>
      <c r="W142" s="335" t="str">
        <f>VLOOKUP(A142,Sheet4!$B$3:$AV$326,14,FALSE)</f>
        <v>Jl. Dr.Wahidin No.1, Kaumanpulo, Brebes, Kec. Brebes, Kabupaten Brebes, Jawa Tengah</v>
      </c>
      <c r="X142" s="335" t="str">
        <f>VLOOKUP(A142,Sheet4!$B$3:$AV$326,17,FALSE)</f>
        <v>Gudang- Bisa Titip</v>
      </c>
      <c r="Y142" s="335" t="str">
        <f>VLOOKUP(A142,Sheet4!$B$3:$AV$326,25,FALSE)</f>
        <v>2.4 m</v>
      </c>
      <c r="Z142" s="335" t="str">
        <f>VLOOKUP(A142,Sheet4!$B$3:$AV$326,26,FALSE)</f>
        <v>DAK LANTAI 3</v>
      </c>
      <c r="AA142" s="335" t="str">
        <f>VLOOKUP(A142,Sheet4!$B$3:$AV$326,27,FALSE)</f>
        <v>Mendukung</v>
      </c>
      <c r="AB142" s="335" t="str">
        <f>VLOOKUP(A142,Sheet4!$B$3:$AV$326,33,FALSE)</f>
        <v>PN 221 PG 210 NG 0.7V</v>
      </c>
      <c r="AC142" s="335" t="str">
        <f>VLOOKUP(A142,Sheet4!$B$3:$AV$326,34,FALSE)</f>
        <v>ADA</v>
      </c>
      <c r="AD142" s="335" t="s">
        <v>6718</v>
      </c>
      <c r="AE142" s="335" t="str">
        <f>VLOOKUP(A142,Sheet4!$B$3:$AV$326,30,FALSE)</f>
        <v>LOSS DARI POHON DAN GEDUNG</v>
      </c>
      <c r="AF142" s="335" t="s">
        <v>5256</v>
      </c>
      <c r="AG142" s="335" t="str">
        <f>MasterRemote!K142</f>
        <v>HUGHES239</v>
      </c>
      <c r="AH142" s="335">
        <v>237711805</v>
      </c>
      <c r="AI142" s="340" t="s">
        <v>6726</v>
      </c>
      <c r="AJ142" s="335" t="str">
        <f>VLOOKUP(A142,Sheet4!$B$3:$AV$326,28,FALSE)</f>
        <v>NPRM</v>
      </c>
      <c r="AK142" s="335" t="s">
        <v>4875</v>
      </c>
      <c r="AL142" s="335" t="str">
        <f>MasterRemote!T142</f>
        <v>SCM201900010008</v>
      </c>
      <c r="AM142" s="335" t="s">
        <v>4713</v>
      </c>
      <c r="AN142" s="335" t="s">
        <v>4713</v>
      </c>
      <c r="AO142" s="335" t="str">
        <f t="shared" si="132"/>
        <v>HUGHES239-SiteSurvey-141</v>
      </c>
      <c r="AP142" s="335">
        <v>233019505</v>
      </c>
      <c r="AQ142" s="338" t="s">
        <v>6749</v>
      </c>
    </row>
    <row r="143" spans="1:43">
      <c r="A143" s="335" t="str">
        <f>MasterRemote!A143</f>
        <v>SCM201900010008000142</v>
      </c>
      <c r="B143" s="335">
        <f>MasterRemote!B143</f>
        <v>142</v>
      </c>
      <c r="C143" s="335" t="str">
        <f>MasterRemote!F143</f>
        <v>2.75.17.1</v>
      </c>
      <c r="D143" s="336">
        <f t="shared" si="133"/>
        <v>43281</v>
      </c>
      <c r="E143" s="342" t="s">
        <v>6750</v>
      </c>
      <c r="F143" s="335" t="s">
        <v>3371</v>
      </c>
      <c r="G143" s="335" t="s">
        <v>3259</v>
      </c>
      <c r="H143" s="335" t="s">
        <v>3260</v>
      </c>
      <c r="I143" s="336">
        <v>43281</v>
      </c>
      <c r="J143" s="336">
        <f t="shared" ref="J143:L143" si="146">I143</f>
        <v>43281</v>
      </c>
      <c r="K143" s="336">
        <f t="shared" si="146"/>
        <v>43281</v>
      </c>
      <c r="L143" s="336">
        <f t="shared" si="146"/>
        <v>43281</v>
      </c>
      <c r="M143" s="335" t="s">
        <v>6468</v>
      </c>
      <c r="N143" s="335" t="s">
        <v>4713</v>
      </c>
      <c r="O143" s="335" t="s">
        <v>14</v>
      </c>
      <c r="P143" s="335" t="s">
        <v>2940</v>
      </c>
      <c r="Q143" s="337">
        <v>20009</v>
      </c>
      <c r="R143" s="335" t="str">
        <f>VLOOKUP(A143,Sheet4!$B$3:$AV$326,22,FALSE)</f>
        <v>Ibnu Nurmansya</v>
      </c>
      <c r="S143" s="335">
        <f>VLOOKUP(A143,Sheet4!$B$3:$AV$326,23,FALSE)</f>
        <v>81392228878</v>
      </c>
      <c r="T143" s="335" t="str">
        <f>VLOOKUP(A143,Sheet4!$B$3:$AV$326,37,FALSE)</f>
        <v>Space antena ada namun terhalang oleh antena Patrakom yang masih aktif dan harus dilakukan dismantle.
Untuk Dismantle tanggung jawab PIC</v>
      </c>
      <c r="U143" s="335">
        <f>VLOOKUP(A143,Sheet4!$B$3:$AV$326,32,FALSE)</f>
        <v>-7.4925860000000002</v>
      </c>
      <c r="V143" s="335">
        <f>VLOOKUP(A143,Sheet4!$B$3:$AV$326,31,FALSE)</f>
        <v>110.22246800000001</v>
      </c>
      <c r="W143" s="335" t="str">
        <f>VLOOKUP(A143,Sheet4!$B$3:$AV$326,14,FALSE)</f>
        <v>Jl.iklas No.1 magelang</v>
      </c>
      <c r="X143" s="335" t="str">
        <f>VLOOKUP(A143,Sheet4!$B$3:$AV$326,17,FALSE)</f>
        <v>Gudang- Bisa Titip</v>
      </c>
      <c r="Y143" s="335" t="str">
        <f>VLOOKUP(A143,Sheet4!$B$3:$AV$326,25,FALSE)</f>
        <v>2.4 m</v>
      </c>
      <c r="Z143" s="335" t="str">
        <f>VLOOKUP(A143,Sheet4!$B$3:$AV$326,26,FALSE)</f>
        <v>ROOFTOP , LANTAI 1( di dak gedung parkir sebelah gedung utama BRI )</v>
      </c>
      <c r="AA143" s="335" t="str">
        <f>VLOOKUP(A143,Sheet4!$B$3:$AV$326,27,FALSE)</f>
        <v>Mendukung</v>
      </c>
      <c r="AB143" s="335" t="str">
        <f>VLOOKUP(A143,Sheet4!$B$3:$AV$326,33,FALSE)</f>
        <v>PN 221 PG 221 NG 0,1V</v>
      </c>
      <c r="AC143" s="335" t="str">
        <f>VLOOKUP(A143,Sheet4!$B$3:$AV$326,34,FALSE)</f>
        <v>ADA</v>
      </c>
      <c r="AD143" s="335" t="s">
        <v>6718</v>
      </c>
      <c r="AE143" s="335" t="str">
        <f>VLOOKUP(A143,Sheet4!$B$3:$AV$326,30,FALSE)</f>
        <v>Loss</v>
      </c>
      <c r="AF143" s="335" t="s">
        <v>5256</v>
      </c>
      <c r="AG143" s="335" t="str">
        <f>MasterRemote!K143</f>
        <v>HUGHES239</v>
      </c>
      <c r="AH143" s="335">
        <v>233060803</v>
      </c>
      <c r="AI143" s="335" t="s">
        <v>4903</v>
      </c>
      <c r="AJ143" s="335" t="str">
        <f>VLOOKUP(A143,Sheet4!$B$3:$AV$326,28,FALSE)</f>
        <v>NPRM</v>
      </c>
      <c r="AK143" s="335" t="s">
        <v>4875</v>
      </c>
      <c r="AL143" s="335" t="str">
        <f>MasterRemote!T143</f>
        <v>SCM201900010008</v>
      </c>
      <c r="AM143" s="335" t="s">
        <v>4713</v>
      </c>
      <c r="AN143" s="335" t="s">
        <v>4713</v>
      </c>
      <c r="AO143" s="335" t="str">
        <f t="shared" si="132"/>
        <v>HUGHES239-SiteSurvey-142</v>
      </c>
      <c r="AP143" s="335">
        <v>233019505</v>
      </c>
      <c r="AQ143" s="338" t="s">
        <v>6749</v>
      </c>
    </row>
    <row r="144" spans="1:43">
      <c r="A144" s="335" t="str">
        <f>MasterRemote!A144</f>
        <v>SCM201900010008000143</v>
      </c>
      <c r="B144" s="335">
        <f>MasterRemote!B144</f>
        <v>143</v>
      </c>
      <c r="C144" s="335" t="str">
        <f>MasterRemote!F144</f>
        <v>5.132.17.1</v>
      </c>
      <c r="D144" s="336">
        <f t="shared" si="133"/>
        <v>43279</v>
      </c>
      <c r="E144" s="342" t="s">
        <v>6750</v>
      </c>
      <c r="F144" s="335" t="s">
        <v>3313</v>
      </c>
      <c r="G144" s="335">
        <v>235441203</v>
      </c>
      <c r="H144" s="335" t="s">
        <v>6747</v>
      </c>
      <c r="I144" s="336">
        <v>43279</v>
      </c>
      <c r="J144" s="336">
        <f t="shared" ref="J144:L144" si="147">I144</f>
        <v>43279</v>
      </c>
      <c r="K144" s="336">
        <f t="shared" si="147"/>
        <v>43279</v>
      </c>
      <c r="L144" s="336">
        <f t="shared" si="147"/>
        <v>43279</v>
      </c>
      <c r="M144" s="335" t="s">
        <v>6468</v>
      </c>
      <c r="N144" s="335" t="s">
        <v>4713</v>
      </c>
      <c r="O144" s="335" t="s">
        <v>14</v>
      </c>
      <c r="P144" s="335" t="s">
        <v>2940</v>
      </c>
      <c r="Q144" s="337">
        <v>20009</v>
      </c>
      <c r="R144" s="335" t="str">
        <f>VLOOKUP(A144,Sheet4!$B$3:$AV$326,22,FALSE)</f>
        <v>Chandra</v>
      </c>
      <c r="S144" s="335">
        <f>VLOOKUP(A144,Sheet4!$B$3:$AV$326,23,FALSE)</f>
        <v>82373409999</v>
      </c>
      <c r="T144" s="335" t="str">
        <f>VLOOKUP(A144,Sheet4!$B$3:$AV$326,37,FALSE)</f>
        <v>Done Survey</v>
      </c>
      <c r="U144" s="335" t="str">
        <f>VLOOKUP(A144,Sheet4!$B$3:$AV$326,32,FALSE)</f>
        <v>4.023956 S</v>
      </c>
      <c r="V144" s="335" t="str">
        <f>VLOOKUP(A144,Sheet4!$B$3:$AV$326,31,FALSE)</f>
        <v>103.252246 E</v>
      </c>
      <c r="W144" s="335" t="str">
        <f>VLOOKUP(A144,Sheet4!$B$3:$AV$326,14,FALSE)</f>
        <v>JL.Kombes H.Umar no.126 Pagar alam</v>
      </c>
      <c r="X144" s="335" t="str">
        <f>VLOOKUP(A144,Sheet4!$B$3:$AV$326,17,FALSE)</f>
        <v>Gudang- Bisa Titip</v>
      </c>
      <c r="Y144" s="335" t="str">
        <f>VLOOKUP(A144,Sheet4!$B$3:$AV$326,25,FALSE)</f>
        <v>2.4 m</v>
      </c>
      <c r="Z144" s="335" t="str">
        <f>VLOOKUP(A144,Sheet4!$B$3:$AV$326,26,FALSE)</f>
        <v>Roof top lt.3</v>
      </c>
      <c r="AA144" s="335" t="str">
        <f>VLOOKUP(A144,Sheet4!$B$3:$AV$326,27,FALSE)</f>
        <v>Mendukung</v>
      </c>
      <c r="AB144" s="335" t="str">
        <f>VLOOKUP(A144,Sheet4!$B$3:$AV$326,33,FALSE)</f>
        <v>P-N ; 219 V 
P-G : 218V
N-G : 0.5 v</v>
      </c>
      <c r="AC144" s="335" t="str">
        <f>VLOOKUP(A144,Sheet4!$B$3:$AV$326,34,FALSE)</f>
        <v>ADA</v>
      </c>
      <c r="AD144" s="335" t="s">
        <v>6718</v>
      </c>
      <c r="AE144" s="335" t="str">
        <f>VLOOKUP(A144,Sheet4!$B$3:$AV$326,30,FALSE)</f>
        <v>LOSS</v>
      </c>
      <c r="AF144" s="335" t="s">
        <v>5256</v>
      </c>
      <c r="AG144" s="335" t="str">
        <f>MasterRemote!K144</f>
        <v>HUGHES239</v>
      </c>
      <c r="AH144" s="335">
        <v>233059704</v>
      </c>
      <c r="AI144" s="335" t="s">
        <v>6727</v>
      </c>
      <c r="AJ144" s="335" t="str">
        <f>VLOOKUP(A144,Sheet4!$B$3:$AV$326,28,FALSE)</f>
        <v>NPRM</v>
      </c>
      <c r="AK144" s="335" t="s">
        <v>4790</v>
      </c>
      <c r="AL144" s="335" t="str">
        <f>MasterRemote!T144</f>
        <v>SCM201900010008</v>
      </c>
      <c r="AM144" s="335" t="s">
        <v>4713</v>
      </c>
      <c r="AN144" s="335" t="s">
        <v>4713</v>
      </c>
      <c r="AO144" s="335" t="str">
        <f t="shared" si="132"/>
        <v>HUGHES239-SiteSurvey-143</v>
      </c>
      <c r="AP144" s="335">
        <v>233019505</v>
      </c>
      <c r="AQ144" s="338" t="s">
        <v>6749</v>
      </c>
    </row>
    <row r="145" spans="1:43">
      <c r="A145" s="335" t="str">
        <f>MasterRemote!A145</f>
        <v>SCM201900010008000144</v>
      </c>
      <c r="B145" s="335">
        <f>MasterRemote!B145</f>
        <v>144</v>
      </c>
      <c r="C145" s="335" t="str">
        <f>MasterRemote!F145</f>
        <v>1.111.17.1</v>
      </c>
      <c r="D145" s="336">
        <f t="shared" si="133"/>
        <v>43277</v>
      </c>
      <c r="E145" s="342" t="s">
        <v>6750</v>
      </c>
      <c r="F145" s="335" t="s">
        <v>3373</v>
      </c>
      <c r="G145" s="335" t="s">
        <v>3254</v>
      </c>
      <c r="H145" s="335" t="s">
        <v>3255</v>
      </c>
      <c r="I145" s="336">
        <v>43277</v>
      </c>
      <c r="J145" s="336">
        <f t="shared" ref="J145:L145" si="148">I145</f>
        <v>43277</v>
      </c>
      <c r="K145" s="336">
        <f t="shared" si="148"/>
        <v>43277</v>
      </c>
      <c r="L145" s="336">
        <f t="shared" si="148"/>
        <v>43277</v>
      </c>
      <c r="M145" s="335" t="s">
        <v>6468</v>
      </c>
      <c r="N145" s="335" t="s">
        <v>4713</v>
      </c>
      <c r="O145" s="335" t="s">
        <v>14</v>
      </c>
      <c r="P145" s="335" t="s">
        <v>2940</v>
      </c>
      <c r="Q145" s="337">
        <v>20009</v>
      </c>
      <c r="R145" s="335" t="str">
        <f>VLOOKUP(A145,Sheet4!$B$3:$AV$326,22,FALSE)</f>
        <v>anjar</v>
      </c>
      <c r="S145" s="335" t="str">
        <f>VLOOKUP(A145,Sheet4!$B$3:$AV$326,23,FALSE)</f>
        <v>62 856-0000-6417</v>
      </c>
      <c r="T145" s="335" t="str">
        <f>VLOOKUP(A145,Sheet4!$B$3:$AV$326,37,FALSE)</f>
        <v>Done</v>
      </c>
      <c r="U145" s="335">
        <f>VLOOKUP(A145,Sheet4!$B$3:$AV$326,32,FALSE)</f>
        <v>-712219</v>
      </c>
      <c r="V145" s="335">
        <f>VLOOKUP(A145,Sheet4!$B$3:$AV$326,31,FALSE)</f>
        <v>11040719</v>
      </c>
      <c r="W145" s="335" t="str">
        <f>VLOOKUP(A145,Sheet4!$B$3:$AV$326,14,FALSE)</f>
        <v>Jl. Jend. Gatot Su-broto No. 75, Ungaran semarang</v>
      </c>
      <c r="X145" s="335" t="str">
        <f>VLOOKUP(A145,Sheet4!$B$3:$AV$326,17,FALSE)</f>
        <v>Gudang- Bisa Titip</v>
      </c>
      <c r="Y145" s="335" t="str">
        <f>VLOOKUP(A145,Sheet4!$B$3:$AV$326,25,FALSE)</f>
        <v>2.4 m</v>
      </c>
      <c r="Z145" s="335" t="str">
        <f>VLOOKUP(A145,Sheet4!$B$3:$AV$326,26,FALSE)</f>
        <v>Rooftop lt 2</v>
      </c>
      <c r="AA145" s="335" t="str">
        <f>VLOOKUP(A145,Sheet4!$B$3:$AV$326,27,FALSE)</f>
        <v>Mendukung</v>
      </c>
      <c r="AB145" s="335" t="str">
        <f>VLOOKUP(A145,Sheet4!$B$3:$AV$326,33,FALSE)</f>
        <v>P-N ; 222V , P-G 223V , N-G ( Ground) 0,2v</v>
      </c>
      <c r="AC145" s="335" t="str">
        <f>VLOOKUP(A145,Sheet4!$B$3:$AV$326,34,FALSE)</f>
        <v>ADA</v>
      </c>
      <c r="AD145" s="335" t="s">
        <v>6718</v>
      </c>
      <c r="AE145" s="335" t="str">
        <f>VLOOKUP(A145,Sheet4!$B$3:$AV$326,30,FALSE)</f>
        <v>LOSS DARI POHON DAN GEDUNG</v>
      </c>
      <c r="AF145" s="335" t="s">
        <v>5256</v>
      </c>
      <c r="AG145" s="335" t="str">
        <f>MasterRemote!K145</f>
        <v>HUGHES239</v>
      </c>
      <c r="AH145" s="335">
        <v>233060803</v>
      </c>
      <c r="AI145" s="335" t="s">
        <v>4903</v>
      </c>
      <c r="AJ145" s="335" t="str">
        <f>VLOOKUP(A145,Sheet4!$B$3:$AV$326,28,FALSE)</f>
        <v>NPRM</v>
      </c>
      <c r="AK145" s="335" t="s">
        <v>4875</v>
      </c>
      <c r="AL145" s="335" t="str">
        <f>MasterRemote!T145</f>
        <v>SCM201900010008</v>
      </c>
      <c r="AM145" s="335" t="s">
        <v>4713</v>
      </c>
      <c r="AN145" s="335" t="s">
        <v>4713</v>
      </c>
      <c r="AO145" s="335" t="str">
        <f t="shared" si="132"/>
        <v>HUGHES239-SiteSurvey-144</v>
      </c>
      <c r="AP145" s="335">
        <v>233019505</v>
      </c>
      <c r="AQ145" s="338" t="s">
        <v>6749</v>
      </c>
    </row>
    <row r="146" spans="1:43">
      <c r="A146" s="335" t="str">
        <f>MasterRemote!A146</f>
        <v>SCM201900010008000145</v>
      </c>
      <c r="B146" s="335">
        <f>MasterRemote!B146</f>
        <v>145</v>
      </c>
      <c r="C146" s="335" t="str">
        <f>MasterRemote!F146</f>
        <v>6.107.17.1</v>
      </c>
      <c r="D146" s="336">
        <f t="shared" si="133"/>
        <v>43282</v>
      </c>
      <c r="E146" s="342" t="s">
        <v>6750</v>
      </c>
      <c r="F146" s="335" t="s">
        <v>3374</v>
      </c>
      <c r="G146" s="335" t="s">
        <v>3225</v>
      </c>
      <c r="H146" s="335" t="s">
        <v>3226</v>
      </c>
      <c r="I146" s="336">
        <v>43282</v>
      </c>
      <c r="J146" s="336">
        <f t="shared" ref="J146:L146" si="149">I146</f>
        <v>43282</v>
      </c>
      <c r="K146" s="336">
        <f t="shared" si="149"/>
        <v>43282</v>
      </c>
      <c r="L146" s="336">
        <f t="shared" si="149"/>
        <v>43282</v>
      </c>
      <c r="M146" s="335" t="s">
        <v>6468</v>
      </c>
      <c r="N146" s="335" t="s">
        <v>4713</v>
      </c>
      <c r="O146" s="335" t="s">
        <v>14</v>
      </c>
      <c r="P146" s="335" t="s">
        <v>2940</v>
      </c>
      <c r="Q146" s="337">
        <v>20009</v>
      </c>
      <c r="R146" s="335" t="str">
        <f>VLOOKUP(A146,Sheet4!$B$3:$AV$326,22,FALSE)</f>
        <v>panji</v>
      </c>
      <c r="S146" s="335" t="str">
        <f>VLOOKUP(A146,Sheet4!$B$3:$AV$326,23,FALSE)</f>
        <v>0822-2573-8008</v>
      </c>
      <c r="T146" s="335" t="str">
        <f>VLOOKUP(A146,Sheet4!$B$3:$AV$326,37,FALSE)</f>
        <v>Done</v>
      </c>
      <c r="U146" s="335">
        <f>VLOOKUP(A146,Sheet4!$B$3:$AV$326,32,FALSE)</f>
        <v>-7.3191499999999996</v>
      </c>
      <c r="V146" s="335">
        <f>VLOOKUP(A146,Sheet4!$B$3:$AV$326,31,FALSE)</f>
        <v>110.18523</v>
      </c>
      <c r="W146" s="335" t="str">
        <f>VLOOKUP(A146,Sheet4!$B$3:$AV$326,14,FALSE)</f>
        <v>JL JEND SUDIRMAN NO 17 TEMANGGUNG</v>
      </c>
      <c r="X146" s="335" t="str">
        <f>VLOOKUP(A146,Sheet4!$B$3:$AV$326,17,FALSE)</f>
        <v>Gudang- Bisa Titip</v>
      </c>
      <c r="Y146" s="335" t="str">
        <f>VLOOKUP(A146,Sheet4!$B$3:$AV$326,25,FALSE)</f>
        <v>2.4 m</v>
      </c>
      <c r="Z146" s="335" t="str">
        <f>VLOOKUP(A146,Sheet4!$B$3:$AV$326,26,FALSE)</f>
        <v>ATAS DAK LANTAI 2 BAGIAN SAMPING GEDUNG UTAMA BRI</v>
      </c>
      <c r="AA146" s="335" t="str">
        <f>VLOOKUP(A146,Sheet4!$B$3:$AV$326,27,FALSE)</f>
        <v>Mendukung</v>
      </c>
      <c r="AB146" s="335" t="str">
        <f>VLOOKUP(A146,Sheet4!$B$3:$AV$326,33,FALSE)</f>
        <v>P-N ; 224 V , P-G 223 V , N-G ( Ground) 1,9 V</v>
      </c>
      <c r="AC146" s="335" t="str">
        <f>VLOOKUP(A146,Sheet4!$B$3:$AV$326,34,FALSE)</f>
        <v>ADA</v>
      </c>
      <c r="AD146" s="335" t="s">
        <v>6718</v>
      </c>
      <c r="AE146" s="335" t="str">
        <f>VLOOKUP(A146,Sheet4!$B$3:$AV$326,30,FALSE)</f>
        <v>LOSS</v>
      </c>
      <c r="AF146" s="335" t="s">
        <v>5256</v>
      </c>
      <c r="AG146" s="335" t="str">
        <f>MasterRemote!K146</f>
        <v>HUGHES239</v>
      </c>
      <c r="AH146" s="335">
        <v>233060803</v>
      </c>
      <c r="AI146" s="335" t="s">
        <v>4903</v>
      </c>
      <c r="AJ146" s="335" t="str">
        <f>VLOOKUP(A146,Sheet4!$B$3:$AV$326,28,FALSE)</f>
        <v>NPRM</v>
      </c>
      <c r="AK146" s="335" t="s">
        <v>4875</v>
      </c>
      <c r="AL146" s="335" t="str">
        <f>MasterRemote!T146</f>
        <v>SCM201900010008</v>
      </c>
      <c r="AM146" s="335" t="s">
        <v>4713</v>
      </c>
      <c r="AN146" s="335" t="s">
        <v>4713</v>
      </c>
      <c r="AO146" s="335" t="str">
        <f t="shared" si="132"/>
        <v>HUGHES239-SiteSurvey-145</v>
      </c>
      <c r="AP146" s="335">
        <v>233019505</v>
      </c>
      <c r="AQ146" s="338" t="s">
        <v>6749</v>
      </c>
    </row>
    <row r="147" spans="1:43">
      <c r="A147" s="335" t="str">
        <f>MasterRemote!A147</f>
        <v>SCM201900010008000146</v>
      </c>
      <c r="B147" s="335">
        <f>MasterRemote!B147</f>
        <v>146</v>
      </c>
      <c r="C147" s="335" t="str">
        <f>MasterRemote!F147</f>
        <v>6.71.17.1</v>
      </c>
      <c r="D147" s="336">
        <f t="shared" si="133"/>
        <v>43280</v>
      </c>
      <c r="E147" s="342" t="s">
        <v>6750</v>
      </c>
      <c r="F147" s="335" t="s">
        <v>3376</v>
      </c>
      <c r="G147" s="335" t="s">
        <v>3225</v>
      </c>
      <c r="H147" s="335" t="s">
        <v>3226</v>
      </c>
      <c r="I147" s="336">
        <v>43280</v>
      </c>
      <c r="J147" s="336">
        <f t="shared" ref="J147:L147" si="150">I147</f>
        <v>43280</v>
      </c>
      <c r="K147" s="336">
        <f t="shared" si="150"/>
        <v>43280</v>
      </c>
      <c r="L147" s="336">
        <f t="shared" si="150"/>
        <v>43280</v>
      </c>
      <c r="M147" s="335" t="s">
        <v>6468</v>
      </c>
      <c r="N147" s="335" t="s">
        <v>4713</v>
      </c>
      <c r="O147" s="335" t="s">
        <v>14</v>
      </c>
      <c r="P147" s="335" t="s">
        <v>2940</v>
      </c>
      <c r="Q147" s="337">
        <v>20009</v>
      </c>
      <c r="R147" s="335" t="str">
        <f>VLOOKUP(A147,Sheet4!$B$3:$AV$326,22,FALSE)</f>
        <v>YUDHA</v>
      </c>
      <c r="S147" s="335" t="str">
        <f>VLOOKUP(A147,Sheet4!$B$3:$AV$326,23,FALSE)</f>
        <v>62 896-3770-7469</v>
      </c>
      <c r="T147" s="335" t="str">
        <f>VLOOKUP(A147,Sheet4!$B$3:$AV$326,37,FALSE)</f>
        <v>Done</v>
      </c>
      <c r="U147" s="335">
        <f>VLOOKUP(A147,Sheet4!$B$3:$AV$326,32,FALSE)</f>
        <v>-6.9065099999999999</v>
      </c>
      <c r="V147" s="335">
        <f>VLOOKUP(A147,Sheet4!$B$3:$AV$326,31,FALSE)</f>
        <v>109.5333</v>
      </c>
      <c r="W147" s="335" t="str">
        <f>VLOOKUP(A147,Sheet4!$B$3:$AV$326,14,FALSE)</f>
        <v>JL JEND SUDIRMAN TIMUR NO 36 PEMALANG</v>
      </c>
      <c r="X147" s="335" t="str">
        <f>VLOOKUP(A147,Sheet4!$B$3:$AV$326,17,FALSE)</f>
        <v>Gudang- Bisa Titip</v>
      </c>
      <c r="Y147" s="335" t="str">
        <f>VLOOKUP(A147,Sheet4!$B$3:$AV$326,25,FALSE)</f>
        <v>2.4 m</v>
      </c>
      <c r="Z147" s="335" t="str">
        <f>VLOOKUP(A147,Sheet4!$B$3:$AV$326,26,FALSE)</f>
        <v>ATAS DAK LANTAI 2 DI BELAKANG GEDUNG UTAMA BRI</v>
      </c>
      <c r="AA147" s="335" t="str">
        <f>VLOOKUP(A147,Sheet4!$B$3:$AV$326,27,FALSE)</f>
        <v>Mendukung</v>
      </c>
      <c r="AB147" s="335" t="str">
        <f>VLOOKUP(A147,Sheet4!$B$3:$AV$326,33,FALSE)</f>
        <v>P-N ; 222 V , P-G 223 V , N-G ( Ground) 1,4 V</v>
      </c>
      <c r="AC147" s="335" t="str">
        <f>VLOOKUP(A147,Sheet4!$B$3:$AV$326,34,FALSE)</f>
        <v>ADA</v>
      </c>
      <c r="AD147" s="335" t="s">
        <v>6718</v>
      </c>
      <c r="AE147" s="335" t="str">
        <f>VLOOKUP(A147,Sheet4!$B$3:$AV$326,30,FALSE)</f>
        <v>LOSS DARI POHON DAN GEDUNG</v>
      </c>
      <c r="AF147" s="335" t="s">
        <v>5256</v>
      </c>
      <c r="AG147" s="335" t="str">
        <f>MasterRemote!K147</f>
        <v>HUGHES239</v>
      </c>
      <c r="AH147" s="335">
        <v>237711805</v>
      </c>
      <c r="AI147" s="340" t="s">
        <v>6726</v>
      </c>
      <c r="AJ147" s="335" t="str">
        <f>VLOOKUP(A147,Sheet4!$B$3:$AV$326,28,FALSE)</f>
        <v>NPRM</v>
      </c>
      <c r="AK147" s="335" t="s">
        <v>5002</v>
      </c>
      <c r="AL147" s="335" t="str">
        <f>MasterRemote!T147</f>
        <v>SCM201900010008</v>
      </c>
      <c r="AM147" s="335" t="s">
        <v>4713</v>
      </c>
      <c r="AN147" s="335" t="s">
        <v>4713</v>
      </c>
      <c r="AO147" s="335" t="str">
        <f t="shared" si="132"/>
        <v>HUGHES239-SiteSurvey-146</v>
      </c>
      <c r="AP147" s="335">
        <v>233019505</v>
      </c>
      <c r="AQ147" s="338" t="s">
        <v>6749</v>
      </c>
    </row>
    <row r="148" spans="1:43">
      <c r="A148" s="335" t="str">
        <f>MasterRemote!A148</f>
        <v>SCM201900010008000147</v>
      </c>
      <c r="B148" s="335">
        <f>MasterRemote!B148</f>
        <v>147</v>
      </c>
      <c r="C148" s="335" t="str">
        <f>MasterRemote!F148</f>
        <v>1.100.17.1</v>
      </c>
      <c r="D148" s="336">
        <f t="shared" si="133"/>
        <v>43276</v>
      </c>
      <c r="E148" s="342" t="s">
        <v>6750</v>
      </c>
      <c r="F148" s="335" t="s">
        <v>3378</v>
      </c>
      <c r="G148" s="335" t="s">
        <v>3259</v>
      </c>
      <c r="H148" s="335" t="s">
        <v>3260</v>
      </c>
      <c r="I148" s="336">
        <v>43276</v>
      </c>
      <c r="J148" s="336">
        <f t="shared" ref="J148:L148" si="151">I148</f>
        <v>43276</v>
      </c>
      <c r="K148" s="336">
        <f t="shared" si="151"/>
        <v>43276</v>
      </c>
      <c r="L148" s="336">
        <f t="shared" si="151"/>
        <v>43276</v>
      </c>
      <c r="M148" s="335" t="s">
        <v>6468</v>
      </c>
      <c r="N148" s="335" t="s">
        <v>4713</v>
      </c>
      <c r="O148" s="335" t="s">
        <v>14</v>
      </c>
      <c r="P148" s="335" t="s">
        <v>2940</v>
      </c>
      <c r="Q148" s="337">
        <v>20009</v>
      </c>
      <c r="R148" s="335" t="str">
        <f>VLOOKUP(A148,Sheet4!$B$3:$AV$326,22,FALSE)</f>
        <v>Mauriza</v>
      </c>
      <c r="S148" s="335">
        <f>VLOOKUP(A148,Sheet4!$B$3:$AV$326,23,FALSE)</f>
        <v>85641788799</v>
      </c>
      <c r="T148" s="335" t="str">
        <f>VLOOKUP(A148,Sheet4!$B$3:$AV$326,37,FALSE)</f>
        <v>done survey</v>
      </c>
      <c r="U148" s="335">
        <f>VLOOKUP(A148,Sheet4!$B$3:$AV$326,32,FALSE)</f>
        <v>-7.5507020000000002</v>
      </c>
      <c r="V148" s="335">
        <f>VLOOKUP(A148,Sheet4!$B$3:$AV$326,31,FALSE)</f>
        <v>110.4413</v>
      </c>
      <c r="W148" s="335" t="str">
        <f>VLOOKUP(A148,Sheet4!$B$3:$AV$326,14,FALSE)</f>
        <v>Jl. Slamet Riyadi No. 236, Surakarta</v>
      </c>
      <c r="X148" s="335" t="str">
        <f>VLOOKUP(A148,Sheet4!$B$3:$AV$326,17,FALSE)</f>
        <v>Gudang- Bisa Titip</v>
      </c>
      <c r="Y148" s="335" t="str">
        <f>VLOOKUP(A148,Sheet4!$B$3:$AV$326,25,FALSE)</f>
        <v>2.4 m</v>
      </c>
      <c r="Z148" s="335" t="str">
        <f>VLOOKUP(A148,Sheet4!$B$3:$AV$326,26,FALSE)</f>
        <v>ATAP GEDUNG LANTAI 4</v>
      </c>
      <c r="AA148" s="335" t="str">
        <f>VLOOKUP(A148,Sheet4!$B$3:$AV$326,27,FALSE)</f>
        <v>Mendukung</v>
      </c>
      <c r="AB148" s="335" t="str">
        <f>VLOOKUP(A148,Sheet4!$B$3:$AV$326,33,FALSE)</f>
        <v>P-N ; 220 V , P-G 220V , N-G ( Ground) 0,3v</v>
      </c>
      <c r="AC148" s="335" t="str">
        <f>VLOOKUP(A148,Sheet4!$B$3:$AV$326,34,FALSE)</f>
        <v>ADA</v>
      </c>
      <c r="AD148" s="335" t="s">
        <v>6718</v>
      </c>
      <c r="AE148" s="335" t="str">
        <f>VLOOKUP(A148,Sheet4!$B$3:$AV$326,30,FALSE)</f>
        <v>LOSS DARI POHON DAN GEDUNG</v>
      </c>
      <c r="AF148" s="335" t="s">
        <v>5256</v>
      </c>
      <c r="AG148" s="335" t="str">
        <f>MasterRemote!K148</f>
        <v>HUGHES239</v>
      </c>
      <c r="AH148" s="335">
        <v>233060803</v>
      </c>
      <c r="AI148" s="335" t="s">
        <v>4903</v>
      </c>
      <c r="AJ148" s="335" t="str">
        <f>VLOOKUP(A148,Sheet4!$B$3:$AV$326,28,FALSE)</f>
        <v>NPRM</v>
      </c>
      <c r="AK148" s="335" t="s">
        <v>4875</v>
      </c>
      <c r="AL148" s="335" t="str">
        <f>MasterRemote!T148</f>
        <v>SCM201900010008</v>
      </c>
      <c r="AM148" s="335" t="s">
        <v>4713</v>
      </c>
      <c r="AN148" s="335" t="s">
        <v>4713</v>
      </c>
      <c r="AO148" s="335" t="str">
        <f t="shared" si="132"/>
        <v>HUGHES239-SiteSurvey-147</v>
      </c>
      <c r="AP148" s="335">
        <v>233019505</v>
      </c>
      <c r="AQ148" s="338" t="s">
        <v>6749</v>
      </c>
    </row>
    <row r="149" spans="1:43">
      <c r="A149" s="335" t="str">
        <f>MasterRemote!A149</f>
        <v>SCM201900010008000148</v>
      </c>
      <c r="B149" s="335">
        <f>MasterRemote!B149</f>
        <v>148</v>
      </c>
      <c r="C149" s="335" t="str">
        <f>MasterRemote!F149</f>
        <v>6.74.17.1</v>
      </c>
      <c r="D149" s="336">
        <f t="shared" si="133"/>
        <v>43282</v>
      </c>
      <c r="E149" s="342" t="s">
        <v>6750</v>
      </c>
      <c r="F149" s="335" t="s">
        <v>3380</v>
      </c>
      <c r="G149" s="335" t="s">
        <v>3225</v>
      </c>
      <c r="H149" s="335" t="s">
        <v>3226</v>
      </c>
      <c r="I149" s="336">
        <v>43282</v>
      </c>
      <c r="J149" s="336">
        <f t="shared" ref="J149:L149" si="152">I149</f>
        <v>43282</v>
      </c>
      <c r="K149" s="336">
        <f t="shared" si="152"/>
        <v>43282</v>
      </c>
      <c r="L149" s="336">
        <f t="shared" si="152"/>
        <v>43282</v>
      </c>
      <c r="M149" s="335" t="s">
        <v>6468</v>
      </c>
      <c r="N149" s="335" t="s">
        <v>4713</v>
      </c>
      <c r="O149" s="335" t="s">
        <v>14</v>
      </c>
      <c r="P149" s="335" t="s">
        <v>2940</v>
      </c>
      <c r="Q149" s="337">
        <v>20009</v>
      </c>
      <c r="R149" s="335" t="str">
        <f>VLOOKUP(A149,Sheet4!$B$3:$AV$326,22,FALSE)</f>
        <v>FAIZ</v>
      </c>
      <c r="S149" s="335" t="str">
        <f>VLOOKUP(A149,Sheet4!$B$3:$AV$326,23,FALSE)</f>
        <v>0857 40007024‬</v>
      </c>
      <c r="T149" s="335" t="str">
        <f>VLOOKUP(A149,Sheet4!$B$3:$AV$326,37,FALSE)</f>
        <v>Done</v>
      </c>
      <c r="U149" s="335">
        <f>VLOOKUP(A149,Sheet4!$B$3:$AV$326,32,FALSE)</f>
        <v>-7.0807200000000003</v>
      </c>
      <c r="V149" s="335">
        <f>VLOOKUP(A149,Sheet4!$B$3:$AV$326,31,FALSE)</f>
        <v>110.91864</v>
      </c>
      <c r="W149" s="335" t="str">
        <f>VLOOKUP(A149,Sheet4!$B$3:$AV$326,14,FALSE)</f>
        <v>JL KS TUBUN NO 1 PURWODADI</v>
      </c>
      <c r="X149" s="335" t="str">
        <f>VLOOKUP(A149,Sheet4!$B$3:$AV$326,17,FALSE)</f>
        <v>Gudang- Bisa Titip</v>
      </c>
      <c r="Y149" s="335" t="str">
        <f>VLOOKUP(A149,Sheet4!$B$3:$AV$326,25,FALSE)</f>
        <v>2.4 m</v>
      </c>
      <c r="Z149" s="335" t="str">
        <f>VLOOKUP(A149,Sheet4!$B$3:$AV$326,26,FALSE)</f>
        <v>Rooftop</v>
      </c>
      <c r="AA149" s="335">
        <f>VLOOKUP(A149,Sheet4!$B$3:$AV$326,27,FALSE)</f>
        <v>0</v>
      </c>
      <c r="AB149" s="335" t="str">
        <f>VLOOKUP(A149,Sheet4!$B$3:$AV$326,33,FALSE)</f>
        <v>P-N ; 220 V , P-G 221V , N-G ( Ground) 0,2v</v>
      </c>
      <c r="AC149" s="335" t="str">
        <f>VLOOKUP(A149,Sheet4!$B$3:$AV$326,34,FALSE)</f>
        <v>ADA</v>
      </c>
      <c r="AD149" s="335" t="s">
        <v>6718</v>
      </c>
      <c r="AE149" s="335" t="str">
        <f>VLOOKUP(A149,Sheet4!$B$3:$AV$326,30,FALSE)</f>
        <v>HARUS BONGKAR ANTHENNA VSAT SATKOMINDO UNTUK ARAH LOSS,KALAU TIDAK TERHALANG BANGUNAN GEDUNG</v>
      </c>
      <c r="AF149" s="335" t="s">
        <v>5256</v>
      </c>
      <c r="AG149" s="335" t="str">
        <f>MasterRemote!K149</f>
        <v>HUGHES239</v>
      </c>
      <c r="AH149" s="335">
        <v>237711805</v>
      </c>
      <c r="AI149" s="340" t="s">
        <v>6726</v>
      </c>
      <c r="AJ149" s="335" t="str">
        <f>VLOOKUP(A149,Sheet4!$B$3:$AV$326,28,FALSE)</f>
        <v>NPRM</v>
      </c>
      <c r="AK149" s="335" t="s">
        <v>5002</v>
      </c>
      <c r="AL149" s="335" t="str">
        <f>MasterRemote!T149</f>
        <v>SCM201900010008</v>
      </c>
      <c r="AM149" s="335" t="s">
        <v>4713</v>
      </c>
      <c r="AN149" s="335" t="s">
        <v>4713</v>
      </c>
      <c r="AO149" s="335" t="str">
        <f t="shared" si="132"/>
        <v>HUGHES239-SiteSurvey-148</v>
      </c>
      <c r="AP149" s="335">
        <v>233019505</v>
      </c>
      <c r="AQ149" s="338" t="s">
        <v>6749</v>
      </c>
    </row>
    <row r="150" spans="1:43">
      <c r="A150" s="335" t="str">
        <f>MasterRemote!A150</f>
        <v>SCM201900010008000149</v>
      </c>
      <c r="B150" s="335">
        <f>MasterRemote!B150</f>
        <v>149</v>
      </c>
      <c r="C150" s="335" t="str">
        <f>MasterRemote!F150</f>
        <v>1.139.17.1</v>
      </c>
      <c r="D150" s="336">
        <f t="shared" si="133"/>
        <v>43278</v>
      </c>
      <c r="E150" s="342" t="s">
        <v>6750</v>
      </c>
      <c r="F150" s="335" t="s">
        <v>3382</v>
      </c>
      <c r="G150" s="335" t="s">
        <v>3259</v>
      </c>
      <c r="H150" s="335" t="s">
        <v>3260</v>
      </c>
      <c r="I150" s="336">
        <v>43278</v>
      </c>
      <c r="J150" s="336">
        <f t="shared" ref="J150:L150" si="153">I150</f>
        <v>43278</v>
      </c>
      <c r="K150" s="336">
        <f t="shared" si="153"/>
        <v>43278</v>
      </c>
      <c r="L150" s="336">
        <f t="shared" si="153"/>
        <v>43278</v>
      </c>
      <c r="M150" s="335" t="s">
        <v>6468</v>
      </c>
      <c r="N150" s="335" t="s">
        <v>4713</v>
      </c>
      <c r="O150" s="335" t="s">
        <v>14</v>
      </c>
      <c r="P150" s="335" t="s">
        <v>2940</v>
      </c>
      <c r="Q150" s="337">
        <v>20009</v>
      </c>
      <c r="R150" s="335" t="str">
        <f>VLOOKUP(A150,Sheet4!$B$3:$AV$326,22,FALSE)</f>
        <v>BUDI SETIYAWAN</v>
      </c>
      <c r="S150" s="335">
        <f>VLOOKUP(A150,Sheet4!$B$3:$AV$326,23,FALSE)</f>
        <v>85642141332</v>
      </c>
      <c r="T150" s="335" t="str">
        <f>VLOOKUP(A150,Sheet4!$B$3:$AV$326,37,FALSE)</f>
        <v>Done</v>
      </c>
      <c r="U150" s="335">
        <f>VLOOKUP(A150,Sheet4!$B$3:$AV$326,32,FALSE)</f>
        <v>-7.5507020000000002</v>
      </c>
      <c r="V150" s="335">
        <f>VLOOKUP(A150,Sheet4!$B$3:$AV$326,31,FALSE)</f>
        <v>110.4413</v>
      </c>
      <c r="W150" s="335" t="str">
        <f>VLOOKUP(A150,Sheet4!$B$3:$AV$326,14,FALSE)</f>
        <v>Jl. A. Yani No. 2A, Kel.Kartasura, Kec.Kartasura, Kab.Sukoharjo</v>
      </c>
      <c r="X150" s="335" t="str">
        <f>VLOOKUP(A150,Sheet4!$B$3:$AV$326,17,FALSE)</f>
        <v>Gudang- Bisa Titip</v>
      </c>
      <c r="Y150" s="335" t="str">
        <f>VLOOKUP(A150,Sheet4!$B$3:$AV$326,25,FALSE)</f>
        <v>2.4 m</v>
      </c>
      <c r="Z150" s="335" t="str">
        <f>VLOOKUP(A150,Sheet4!$B$3:$AV$326,26,FALSE)</f>
        <v>DIATAS GEDUNG / Rooftop Lt1</v>
      </c>
      <c r="AA150" s="335" t="str">
        <f>VLOOKUP(A150,Sheet4!$B$3:$AV$326,27,FALSE)</f>
        <v>Mendukung</v>
      </c>
      <c r="AB150" s="335" t="str">
        <f>VLOOKUP(A150,Sheet4!$B$3:$AV$326,33,FALSE)</f>
        <v>P-N ; 222V , P-G 223V , N-G ( Ground) 0,2v</v>
      </c>
      <c r="AC150" s="335" t="str">
        <f>VLOOKUP(A150,Sheet4!$B$3:$AV$326,34,FALSE)</f>
        <v>ADA</v>
      </c>
      <c r="AD150" s="335" t="s">
        <v>6718</v>
      </c>
      <c r="AE150" s="335" t="str">
        <f>VLOOKUP(A150,Sheet4!$B$3:$AV$326,30,FALSE)</f>
        <v>LOSS DARI POHON DAN GEDUNG</v>
      </c>
      <c r="AF150" s="335" t="s">
        <v>5256</v>
      </c>
      <c r="AG150" s="335" t="str">
        <f>MasterRemote!K150</f>
        <v>HUGHES239</v>
      </c>
      <c r="AH150" s="335">
        <v>237711805</v>
      </c>
      <c r="AI150" s="340" t="s">
        <v>6726</v>
      </c>
      <c r="AJ150" s="335" t="str">
        <f>VLOOKUP(A150,Sheet4!$B$3:$AV$326,28,FALSE)</f>
        <v>NPRM</v>
      </c>
      <c r="AK150" s="335" t="s">
        <v>4790</v>
      </c>
      <c r="AL150" s="335" t="str">
        <f>MasterRemote!T150</f>
        <v>SCM201900010008</v>
      </c>
      <c r="AM150" s="335" t="s">
        <v>4713</v>
      </c>
      <c r="AN150" s="335" t="s">
        <v>4713</v>
      </c>
      <c r="AO150" s="335" t="str">
        <f t="shared" si="132"/>
        <v>HUGHES239-SiteSurvey-149</v>
      </c>
      <c r="AP150" s="335">
        <v>233019505</v>
      </c>
      <c r="AQ150" s="338" t="s">
        <v>6749</v>
      </c>
    </row>
    <row r="151" spans="1:43">
      <c r="A151" s="335" t="str">
        <f>MasterRemote!A151</f>
        <v>SCM201900010008000150</v>
      </c>
      <c r="B151" s="335">
        <f>MasterRemote!B151</f>
        <v>150</v>
      </c>
      <c r="C151" s="335" t="str">
        <f>MasterRemote!F151</f>
        <v>1.140.17.1</v>
      </c>
      <c r="D151" s="336">
        <f t="shared" si="133"/>
        <v>43277</v>
      </c>
      <c r="E151" s="342" t="s">
        <v>6750</v>
      </c>
      <c r="F151" s="335" t="s">
        <v>3384</v>
      </c>
      <c r="G151" s="335" t="s">
        <v>3263</v>
      </c>
      <c r="H151" s="335" t="s">
        <v>3264</v>
      </c>
      <c r="I151" s="336">
        <v>43277</v>
      </c>
      <c r="J151" s="336">
        <f t="shared" ref="J151:L151" si="154">I151</f>
        <v>43277</v>
      </c>
      <c r="K151" s="336">
        <f t="shared" si="154"/>
        <v>43277</v>
      </c>
      <c r="L151" s="336">
        <f t="shared" si="154"/>
        <v>43277</v>
      </c>
      <c r="M151" s="335" t="s">
        <v>6468</v>
      </c>
      <c r="N151" s="335" t="s">
        <v>4713</v>
      </c>
      <c r="O151" s="335" t="s">
        <v>14</v>
      </c>
      <c r="P151" s="335" t="s">
        <v>2940</v>
      </c>
      <c r="Q151" s="337">
        <v>20009</v>
      </c>
      <c r="R151" s="335" t="str">
        <f>VLOOKUP(A151,Sheet4!$B$3:$AV$326,22,FALSE)</f>
        <v>sidik</v>
      </c>
      <c r="S151" s="335">
        <f>VLOOKUP(A151,Sheet4!$B$3:$AV$326,23,FALSE)</f>
        <v>81329628595</v>
      </c>
      <c r="T151" s="335" t="str">
        <f>VLOOKUP(A151,Sheet4!$B$3:$AV$326,37,FALSE)</f>
        <v>Done</v>
      </c>
      <c r="U151" s="335" t="str">
        <f>VLOOKUP(A151,Sheet4!$B$3:$AV$326,32,FALSE)</f>
        <v>-7/35 S</v>
      </c>
      <c r="V151" s="335" t="str">
        <f>VLOOKUP(A151,Sheet4!$B$3:$AV$326,31,FALSE)</f>
        <v>110/56 E</v>
      </c>
      <c r="W151" s="335" t="str">
        <f>VLOOKUP(A151,Sheet4!$B$3:$AV$326,14,FALSE)</f>
        <v>JLN.lawu barat no 391 karanganyar</v>
      </c>
      <c r="X151" s="335" t="str">
        <f>VLOOKUP(A151,Sheet4!$B$3:$AV$326,17,FALSE)</f>
        <v>Gudang- Bisa Titip</v>
      </c>
      <c r="Y151" s="335" t="str">
        <f>VLOOKUP(A151,Sheet4!$B$3:$AV$326,25,FALSE)</f>
        <v>2.4 m</v>
      </c>
      <c r="Z151" s="335" t="str">
        <f>VLOOKUP(A151,Sheet4!$B$3:$AV$326,26,FALSE)</f>
        <v>rooftop</v>
      </c>
      <c r="AA151" s="335" t="str">
        <f>VLOOKUP(A151,Sheet4!$B$3:$AV$326,27,FALSE)</f>
        <v>Mendukung</v>
      </c>
      <c r="AB151" s="335" t="str">
        <f>VLOOKUP(A151,Sheet4!$B$3:$AV$326,33,FALSE)</f>
        <v>Pn.220 - pg 220. Grounding. 0.4.</v>
      </c>
      <c r="AC151" s="335" t="str">
        <f>VLOOKUP(A151,Sheet4!$B$3:$AV$326,34,FALSE)</f>
        <v>ADA</v>
      </c>
      <c r="AD151" s="335" t="s">
        <v>6718</v>
      </c>
      <c r="AE151" s="335" t="str">
        <f>VLOOKUP(A151,Sheet4!$B$3:$AV$326,30,FALSE)</f>
        <v>LOSS DARI POHON DAN GEDUNG</v>
      </c>
      <c r="AF151" s="335" t="s">
        <v>5256</v>
      </c>
      <c r="AG151" s="335" t="str">
        <f>MasterRemote!K151</f>
        <v>HUGHES239</v>
      </c>
      <c r="AH151" s="335">
        <v>237711805</v>
      </c>
      <c r="AI151" s="340" t="s">
        <v>6726</v>
      </c>
      <c r="AJ151" s="335" t="str">
        <f>VLOOKUP(A151,Sheet4!$B$3:$AV$326,28,FALSE)</f>
        <v>NPRM</v>
      </c>
      <c r="AK151" s="335" t="s">
        <v>4815</v>
      </c>
      <c r="AL151" s="335" t="str">
        <f>MasterRemote!T151</f>
        <v>SCM201900010008</v>
      </c>
      <c r="AM151" s="335" t="s">
        <v>4713</v>
      </c>
      <c r="AN151" s="335" t="s">
        <v>4713</v>
      </c>
      <c r="AO151" s="335" t="str">
        <f t="shared" si="132"/>
        <v>HUGHES239-SiteSurvey-150</v>
      </c>
      <c r="AP151" s="335">
        <v>233019505</v>
      </c>
      <c r="AQ151" s="338" t="s">
        <v>6749</v>
      </c>
    </row>
    <row r="152" spans="1:43">
      <c r="A152" s="335" t="str">
        <f>MasterRemote!A152</f>
        <v>SCM201900010008000151</v>
      </c>
      <c r="B152" s="335">
        <f>MasterRemote!B152</f>
        <v>151</v>
      </c>
      <c r="C152" s="335" t="str">
        <f>MasterRemote!F152</f>
        <v>49.16.64.1</v>
      </c>
      <c r="D152" s="336">
        <f t="shared" si="133"/>
        <v>43276</v>
      </c>
      <c r="E152" s="342" t="s">
        <v>6750</v>
      </c>
      <c r="F152" s="335" t="s">
        <v>3385</v>
      </c>
      <c r="G152" s="335" t="s">
        <v>3263</v>
      </c>
      <c r="H152" s="335" t="s">
        <v>3264</v>
      </c>
      <c r="I152" s="336">
        <v>43276</v>
      </c>
      <c r="J152" s="336">
        <f t="shared" ref="J152:L152" si="155">I152</f>
        <v>43276</v>
      </c>
      <c r="K152" s="336">
        <f t="shared" si="155"/>
        <v>43276</v>
      </c>
      <c r="L152" s="336">
        <f t="shared" si="155"/>
        <v>43276</v>
      </c>
      <c r="M152" s="335" t="s">
        <v>6468</v>
      </c>
      <c r="N152" s="335" t="s">
        <v>4713</v>
      </c>
      <c r="O152" s="335" t="s">
        <v>14</v>
      </c>
      <c r="P152" s="335" t="s">
        <v>2940</v>
      </c>
      <c r="Q152" s="337">
        <v>20009</v>
      </c>
      <c r="R152" s="335" t="str">
        <f>VLOOKUP(A152,Sheet4!$B$3:$AV$326,22,FALSE)</f>
        <v>fery</v>
      </c>
      <c r="S152" s="335">
        <f>VLOOKUP(A152,Sheet4!$B$3:$AV$326,23,FALSE)</f>
        <v>85743704368</v>
      </c>
      <c r="T152" s="335" t="str">
        <f>VLOOKUP(A152,Sheet4!$B$3:$AV$326,37,FALSE)</f>
        <v>Done</v>
      </c>
      <c r="U152" s="335" t="str">
        <f>VLOOKUP(A152,Sheet4!$B$3:$AV$326,32,FALSE)</f>
        <v>-7/45 S</v>
      </c>
      <c r="V152" s="335" t="str">
        <f>VLOOKUP(A152,Sheet4!$B$3:$AV$326,31,FALSE)</f>
        <v>110/21 E</v>
      </c>
      <c r="W152" s="335" t="str">
        <f>VLOOKUP(A152,Sheet4!$B$3:$AV$326,14,FALSE)</f>
        <v>jlN.magelang km 4,2 sinduadi kec.melati kab.sleman yogyakarta</v>
      </c>
      <c r="X152" s="335" t="str">
        <f>VLOOKUP(A152,Sheet4!$B$3:$AV$326,17,FALSE)</f>
        <v>Gudang- Bisa Titip</v>
      </c>
      <c r="Y152" s="335" t="str">
        <f>VLOOKUP(A152,Sheet4!$B$3:$AV$326,25,FALSE)</f>
        <v>2.4 m</v>
      </c>
      <c r="Z152" s="335" t="str">
        <f>VLOOKUP(A152,Sheet4!$B$3:$AV$326,26,FALSE)</f>
        <v>rooftop</v>
      </c>
      <c r="AA152" s="335" t="str">
        <f>VLOOKUP(A152,Sheet4!$B$3:$AV$326,27,FALSE)</f>
        <v>Mendukung</v>
      </c>
      <c r="AB152" s="335" t="str">
        <f>VLOOKUP(A152,Sheet4!$B$3:$AV$326,33,FALSE)</f>
        <v>Pn.220 - pg 220. Grounding. 0.4.</v>
      </c>
      <c r="AC152" s="335" t="str">
        <f>VLOOKUP(A152,Sheet4!$B$3:$AV$326,34,FALSE)</f>
        <v>ADA</v>
      </c>
      <c r="AD152" s="335" t="s">
        <v>6718</v>
      </c>
      <c r="AE152" s="335" t="str">
        <f>VLOOKUP(A152,Sheet4!$B$3:$AV$326,30,FALSE)</f>
        <v>LOSS DARI POHON DAN GEDUNG</v>
      </c>
      <c r="AF152" s="335" t="s">
        <v>5256</v>
      </c>
      <c r="AG152" s="335" t="str">
        <f>MasterRemote!K152</f>
        <v>HUGHES239</v>
      </c>
      <c r="AH152" s="335">
        <v>237711805</v>
      </c>
      <c r="AI152" s="340" t="s">
        <v>6726</v>
      </c>
      <c r="AJ152" s="335" t="str">
        <f>VLOOKUP(A152,Sheet4!$B$3:$AV$326,28,FALSE)</f>
        <v>NPRM</v>
      </c>
      <c r="AK152" s="335" t="s">
        <v>4875</v>
      </c>
      <c r="AL152" s="335" t="str">
        <f>MasterRemote!T152</f>
        <v>SCM201900010008</v>
      </c>
      <c r="AM152" s="335" t="s">
        <v>4713</v>
      </c>
      <c r="AN152" s="335" t="s">
        <v>4713</v>
      </c>
      <c r="AO152" s="335" t="str">
        <f t="shared" si="132"/>
        <v>HUGHES239-SiteSurvey-151</v>
      </c>
      <c r="AP152" s="335">
        <v>233019505</v>
      </c>
      <c r="AQ152" s="338" t="s">
        <v>6749</v>
      </c>
    </row>
    <row r="153" spans="1:43">
      <c r="A153" s="335" t="str">
        <f>MasterRemote!A153</f>
        <v>SCM201900010008000152</v>
      </c>
      <c r="B153" s="335">
        <f>MasterRemote!B153</f>
        <v>152</v>
      </c>
      <c r="C153" s="335" t="str">
        <f>MasterRemote!F153</f>
        <v>1.103.17.1</v>
      </c>
      <c r="D153" s="336">
        <f t="shared" si="133"/>
        <v>43280</v>
      </c>
      <c r="E153" s="342" t="s">
        <v>6750</v>
      </c>
      <c r="F153" s="335" t="s">
        <v>3387</v>
      </c>
      <c r="G153" s="335" t="s">
        <v>3263</v>
      </c>
      <c r="H153" s="335" t="s">
        <v>3264</v>
      </c>
      <c r="I153" s="336">
        <v>43280</v>
      </c>
      <c r="J153" s="336">
        <f t="shared" ref="J153:L153" si="156">I153</f>
        <v>43280</v>
      </c>
      <c r="K153" s="336">
        <f t="shared" si="156"/>
        <v>43280</v>
      </c>
      <c r="L153" s="336">
        <f t="shared" si="156"/>
        <v>43280</v>
      </c>
      <c r="M153" s="335" t="s">
        <v>6468</v>
      </c>
      <c r="N153" s="335" t="s">
        <v>4713</v>
      </c>
      <c r="O153" s="335" t="s">
        <v>14</v>
      </c>
      <c r="P153" s="335" t="s">
        <v>2940</v>
      </c>
      <c r="Q153" s="337">
        <v>20009</v>
      </c>
      <c r="R153" s="335" t="str">
        <f>VLOOKUP(A153,Sheet4!$B$3:$AV$326,22,FALSE)</f>
        <v>ABEDNEGO</v>
      </c>
      <c r="S153" s="335">
        <f>VLOOKUP(A153,Sheet4!$B$3:$AV$326,23,FALSE)</f>
        <v>85647100629</v>
      </c>
      <c r="T153" s="335" t="str">
        <f>VLOOKUP(A153,Sheet4!$B$3:$AV$326,37,FALSE)</f>
        <v>NOTE.
-antena terhalang tower tree angel buat radio,kata pic suruh pasang antena 2,4 dulu nanti kalau nggak maksimal karena tower radio,akan dimintakan pembongkaran tower radio tsb.karena jg sudah nggak di pakai.</v>
      </c>
      <c r="U153" s="335" t="str">
        <f>VLOOKUP(A153,Sheet4!$B$3:$AV$326,32,FALSE)</f>
        <v>-7/48 S</v>
      </c>
      <c r="V153" s="335" t="str">
        <f>VLOOKUP(A153,Sheet4!$B$3:$AV$326,31,FALSE)</f>
        <v>110/55 E</v>
      </c>
      <c r="W153" s="335" t="str">
        <f>VLOOKUP(A153,Sheet4!$B$3:$AV$326,14,FALSE)</f>
        <v>JLN.KABOPATEN NO 1 WONOGIRI</v>
      </c>
      <c r="X153" s="335">
        <f>VLOOKUP(A153,Sheet4!$B$3:$AV$326,17,FALSE)</f>
        <v>0</v>
      </c>
      <c r="Y153" s="335" t="str">
        <f>VLOOKUP(A153,Sheet4!$B$3:$AV$326,25,FALSE)</f>
        <v>2.4 m</v>
      </c>
      <c r="Z153" s="335" t="str">
        <f>VLOOKUP(A153,Sheet4!$B$3:$AV$326,26,FALSE)</f>
        <v>LOSS DARI POHON DAN GEDUNG / OBSTACLE ( terhalang tower radio kata pic suruh pasang antena 2,4 nya dan jika tower radio mengganggu akan di mintakan pembongkaran tower radio tsb.)</v>
      </c>
      <c r="AA153" s="335">
        <f>VLOOKUP(A153,Sheet4!$B$3:$AV$326,27,FALSE)</f>
        <v>0</v>
      </c>
      <c r="AB153" s="335" t="str">
        <f>VLOOKUP(A153,Sheet4!$B$3:$AV$326,33,FALSE)</f>
        <v>P-N ; 222V , P-G 223V , N-G ( Ground) 0.01 V</v>
      </c>
      <c r="AC153" s="335" t="str">
        <f>VLOOKUP(A153,Sheet4!$B$3:$AV$326,34,FALSE)</f>
        <v>ADA</v>
      </c>
      <c r="AD153" s="335" t="s">
        <v>6718</v>
      </c>
      <c r="AE153" s="335" t="str">
        <f>VLOOKUP(A153,Sheet4!$B$3:$AV$326,30,FALSE)</f>
        <v>LOSS DARI POHON DAN GEDUNG/ OBSTACLE ( terhalang tower radio kata pic suruh pasang antena 2,4 nya dan jika tower radio mengganggu akan di mintakan ponyopotan tower radio tsb.)</v>
      </c>
      <c r="AF153" s="335" t="s">
        <v>5256</v>
      </c>
      <c r="AG153" s="335" t="str">
        <f>MasterRemote!K153</f>
        <v>HUGHES239</v>
      </c>
      <c r="AH153" s="335">
        <v>237711805</v>
      </c>
      <c r="AI153" s="340" t="s">
        <v>6726</v>
      </c>
      <c r="AJ153" s="335" t="str">
        <f>VLOOKUP(A153,Sheet4!$B$3:$AV$326,28,FALSE)</f>
        <v>NPRM</v>
      </c>
      <c r="AK153" s="335" t="s">
        <v>4815</v>
      </c>
      <c r="AL153" s="335" t="str">
        <f>MasterRemote!T153</f>
        <v>SCM201900010008</v>
      </c>
      <c r="AM153" s="335" t="s">
        <v>4713</v>
      </c>
      <c r="AN153" s="335" t="s">
        <v>4713</v>
      </c>
      <c r="AO153" s="335" t="str">
        <f t="shared" si="132"/>
        <v>HUGHES239-SiteSurvey-152</v>
      </c>
      <c r="AP153" s="335">
        <v>233019505</v>
      </c>
      <c r="AQ153" s="338" t="s">
        <v>6749</v>
      </c>
    </row>
    <row r="154" spans="1:43">
      <c r="A154" s="335" t="str">
        <f>MasterRemote!A154</f>
        <v>SCM201900010008000153</v>
      </c>
      <c r="B154" s="335">
        <f>MasterRemote!B154</f>
        <v>153</v>
      </c>
      <c r="C154" s="335" t="str">
        <f>MasterRemote!F154</f>
        <v>2.79.17.1</v>
      </c>
      <c r="D154" s="336">
        <f t="shared" si="133"/>
        <v>43280</v>
      </c>
      <c r="E154" s="342" t="s">
        <v>6750</v>
      </c>
      <c r="F154" s="335" t="s">
        <v>3388</v>
      </c>
      <c r="G154" s="335" t="s">
        <v>3249</v>
      </c>
      <c r="H154" s="335" t="s">
        <v>3250</v>
      </c>
      <c r="I154" s="336">
        <v>43280</v>
      </c>
      <c r="J154" s="336">
        <f t="shared" ref="J154:L154" si="157">I154</f>
        <v>43280</v>
      </c>
      <c r="K154" s="336">
        <f t="shared" si="157"/>
        <v>43280</v>
      </c>
      <c r="L154" s="336">
        <f t="shared" si="157"/>
        <v>43280</v>
      </c>
      <c r="M154" s="335" t="s">
        <v>6468</v>
      </c>
      <c r="N154" s="335" t="s">
        <v>4713</v>
      </c>
      <c r="O154" s="335" t="s">
        <v>14</v>
      </c>
      <c r="P154" s="335" t="s">
        <v>2940</v>
      </c>
      <c r="Q154" s="337">
        <v>20009</v>
      </c>
      <c r="R154" s="335" t="str">
        <f>VLOOKUP(A154,Sheet4!$B$3:$AV$326,22,FALSE)</f>
        <v>YOSHI</v>
      </c>
      <c r="S154" s="335" t="str">
        <f>VLOOKUP(A154,Sheet4!$B$3:$AV$326,23,FALSE)</f>
        <v>62 858-7755-6718</v>
      </c>
      <c r="T154" s="335" t="str">
        <f>VLOOKUP(A154,Sheet4!$B$3:$AV$326,37,FALSE)</f>
        <v>Lokasi pemasangan antena lewat Lorong dan harus ditarik pake tali. Butuh tenaga xtra.
Nb. Jika mau kirim perangkat Tlpn Dulu.</v>
      </c>
      <c r="U154" s="335">
        <f>VLOOKUP(A154,Sheet4!$B$3:$AV$326,32,FALSE)</f>
        <v>7.43</v>
      </c>
      <c r="V154" s="335" t="str">
        <f>VLOOKUP(A154,Sheet4!$B$3:$AV$326,31,FALSE)</f>
        <v>109. 54</v>
      </c>
      <c r="W154" s="335" t="str">
        <f>VLOOKUP(A154,Sheet4!$B$3:$AV$326,14,FALSE)</f>
        <v>Jl. Ladjen.S Parman. No.17. KEMBANG ARUM.KUTHOARJO.Jawa tengah</v>
      </c>
      <c r="X154" s="335" t="str">
        <f>VLOOKUP(A154,Sheet4!$B$3:$AV$326,17,FALSE)</f>
        <v>Gudang- Bisa Titip</v>
      </c>
      <c r="Y154" s="335" t="str">
        <f>VLOOKUP(A154,Sheet4!$B$3:$AV$326,25,FALSE)</f>
        <v>2.4 m</v>
      </c>
      <c r="Z154" s="335" t="str">
        <f>VLOOKUP(A154,Sheet4!$B$3:$AV$326,26,FALSE)</f>
        <v>Roof top Di atas Gedung Lantai 2</v>
      </c>
      <c r="AA154" s="335">
        <f>VLOOKUP(A154,Sheet4!$B$3:$AV$326,27,FALSE)</f>
        <v>0</v>
      </c>
      <c r="AB154" s="335" t="str">
        <f>VLOOKUP(A154,Sheet4!$B$3:$AV$326,33,FALSE)</f>
        <v>P-N , 219 V , P-G 219V , N-G ( Ground) 1.24v.</v>
      </c>
      <c r="AC154" s="335" t="str">
        <f>VLOOKUP(A154,Sheet4!$B$3:$AV$326,34,FALSE)</f>
        <v>ADA</v>
      </c>
      <c r="AD154" s="335" t="s">
        <v>6718</v>
      </c>
      <c r="AE154" s="335" t="str">
        <f>VLOOKUP(A154,Sheet4!$B$3:$AV$326,30,FALSE)</f>
        <v>LOSS DARI POHON DAN GEDUNG</v>
      </c>
      <c r="AF154" s="335" t="s">
        <v>5256</v>
      </c>
      <c r="AG154" s="335" t="str">
        <f>MasterRemote!K154</f>
        <v>HUGHES239</v>
      </c>
      <c r="AH154" s="335">
        <v>237711805</v>
      </c>
      <c r="AI154" s="340" t="s">
        <v>6726</v>
      </c>
      <c r="AJ154" s="335" t="str">
        <f>VLOOKUP(A154,Sheet4!$B$3:$AV$326,28,FALSE)</f>
        <v>NPRM</v>
      </c>
      <c r="AK154" s="335" t="s">
        <v>4780</v>
      </c>
      <c r="AL154" s="335" t="str">
        <f>MasterRemote!T154</f>
        <v>SCM201900010008</v>
      </c>
      <c r="AM154" s="335" t="s">
        <v>4713</v>
      </c>
      <c r="AN154" s="335" t="s">
        <v>4713</v>
      </c>
      <c r="AO154" s="335" t="str">
        <f t="shared" si="132"/>
        <v>HUGHES239-SiteSurvey-153</v>
      </c>
      <c r="AP154" s="335">
        <v>233019505</v>
      </c>
      <c r="AQ154" s="338" t="s">
        <v>6749</v>
      </c>
    </row>
    <row r="155" spans="1:43">
      <c r="A155" s="335" t="str">
        <f>MasterRemote!A155</f>
        <v>SCM201900010008000154</v>
      </c>
      <c r="B155" s="335">
        <f>MasterRemote!B155</f>
        <v>154</v>
      </c>
      <c r="C155" s="335" t="str">
        <f>MasterRemote!F155</f>
        <v>5.104.17.1</v>
      </c>
      <c r="D155" s="336">
        <f t="shared" si="133"/>
        <v>43277</v>
      </c>
      <c r="E155" s="342" t="s">
        <v>6750</v>
      </c>
      <c r="F155" s="335" t="s">
        <v>3315</v>
      </c>
      <c r="G155" s="335" t="s">
        <v>3242</v>
      </c>
      <c r="H155" s="335" t="s">
        <v>3243</v>
      </c>
      <c r="I155" s="336">
        <v>43277</v>
      </c>
      <c r="J155" s="336">
        <f t="shared" ref="J155:L155" si="158">I155</f>
        <v>43277</v>
      </c>
      <c r="K155" s="336">
        <f t="shared" si="158"/>
        <v>43277</v>
      </c>
      <c r="L155" s="336">
        <f t="shared" si="158"/>
        <v>43277</v>
      </c>
      <c r="M155" s="335" t="s">
        <v>6468</v>
      </c>
      <c r="N155" s="335" t="s">
        <v>4713</v>
      </c>
      <c r="O155" s="335" t="s">
        <v>14</v>
      </c>
      <c r="P155" s="335" t="s">
        <v>2940</v>
      </c>
      <c r="Q155" s="337">
        <v>20009</v>
      </c>
      <c r="R155" s="335" t="str">
        <f>VLOOKUP(A155,Sheet4!$B$3:$AV$326,22,FALSE)</f>
        <v>Darul</v>
      </c>
      <c r="S155" s="335">
        <f>VLOOKUP(A155,Sheet4!$B$3:$AV$326,23,FALSE)</f>
        <v>8136777661</v>
      </c>
      <c r="T155" s="335" t="str">
        <f>VLOOKUP(A155,Sheet4!$B$3:$AV$326,37,FALSE)</f>
        <v>Done Survey</v>
      </c>
      <c r="U155" s="335" t="str">
        <f>VLOOKUP(A155,Sheet4!$B$3:$AV$326,32,FALSE)</f>
        <v>03 15 S</v>
      </c>
      <c r="V155" s="335" t="str">
        <f>VLOOKUP(A155,Sheet4!$B$3:$AV$326,31,FALSE)</f>
        <v>104 50 E</v>
      </c>
      <c r="W155" s="335" t="str">
        <f>VLOOKUP(A155,Sheet4!$B$3:$AV$326,14,FALSE)</f>
        <v>Jl. Jend. Sudirman No.006 Prabumulih Sumatera Selatan</v>
      </c>
      <c r="X155" s="335" t="str">
        <f>VLOOKUP(A155,Sheet4!$B$3:$AV$326,17,FALSE)</f>
        <v>Gudang- Bisa Titip</v>
      </c>
      <c r="Y155" s="335" t="str">
        <f>VLOOKUP(A155,Sheet4!$B$3:$AV$326,25,FALSE)</f>
        <v>2.4 m</v>
      </c>
      <c r="Z155" s="335" t="str">
        <f>VLOOKUP(A155,Sheet4!$B$3:$AV$326,26,FALSE)</f>
        <v>DAMPING PARKIRAN GEDUNG</v>
      </c>
      <c r="AA155" s="335" t="str">
        <f>VLOOKUP(A155,Sheet4!$B$3:$AV$326,27,FALSE)</f>
        <v>Mendukung</v>
      </c>
      <c r="AB155" s="335" t="str">
        <f>VLOOKUP(A155,Sheet4!$B$3:$AV$326,33,FALSE)</f>
        <v>P-N ; 226 V , P-G 226V , N-G ( Ground) 1,1v</v>
      </c>
      <c r="AC155" s="335" t="str">
        <f>VLOOKUP(A155,Sheet4!$B$3:$AV$326,34,FALSE)</f>
        <v>ADA</v>
      </c>
      <c r="AD155" s="335" t="s">
        <v>6718</v>
      </c>
      <c r="AE155" s="335" t="str">
        <f>VLOOKUP(A155,Sheet4!$B$3:$AV$326,30,FALSE)</f>
        <v>LOSS</v>
      </c>
      <c r="AF155" s="335" t="s">
        <v>5256</v>
      </c>
      <c r="AG155" s="335" t="str">
        <f>MasterRemote!K155</f>
        <v>HUGHES239</v>
      </c>
      <c r="AH155" s="335">
        <v>233060803</v>
      </c>
      <c r="AI155" s="335" t="s">
        <v>4903</v>
      </c>
      <c r="AJ155" s="335" t="str">
        <f>VLOOKUP(A155,Sheet4!$B$3:$AV$326,28,FALSE)</f>
        <v>NPRM</v>
      </c>
      <c r="AK155" s="335" t="s">
        <v>4780</v>
      </c>
      <c r="AL155" s="335" t="str">
        <f>MasterRemote!T155</f>
        <v>SCM201900010008</v>
      </c>
      <c r="AM155" s="335" t="s">
        <v>4713</v>
      </c>
      <c r="AN155" s="335" t="s">
        <v>4713</v>
      </c>
      <c r="AO155" s="335" t="str">
        <f t="shared" si="132"/>
        <v>HUGHES239-SiteSurvey-154</v>
      </c>
      <c r="AP155" s="335">
        <v>233019505</v>
      </c>
      <c r="AQ155" s="338" t="s">
        <v>6749</v>
      </c>
    </row>
    <row r="156" spans="1:43">
      <c r="A156" s="335" t="str">
        <f>MasterRemote!A156</f>
        <v>SCM201900010008000155</v>
      </c>
      <c r="B156" s="335">
        <f>MasterRemote!B156</f>
        <v>155</v>
      </c>
      <c r="C156" s="335" t="str">
        <f>MasterRemote!F156</f>
        <v>6.76.17.1</v>
      </c>
      <c r="D156" s="336">
        <f t="shared" si="133"/>
        <v>43281</v>
      </c>
      <c r="E156" s="342" t="s">
        <v>6750</v>
      </c>
      <c r="F156" s="335" t="s">
        <v>3390</v>
      </c>
      <c r="G156" s="335" t="s">
        <v>3254</v>
      </c>
      <c r="H156" s="335" t="s">
        <v>3255</v>
      </c>
      <c r="I156" s="336">
        <v>43281</v>
      </c>
      <c r="J156" s="336">
        <f t="shared" ref="J156:L156" si="159">I156</f>
        <v>43281</v>
      </c>
      <c r="K156" s="336">
        <f t="shared" si="159"/>
        <v>43281</v>
      </c>
      <c r="L156" s="336">
        <f t="shared" si="159"/>
        <v>43281</v>
      </c>
      <c r="M156" s="335" t="s">
        <v>6468</v>
      </c>
      <c r="N156" s="335" t="s">
        <v>4713</v>
      </c>
      <c r="O156" s="335" t="s">
        <v>14</v>
      </c>
      <c r="P156" s="335" t="s">
        <v>2940</v>
      </c>
      <c r="Q156" s="337">
        <v>20009</v>
      </c>
      <c r="R156" s="335" t="str">
        <f>VLOOKUP(A156,Sheet4!$B$3:$AV$326,22,FALSE)</f>
        <v>Fauzi</v>
      </c>
      <c r="S156" s="335" t="str">
        <f>VLOOKUP(A156,Sheet4!$B$3:$AV$326,23,FALSE)</f>
        <v>62 856-4081-2145</v>
      </c>
      <c r="T156" s="335" t="str">
        <f>VLOOKUP(A156,Sheet4!$B$3:$AV$326,37,FALSE)</f>
        <v>done survey</v>
      </c>
      <c r="U156" s="335">
        <f>VLOOKUP(A156,Sheet4!$B$3:$AV$326,32,FALSE)</f>
        <v>-714903</v>
      </c>
      <c r="V156" s="335">
        <f>VLOOKUP(A156,Sheet4!$B$3:$AV$326,31,FALSE)</f>
        <v>11159098</v>
      </c>
      <c r="W156" s="335" t="str">
        <f>VLOOKUP(A156,Sheet4!$B$3:$AV$326,14,FALSE)</f>
        <v>Kaca BRI cepu jl. P. Diponegoro III/2, Cepu</v>
      </c>
      <c r="X156" s="335" t="str">
        <f>VLOOKUP(A156,Sheet4!$B$3:$AV$326,17,FALSE)</f>
        <v>Gudang- Bisa Titip</v>
      </c>
      <c r="Y156" s="335" t="str">
        <f>VLOOKUP(A156,Sheet4!$B$3:$AV$326,25,FALSE)</f>
        <v>2.4 m</v>
      </c>
      <c r="Z156" s="335" t="str">
        <f>VLOOKUP(A156,Sheet4!$B$3:$AV$326,26,FALSE)</f>
        <v>DAK , LANTAI 1 , atas ruang brankas,</v>
      </c>
      <c r="AA156" s="335" t="str">
        <f>VLOOKUP(A156,Sheet4!$B$3:$AV$326,27,FALSE)</f>
        <v>Mendukung</v>
      </c>
      <c r="AB156" s="335" t="str">
        <f>VLOOKUP(A156,Sheet4!$B$3:$AV$326,33,FALSE)</f>
        <v>PN 220 PG 219 NG 0.6 V</v>
      </c>
      <c r="AC156" s="335" t="str">
        <f>VLOOKUP(A156,Sheet4!$B$3:$AV$326,34,FALSE)</f>
        <v>ADA</v>
      </c>
      <c r="AD156" s="335" t="s">
        <v>6718</v>
      </c>
      <c r="AE156" s="335" t="str">
        <f>VLOOKUP(A156,Sheet4!$B$3:$AV$326,30,FALSE)</f>
        <v>LOSS</v>
      </c>
      <c r="AF156" s="335" t="s">
        <v>5256</v>
      </c>
      <c r="AG156" s="335" t="str">
        <f>MasterRemote!K156</f>
        <v>HUGHES239</v>
      </c>
      <c r="AH156" s="335">
        <v>233060803</v>
      </c>
      <c r="AI156" s="335" t="s">
        <v>4903</v>
      </c>
      <c r="AJ156" s="335" t="str">
        <f>VLOOKUP(A156,Sheet4!$B$3:$AV$326,28,FALSE)</f>
        <v>NPRM</v>
      </c>
      <c r="AK156" s="335" t="s">
        <v>4780</v>
      </c>
      <c r="AL156" s="335" t="str">
        <f>MasterRemote!T156</f>
        <v>SCM201900010008</v>
      </c>
      <c r="AM156" s="335" t="s">
        <v>4713</v>
      </c>
      <c r="AN156" s="335" t="s">
        <v>4713</v>
      </c>
      <c r="AO156" s="335" t="str">
        <f t="shared" si="132"/>
        <v>HUGHES239-SiteSurvey-155</v>
      </c>
      <c r="AP156" s="335">
        <v>233019505</v>
      </c>
      <c r="AQ156" s="338" t="s">
        <v>6749</v>
      </c>
    </row>
    <row r="157" spans="1:43">
      <c r="A157" s="335" t="str">
        <f>MasterRemote!A157</f>
        <v>SCM201900010008000156</v>
      </c>
      <c r="B157" s="335">
        <f>MasterRemote!B157</f>
        <v>156</v>
      </c>
      <c r="C157" s="335" t="str">
        <f>MasterRemote!F157</f>
        <v>2.45.17.1</v>
      </c>
      <c r="D157" s="336">
        <f t="shared" si="133"/>
        <v>43280</v>
      </c>
      <c r="E157" s="342" t="s">
        <v>6750</v>
      </c>
      <c r="F157" s="335" t="s">
        <v>3392</v>
      </c>
      <c r="G157" s="335" t="s">
        <v>3254</v>
      </c>
      <c r="H157" s="335" t="s">
        <v>3255</v>
      </c>
      <c r="I157" s="336">
        <v>43280</v>
      </c>
      <c r="J157" s="336">
        <f t="shared" ref="J157:L157" si="160">I157</f>
        <v>43280</v>
      </c>
      <c r="K157" s="336">
        <f t="shared" si="160"/>
        <v>43280</v>
      </c>
      <c r="L157" s="336">
        <f t="shared" si="160"/>
        <v>43280</v>
      </c>
      <c r="M157" s="335" t="s">
        <v>6468</v>
      </c>
      <c r="N157" s="335" t="s">
        <v>4713</v>
      </c>
      <c r="O157" s="335" t="s">
        <v>14</v>
      </c>
      <c r="P157" s="335" t="s">
        <v>2940</v>
      </c>
      <c r="Q157" s="337">
        <v>20009</v>
      </c>
      <c r="R157" s="335" t="str">
        <f>VLOOKUP(A157,Sheet4!$B$3:$AV$326,22,FALSE)</f>
        <v>GIGIH</v>
      </c>
      <c r="S157" s="335">
        <f>VLOOKUP(A157,Sheet4!$B$3:$AV$326,23,FALSE)</f>
        <v>85293076076</v>
      </c>
      <c r="T157" s="335" t="str">
        <f>VLOOKUP(A157,Sheet4!$B$3:$AV$326,37,FALSE)</f>
        <v>Done</v>
      </c>
      <c r="U157" s="335">
        <f>VLOOKUP(A157,Sheet4!$B$3:$AV$326,32,FALSE)</f>
        <v>-670505</v>
      </c>
      <c r="V157" s="335">
        <f>VLOOKUP(A157,Sheet4!$B$3:$AV$326,31,FALSE)</f>
        <v>11134803</v>
      </c>
      <c r="W157" s="335" t="str">
        <f>VLOOKUP(A157,Sheet4!$B$3:$AV$326,14,FALSE)</f>
        <v>Jl. P. Diponegoro No. 103, Rembang
ALAMAT KIRIM / PENYIMPANAN: Kantor Cabang Rembang</v>
      </c>
      <c r="X157" s="335" t="str">
        <f>VLOOKUP(A157,Sheet4!$B$3:$AV$326,17,FALSE)</f>
        <v>Gudang- Bisa Titip</v>
      </c>
      <c r="Y157" s="335" t="str">
        <f>VLOOKUP(A157,Sheet4!$B$3:$AV$326,25,FALSE)</f>
        <v>2.4 m</v>
      </c>
      <c r="Z157" s="335" t="str">
        <f>VLOOKUP(A157,Sheet4!$B$3:$AV$326,26,FALSE)</f>
        <v>DAK , LANTAI 2</v>
      </c>
      <c r="AA157" s="335" t="str">
        <f>VLOOKUP(A157,Sheet4!$B$3:$AV$326,27,FALSE)</f>
        <v>Mendukung</v>
      </c>
      <c r="AB157" s="335" t="str">
        <f>VLOOKUP(A157,Sheet4!$B$3:$AV$326,33,FALSE)</f>
        <v>P-N , 219 V , P-G 219V , N-G ( Ground) 3.24v.</v>
      </c>
      <c r="AC157" s="335" t="str">
        <f>VLOOKUP(A157,Sheet4!$B$3:$AV$326,34,FALSE)</f>
        <v>ADA</v>
      </c>
      <c r="AD157" s="335" t="s">
        <v>6718</v>
      </c>
      <c r="AE157" s="335" t="str">
        <f>VLOOKUP(A157,Sheet4!$B$3:$AV$326,30,FALSE)</f>
        <v>LOSS</v>
      </c>
      <c r="AF157" s="335" t="s">
        <v>5256</v>
      </c>
      <c r="AG157" s="335" t="str">
        <f>MasterRemote!K157</f>
        <v>HUGHES239</v>
      </c>
      <c r="AH157" s="335">
        <v>235111005</v>
      </c>
      <c r="AI157" s="335" t="s">
        <v>3131</v>
      </c>
      <c r="AJ157" s="335" t="str">
        <f>VLOOKUP(A157,Sheet4!$B$3:$AV$326,28,FALSE)</f>
        <v>NPRM</v>
      </c>
      <c r="AK157" s="335" t="str">
        <f>VLOOKUP(A157,Sheet4!$B$3:$AV$326,29,FALSE)</f>
        <v>25m x 2</v>
      </c>
      <c r="AL157" s="335" t="str">
        <f>MasterRemote!T157</f>
        <v>SCM201900010008</v>
      </c>
      <c r="AM157" s="335" t="s">
        <v>4713</v>
      </c>
      <c r="AN157" s="335" t="s">
        <v>4713</v>
      </c>
      <c r="AO157" s="335" t="str">
        <f t="shared" si="132"/>
        <v>HUGHES239-SiteSurvey-156</v>
      </c>
      <c r="AP157" s="335">
        <v>233019505</v>
      </c>
      <c r="AQ157" s="338" t="s">
        <v>6749</v>
      </c>
    </row>
    <row r="158" spans="1:43">
      <c r="A158" s="335" t="str">
        <f>MasterRemote!A158</f>
        <v>SCM201900010008000157</v>
      </c>
      <c r="B158" s="335">
        <f>MasterRemote!B158</f>
        <v>157</v>
      </c>
      <c r="C158" s="335" t="str">
        <f>MasterRemote!F158</f>
        <v>1.106.17.1</v>
      </c>
      <c r="D158" s="336">
        <f t="shared" si="133"/>
        <v>43282</v>
      </c>
      <c r="E158" s="342" t="s">
        <v>6750</v>
      </c>
      <c r="F158" s="335" t="s">
        <v>3394</v>
      </c>
      <c r="G158" s="335" t="s">
        <v>3254</v>
      </c>
      <c r="H158" s="335" t="s">
        <v>3255</v>
      </c>
      <c r="I158" s="336">
        <v>43282</v>
      </c>
      <c r="J158" s="336">
        <f t="shared" ref="J158:L158" si="161">I158</f>
        <v>43282</v>
      </c>
      <c r="K158" s="336">
        <f t="shared" si="161"/>
        <v>43282</v>
      </c>
      <c r="L158" s="336">
        <f t="shared" si="161"/>
        <v>43282</v>
      </c>
      <c r="M158" s="335" t="s">
        <v>6468</v>
      </c>
      <c r="N158" s="335" t="s">
        <v>4713</v>
      </c>
      <c r="O158" s="335" t="s">
        <v>14</v>
      </c>
      <c r="P158" s="335" t="s">
        <v>2940</v>
      </c>
      <c r="Q158" s="337">
        <v>20009</v>
      </c>
      <c r="R158" s="335" t="str">
        <f>VLOOKUP(A158,Sheet4!$B$3:$AV$326,22,FALSE)</f>
        <v>BIRUL</v>
      </c>
      <c r="S158" s="335" t="str">
        <f>VLOOKUP(A158,Sheet4!$B$3:$AV$326,23,FALSE)</f>
        <v>62 857-2721-1503</v>
      </c>
      <c r="T158" s="335" t="str">
        <f>VLOOKUP(A158,Sheet4!$B$3:$AV$326,37,FALSE)</f>
        <v>DONE</v>
      </c>
      <c r="U158" s="335">
        <f>VLOOKUP(A158,Sheet4!$B$3:$AV$326,32,FALSE)</f>
        <v>-676277</v>
      </c>
      <c r="V158" s="335">
        <f>VLOOKUP(A158,Sheet4!$B$3:$AV$326,31,FALSE)</f>
        <v>11104431</v>
      </c>
      <c r="W158" s="335" t="str">
        <f>VLOOKUP(A158,Sheet4!$B$3:$AV$326,14,FALSE)</f>
        <v>Jl. P. Sudirman No. 154, Pati</v>
      </c>
      <c r="X158" s="335" t="str">
        <f>VLOOKUP(A158,Sheet4!$B$3:$AV$326,17,FALSE)</f>
        <v>Gudang- Bisa Titip</v>
      </c>
      <c r="Y158" s="335" t="str">
        <f>VLOOKUP(A158,Sheet4!$B$3:$AV$326,25,FALSE)</f>
        <v>2.4 m</v>
      </c>
      <c r="Z158" s="335" t="str">
        <f>VLOOKUP(A158,Sheet4!$B$3:$AV$326,26,FALSE)</f>
        <v>DAK , LANTAI 3 , foto terlampir</v>
      </c>
      <c r="AA158" s="335" t="str">
        <f>VLOOKUP(A158,Sheet4!$B$3:$AV$326,27,FALSE)</f>
        <v>Mendukung</v>
      </c>
      <c r="AB158" s="335" t="str">
        <f>VLOOKUP(A158,Sheet4!$B$3:$AV$326,33,FALSE)</f>
        <v>PN 220 PG 219 NG 0.6 V</v>
      </c>
      <c r="AC158" s="335" t="str">
        <f>VLOOKUP(A158,Sheet4!$B$3:$AV$326,34,FALSE)</f>
        <v>ADA</v>
      </c>
      <c r="AD158" s="335" t="s">
        <v>6718</v>
      </c>
      <c r="AE158" s="335" t="str">
        <f>VLOOKUP(A158,Sheet4!$B$3:$AV$326,30,FALSE)</f>
        <v>ARAH ANTENA LOSS dilihat dari Satellite AR</v>
      </c>
      <c r="AF158" s="335" t="s">
        <v>5256</v>
      </c>
      <c r="AG158" s="335" t="str">
        <f>MasterRemote!K158</f>
        <v>HUGHES239</v>
      </c>
      <c r="AH158" s="335">
        <v>235111005</v>
      </c>
      <c r="AI158" s="335" t="s">
        <v>3131</v>
      </c>
      <c r="AJ158" s="335" t="str">
        <f>VLOOKUP(A158,Sheet4!$B$3:$AV$326,28,FALSE)</f>
        <v>NPRM</v>
      </c>
      <c r="AK158" s="335" t="s">
        <v>4780</v>
      </c>
      <c r="AL158" s="335" t="str">
        <f>MasterRemote!T158</f>
        <v>SCM201900010008</v>
      </c>
      <c r="AM158" s="335" t="s">
        <v>4713</v>
      </c>
      <c r="AN158" s="335" t="s">
        <v>4713</v>
      </c>
      <c r="AO158" s="335" t="str">
        <f t="shared" si="132"/>
        <v>HUGHES239-SiteSurvey-157</v>
      </c>
      <c r="AP158" s="335">
        <v>233019505</v>
      </c>
      <c r="AQ158" s="338" t="s">
        <v>6749</v>
      </c>
    </row>
    <row r="159" spans="1:43">
      <c r="A159" s="335" t="str">
        <f>MasterRemote!A159</f>
        <v>SCM201900010008000158</v>
      </c>
      <c r="B159" s="335">
        <f>MasterRemote!B159</f>
        <v>158</v>
      </c>
      <c r="C159" s="335" t="str">
        <f>MasterRemote!F159</f>
        <v>6.104.17.1</v>
      </c>
      <c r="D159" s="336">
        <f t="shared" si="133"/>
        <v>43281</v>
      </c>
      <c r="E159" s="342" t="s">
        <v>6750</v>
      </c>
      <c r="F159" s="335" t="s">
        <v>3396</v>
      </c>
      <c r="G159" s="335" t="s">
        <v>3249</v>
      </c>
      <c r="H159" s="335" t="s">
        <v>3250</v>
      </c>
      <c r="I159" s="336">
        <v>43281</v>
      </c>
      <c r="J159" s="336">
        <f t="shared" ref="J159:L159" si="162">I159</f>
        <v>43281</v>
      </c>
      <c r="K159" s="336">
        <f t="shared" si="162"/>
        <v>43281</v>
      </c>
      <c r="L159" s="336">
        <f t="shared" si="162"/>
        <v>43281</v>
      </c>
      <c r="M159" s="335" t="s">
        <v>6468</v>
      </c>
      <c r="N159" s="335" t="s">
        <v>4713</v>
      </c>
      <c r="O159" s="335" t="s">
        <v>14</v>
      </c>
      <c r="P159" s="335" t="s">
        <v>2940</v>
      </c>
      <c r="Q159" s="337">
        <v>20009</v>
      </c>
      <c r="R159" s="335" t="str">
        <f>VLOOKUP(A159,Sheet4!$B$3:$AV$326,22,FALSE)</f>
        <v>AHMAD AZLAN</v>
      </c>
      <c r="S159" s="335">
        <f>VLOOKUP(A159,Sheet4!$B$3:$AV$326,23,FALSE)</f>
        <v>85601022222</v>
      </c>
      <c r="T159" s="335" t="str">
        <f>VLOOKUP(A159,Sheet4!$B$3:$AV$326,37,FALSE)</f>
        <v>Nb. Jika mau kirim perangkat Tlpn Dulu</v>
      </c>
      <c r="U159" s="335">
        <f>VLOOKUP(A159,Sheet4!$B$3:$AV$326,32,FALSE)</f>
        <v>7.66</v>
      </c>
      <c r="V159" s="335">
        <f>VLOOKUP(A159,Sheet4!$B$3:$AV$326,31,FALSE)</f>
        <v>109.65</v>
      </c>
      <c r="W159" s="335" t="str">
        <f>VLOOKUP(A159,Sheet4!$B$3:$AV$326,14,FALSE)</f>
        <v>Jl. Pahlawan no.114. Kebumen.Jawa tengah.</v>
      </c>
      <c r="X159" s="335" t="str">
        <f>VLOOKUP(A159,Sheet4!$B$3:$AV$326,17,FALSE)</f>
        <v>Gudang- Bisa Titip</v>
      </c>
      <c r="Y159" s="335" t="str">
        <f>VLOOKUP(A159,Sheet4!$B$3:$AV$326,25,FALSE)</f>
        <v>2.4 m</v>
      </c>
      <c r="Z159" s="335" t="str">
        <f>VLOOKUP(A159,Sheet4!$B$3:$AV$326,26,FALSE)</f>
        <v>Roof top Di atas Gedung Lantai 3</v>
      </c>
      <c r="AA159" s="335">
        <f>VLOOKUP(A159,Sheet4!$B$3:$AV$326,27,FALSE)</f>
        <v>0</v>
      </c>
      <c r="AB159" s="335" t="str">
        <f>VLOOKUP(A159,Sheet4!$B$3:$AV$326,33,FALSE)</f>
        <v>P-N , 219 V , P-G 219V , N-G ( Ground) 3.24v.</v>
      </c>
      <c r="AC159" s="335" t="str">
        <f>VLOOKUP(A159,Sheet4!$B$3:$AV$326,34,FALSE)</f>
        <v>ADA</v>
      </c>
      <c r="AD159" s="335" t="s">
        <v>6718</v>
      </c>
      <c r="AE159" s="335" t="str">
        <f>VLOOKUP(A159,Sheet4!$B$3:$AV$326,30,FALSE)</f>
        <v>LOSS DARI POHON DAN GEDUNG</v>
      </c>
      <c r="AF159" s="335" t="s">
        <v>5256</v>
      </c>
      <c r="AG159" s="335" t="str">
        <f>MasterRemote!K159</f>
        <v>HUGHES239</v>
      </c>
      <c r="AH159" s="335">
        <v>233060803</v>
      </c>
      <c r="AI159" s="335" t="s">
        <v>4903</v>
      </c>
      <c r="AJ159" s="335" t="str">
        <f>VLOOKUP(A159,Sheet4!$B$3:$AV$326,28,FALSE)</f>
        <v>NPRM</v>
      </c>
      <c r="AK159" s="335" t="s">
        <v>4780</v>
      </c>
      <c r="AL159" s="335" t="str">
        <f>MasterRemote!T159</f>
        <v>SCM201900010008</v>
      </c>
      <c r="AM159" s="335" t="s">
        <v>4713</v>
      </c>
      <c r="AN159" s="335" t="s">
        <v>4713</v>
      </c>
      <c r="AO159" s="335" t="str">
        <f t="shared" si="132"/>
        <v>HUGHES239-SiteSurvey-158</v>
      </c>
      <c r="AP159" s="335">
        <v>233019505</v>
      </c>
      <c r="AQ159" s="338" t="s">
        <v>6749</v>
      </c>
    </row>
    <row r="160" spans="1:43">
      <c r="A160" s="335" t="str">
        <f>MasterRemote!A160</f>
        <v>SCM201900010008000159</v>
      </c>
      <c r="B160" s="335">
        <f>MasterRemote!B160</f>
        <v>159</v>
      </c>
      <c r="C160" s="335" t="str">
        <f>MasterRemote!F160</f>
        <v>1.102.17.1</v>
      </c>
      <c r="D160" s="336">
        <f t="shared" si="133"/>
        <v>43282</v>
      </c>
      <c r="E160" s="342" t="s">
        <v>6750</v>
      </c>
      <c r="F160" s="335" t="s">
        <v>3398</v>
      </c>
      <c r="G160" s="335" t="s">
        <v>3234</v>
      </c>
      <c r="H160" s="335" t="s">
        <v>3235</v>
      </c>
      <c r="I160" s="336">
        <v>43282</v>
      </c>
      <c r="J160" s="336">
        <f t="shared" ref="J160:L160" si="163">I160</f>
        <v>43282</v>
      </c>
      <c r="K160" s="336">
        <f t="shared" si="163"/>
        <v>43282</v>
      </c>
      <c r="L160" s="336">
        <f t="shared" si="163"/>
        <v>43282</v>
      </c>
      <c r="M160" s="335" t="s">
        <v>6468</v>
      </c>
      <c r="N160" s="335" t="s">
        <v>4713</v>
      </c>
      <c r="O160" s="335" t="s">
        <v>14</v>
      </c>
      <c r="P160" s="335" t="s">
        <v>2940</v>
      </c>
      <c r="Q160" s="337">
        <v>20009</v>
      </c>
      <c r="R160" s="335" t="str">
        <f>VLOOKUP(A160,Sheet4!$B$3:$AV$326,22,FALSE)</f>
        <v>AMAR</v>
      </c>
      <c r="S160" s="335">
        <f>VLOOKUP(A160,Sheet4!$B$3:$AV$326,23,FALSE)</f>
        <v>85642664669</v>
      </c>
      <c r="T160" s="335" t="str">
        <f>VLOOKUP(A160,Sheet4!$B$3:$AV$326,37,FALSE)</f>
        <v>Siap</v>
      </c>
      <c r="U160" s="335">
        <f>VLOOKUP(A160,Sheet4!$B$3:$AV$326,32,FALSE)</f>
        <v>-7.8669830000000003</v>
      </c>
      <c r="V160" s="335">
        <f>VLOOKUP(A160,Sheet4!$B$3:$AV$326,31,FALSE)</f>
        <v>109.139042</v>
      </c>
      <c r="W160" s="335" t="str">
        <f>VLOOKUP(A160,Sheet4!$B$3:$AV$326,14,FALSE)</f>
        <v>Jl. Pancasila No. 42, Tegal 52123</v>
      </c>
      <c r="X160" s="335" t="str">
        <f>VLOOKUP(A160,Sheet4!$B$3:$AV$326,17,FALSE)</f>
        <v>Gudang- Bisa Titip</v>
      </c>
      <c r="Y160" s="335" t="str">
        <f>VLOOKUP(A160,Sheet4!$B$3:$AV$326,25,FALSE)</f>
        <v>2.4 m</v>
      </c>
      <c r="Z160" s="335" t="str">
        <f>VLOOKUP(A160,Sheet4!$B$3:$AV$326,26,FALSE)</f>
        <v>DI DAK LANTAI 3</v>
      </c>
      <c r="AA160" s="335" t="str">
        <f>VLOOKUP(A160,Sheet4!$B$3:$AV$326,27,FALSE)</f>
        <v>Mendukung</v>
      </c>
      <c r="AB160" s="335" t="str">
        <f>VLOOKUP(A160,Sheet4!$B$3:$AV$326,33,FALSE)</f>
        <v>PN 221 PG 210 NG 0.7V</v>
      </c>
      <c r="AC160" s="335" t="str">
        <f>VLOOKUP(A160,Sheet4!$B$3:$AV$326,34,FALSE)</f>
        <v>ADA</v>
      </c>
      <c r="AD160" s="335" t="s">
        <v>6718</v>
      </c>
      <c r="AE160" s="335" t="str">
        <f>VLOOKUP(A160,Sheet4!$B$3:$AV$326,30,FALSE)</f>
        <v>LOSS DARI POHON DAN GEDUNG</v>
      </c>
      <c r="AF160" s="335" t="s">
        <v>5256</v>
      </c>
      <c r="AG160" s="335" t="str">
        <f>MasterRemote!K160</f>
        <v>HUGHES239</v>
      </c>
      <c r="AH160" s="335">
        <v>235111005</v>
      </c>
      <c r="AI160" s="335" t="s">
        <v>3131</v>
      </c>
      <c r="AJ160" s="335" t="str">
        <f>VLOOKUP(A160,Sheet4!$B$3:$AV$326,28,FALSE)</f>
        <v>NPRM</v>
      </c>
      <c r="AK160" s="335" t="s">
        <v>4875</v>
      </c>
      <c r="AL160" s="335" t="str">
        <f>MasterRemote!T160</f>
        <v>SCM201900010008</v>
      </c>
      <c r="AM160" s="335" t="s">
        <v>4713</v>
      </c>
      <c r="AN160" s="335" t="s">
        <v>4713</v>
      </c>
      <c r="AO160" s="335" t="str">
        <f t="shared" si="132"/>
        <v>HUGHES239-SiteSurvey-159</v>
      </c>
      <c r="AP160" s="335">
        <v>233019505</v>
      </c>
      <c r="AQ160" s="338" t="s">
        <v>6749</v>
      </c>
    </row>
    <row r="161" spans="1:43">
      <c r="A161" s="335" t="str">
        <f>MasterRemote!A161</f>
        <v>SCM201900010008000160</v>
      </c>
      <c r="B161" s="335">
        <f>MasterRemote!B161</f>
        <v>160</v>
      </c>
      <c r="C161" s="335" t="str">
        <f>MasterRemote!F161</f>
        <v>6.70.17.1</v>
      </c>
      <c r="D161" s="336">
        <f t="shared" si="133"/>
        <v>43279</v>
      </c>
      <c r="E161" s="342" t="s">
        <v>6750</v>
      </c>
      <c r="F161" s="335" t="s">
        <v>3400</v>
      </c>
      <c r="G161" s="335" t="s">
        <v>3259</v>
      </c>
      <c r="H161" s="335" t="s">
        <v>3260</v>
      </c>
      <c r="I161" s="336">
        <v>43279</v>
      </c>
      <c r="J161" s="336">
        <f t="shared" ref="J161:L161" si="164">I161</f>
        <v>43279</v>
      </c>
      <c r="K161" s="336">
        <f t="shared" si="164"/>
        <v>43279</v>
      </c>
      <c r="L161" s="336">
        <f t="shared" si="164"/>
        <v>43279</v>
      </c>
      <c r="M161" s="335" t="s">
        <v>6468</v>
      </c>
      <c r="N161" s="335" t="s">
        <v>4713</v>
      </c>
      <c r="O161" s="335" t="s">
        <v>14</v>
      </c>
      <c r="P161" s="335" t="s">
        <v>2940</v>
      </c>
      <c r="Q161" s="337">
        <v>20009</v>
      </c>
      <c r="R161" s="335" t="str">
        <f>VLOOKUP(A161,Sheet4!$B$3:$AV$326,22,FALSE)</f>
        <v>andi trianta</v>
      </c>
      <c r="S161" s="335" t="str">
        <f>VLOOKUP(A161,Sheet4!$B$3:$AV$326,23,FALSE)</f>
        <v>Jl.Pandanaran No.154 Boyolali</v>
      </c>
      <c r="T161" s="335" t="str">
        <f>VLOOKUP(A161,Sheet4!$B$3:$AV$326,37,FALSE)</f>
        <v>done survey</v>
      </c>
      <c r="U161" s="335">
        <f>VLOOKUP(A161,Sheet4!$B$3:$AV$326,32,FALSE)</f>
        <v>-7.533442</v>
      </c>
      <c r="V161" s="335">
        <f>VLOOKUP(A161,Sheet4!$B$3:$AV$326,31,FALSE)</f>
        <v>110.601783</v>
      </c>
      <c r="W161" s="335" t="str">
        <f>VLOOKUP(A161,Sheet4!$B$3:$AV$326,14,FALSE)</f>
        <v>Jl.Pandanaran No.154 Boyolali</v>
      </c>
      <c r="X161" s="335" t="str">
        <f>VLOOKUP(A161,Sheet4!$B$3:$AV$326,17,FALSE)</f>
        <v>Gudang- Bisa Titip</v>
      </c>
      <c r="Y161" s="335" t="str">
        <f>VLOOKUP(A161,Sheet4!$B$3:$AV$326,25,FALSE)</f>
        <v>2.4 m</v>
      </c>
      <c r="Z161" s="335" t="str">
        <f>VLOOKUP(A161,Sheet4!$B$3:$AV$326,26,FALSE)</f>
        <v>Dak lantai 1</v>
      </c>
      <c r="AA161" s="335">
        <f>VLOOKUP(A161,Sheet4!$B$3:$AV$326,27,FALSE)</f>
        <v>0</v>
      </c>
      <c r="AB161" s="335" t="str">
        <f>VLOOKUP(A161,Sheet4!$B$3:$AV$326,33,FALSE)</f>
        <v>P-N ; 221 V , P-G 222 V , N-G ( Ground) 0,6v</v>
      </c>
      <c r="AC161" s="335" t="str">
        <f>VLOOKUP(A161,Sheet4!$B$3:$AV$326,34,FALSE)</f>
        <v>ADA</v>
      </c>
      <c r="AD161" s="335" t="s">
        <v>6718</v>
      </c>
      <c r="AE161" s="335" t="str">
        <f>VLOOKUP(A161,Sheet4!$B$3:$AV$326,30,FALSE)</f>
        <v>LOSS DARI POHON DAN GEDUNG</v>
      </c>
      <c r="AF161" s="335" t="s">
        <v>5256</v>
      </c>
      <c r="AG161" s="335" t="str">
        <f>MasterRemote!K161</f>
        <v>HUGHES239</v>
      </c>
      <c r="AH161" s="335">
        <v>235111005</v>
      </c>
      <c r="AI161" s="335" t="s">
        <v>3131</v>
      </c>
      <c r="AJ161" s="335" t="str">
        <f>VLOOKUP(A161,Sheet4!$B$3:$AV$326,28,FALSE)</f>
        <v>NPRM</v>
      </c>
      <c r="AK161" s="335" t="s">
        <v>4780</v>
      </c>
      <c r="AL161" s="335" t="str">
        <f>MasterRemote!T161</f>
        <v>SCM201900010008</v>
      </c>
      <c r="AM161" s="335" t="s">
        <v>4713</v>
      </c>
      <c r="AN161" s="335" t="s">
        <v>4713</v>
      </c>
      <c r="AO161" s="335" t="str">
        <f t="shared" si="132"/>
        <v>HUGHES239-SiteSurvey-160</v>
      </c>
      <c r="AP161" s="335">
        <v>233019505</v>
      </c>
      <c r="AQ161" s="338" t="s">
        <v>6749</v>
      </c>
    </row>
    <row r="162" spans="1:43">
      <c r="A162" s="335" t="str">
        <f>MasterRemote!A162</f>
        <v>SCM201900010008000161</v>
      </c>
      <c r="B162" s="335">
        <f>MasterRemote!B162</f>
        <v>161</v>
      </c>
      <c r="C162" s="335" t="str">
        <f>MasterRemote!F162</f>
        <v>1.107.17.1</v>
      </c>
      <c r="D162" s="336">
        <f t="shared" si="133"/>
        <v>43277</v>
      </c>
      <c r="E162" s="342" t="s">
        <v>6750</v>
      </c>
      <c r="F162" s="335" t="s">
        <v>3401</v>
      </c>
      <c r="G162" s="335" t="s">
        <v>3254</v>
      </c>
      <c r="H162" s="335" t="s">
        <v>3255</v>
      </c>
      <c r="I162" s="336">
        <v>43277</v>
      </c>
      <c r="J162" s="336">
        <f t="shared" ref="J162:L162" si="165">I162</f>
        <v>43277</v>
      </c>
      <c r="K162" s="336">
        <f t="shared" si="165"/>
        <v>43277</v>
      </c>
      <c r="L162" s="336">
        <f t="shared" si="165"/>
        <v>43277</v>
      </c>
      <c r="M162" s="335" t="s">
        <v>6468</v>
      </c>
      <c r="N162" s="335" t="s">
        <v>4713</v>
      </c>
      <c r="O162" s="335" t="s">
        <v>14</v>
      </c>
      <c r="P162" s="335" t="s">
        <v>2940</v>
      </c>
      <c r="Q162" s="337">
        <v>20009</v>
      </c>
      <c r="R162" s="335" t="str">
        <f>VLOOKUP(A162,Sheet4!$B$3:$AV$326,22,FALSE)</f>
        <v>MIKO</v>
      </c>
      <c r="S162" s="335">
        <f>VLOOKUP(A162,Sheet4!$B$3:$AV$326,23,FALSE)</f>
        <v>8122869855</v>
      </c>
      <c r="T162" s="335" t="str">
        <f>VLOOKUP(A162,Sheet4!$B$3:$AV$326,37,FALSE)</f>
        <v>- Panjang Kabel IFL melebihi standar yang ditentukan
- Penempatan Indoor unit maximal 100m dari antena sehingga perlu ada tempat untuk perangkat indoor unit</v>
      </c>
      <c r="U162" s="335">
        <f>VLOOKUP(A162,Sheet4!$B$3:$AV$326,32,FALSE)</f>
        <v>-6969557</v>
      </c>
      <c r="V162" s="335">
        <f>VLOOKUP(A162,Sheet4!$B$3:$AV$326,31,FALSE)</f>
        <v>110431892</v>
      </c>
      <c r="W162" s="335" t="str">
        <f>VLOOKUP(A162,Sheet4!$B$3:$AV$326,14,FALSE)</f>
        <v>Jl. Pattimura 2-4, Semarang</v>
      </c>
      <c r="X162" s="335" t="str">
        <f>VLOOKUP(A162,Sheet4!$B$3:$AV$326,17,FALSE)</f>
        <v>Gudang- Bisa Titip</v>
      </c>
      <c r="Y162" s="335" t="str">
        <f>VLOOKUP(A162,Sheet4!$B$3:$AV$326,25,FALSE)</f>
        <v>2.4 m</v>
      </c>
      <c r="Z162" s="335" t="str">
        <f>VLOOKUP(A162,Sheet4!$B$3:$AV$326,26,FALSE)</f>
        <v>Rooftop LANTAI 5</v>
      </c>
      <c r="AA162" s="335" t="str">
        <f>VLOOKUP(A162,Sheet4!$B$3:$AV$326,27,FALSE)</f>
        <v>Mendukung</v>
      </c>
      <c r="AB162" s="335" t="str">
        <f>VLOOKUP(A162,Sheet4!$B$3:$AV$326,33,FALSE)</f>
        <v>P-N ; 220 V , P-G 221V , N-G ( Ground) 0,2v</v>
      </c>
      <c r="AC162" s="335" t="str">
        <f>VLOOKUP(A162,Sheet4!$B$3:$AV$326,34,FALSE)</f>
        <v>ADA</v>
      </c>
      <c r="AD162" s="335" t="s">
        <v>6718</v>
      </c>
      <c r="AE162" s="335" t="str">
        <f>VLOOKUP(A162,Sheet4!$B$3:$AV$326,30,FALSE)</f>
        <v>LOST DARI POHON DAN GEDUNG</v>
      </c>
      <c r="AF162" s="335" t="s">
        <v>5256</v>
      </c>
      <c r="AG162" s="335" t="str">
        <f>MasterRemote!K162</f>
        <v>HUGHES239</v>
      </c>
      <c r="AH162" s="335">
        <v>237711805</v>
      </c>
      <c r="AI162" s="340" t="s">
        <v>6726</v>
      </c>
      <c r="AJ162" s="335" t="str">
        <f>VLOOKUP(A162,Sheet4!$B$3:$AV$326,28,FALSE)</f>
        <v>NPRM</v>
      </c>
      <c r="AK162" s="335" t="s">
        <v>5067</v>
      </c>
      <c r="AL162" s="335" t="str">
        <f>MasterRemote!T162</f>
        <v>SCM201900010008</v>
      </c>
      <c r="AM162" s="335" t="s">
        <v>4713</v>
      </c>
      <c r="AN162" s="335" t="s">
        <v>4713</v>
      </c>
      <c r="AO162" s="335" t="str">
        <f t="shared" si="132"/>
        <v>HUGHES239-SiteSurvey-161</v>
      </c>
      <c r="AP162" s="335">
        <v>233019505</v>
      </c>
      <c r="AQ162" s="338" t="s">
        <v>6749</v>
      </c>
    </row>
    <row r="163" spans="1:43">
      <c r="A163" s="335" t="str">
        <f>MasterRemote!A163</f>
        <v>SCM201900010008000162</v>
      </c>
      <c r="B163" s="335">
        <f>MasterRemote!B163</f>
        <v>162</v>
      </c>
      <c r="C163" s="335" t="str">
        <f>MasterRemote!F163</f>
        <v>2.78.17.1</v>
      </c>
      <c r="D163" s="336">
        <f t="shared" si="133"/>
        <v>43279</v>
      </c>
      <c r="E163" s="342" t="s">
        <v>6750</v>
      </c>
      <c r="F163" s="335" t="s">
        <v>3403</v>
      </c>
      <c r="G163" s="335" t="s">
        <v>3249</v>
      </c>
      <c r="H163" s="335" t="s">
        <v>3250</v>
      </c>
      <c r="I163" s="336">
        <v>43279</v>
      </c>
      <c r="J163" s="336">
        <f t="shared" ref="J163:L163" si="166">I163</f>
        <v>43279</v>
      </c>
      <c r="K163" s="336">
        <f t="shared" si="166"/>
        <v>43279</v>
      </c>
      <c r="L163" s="336">
        <f t="shared" si="166"/>
        <v>43279</v>
      </c>
      <c r="M163" s="335" t="s">
        <v>6468</v>
      </c>
      <c r="N163" s="335" t="s">
        <v>4713</v>
      </c>
      <c r="O163" s="335" t="s">
        <v>14</v>
      </c>
      <c r="P163" s="335" t="s">
        <v>2940</v>
      </c>
      <c r="Q163" s="337">
        <v>20009</v>
      </c>
      <c r="R163" s="335" t="str">
        <f>VLOOKUP(A163,Sheet4!$B$3:$AV$326,22,FALSE)</f>
        <v>Fajar dwi Hartanto</v>
      </c>
      <c r="S163" s="335">
        <f>VLOOKUP(A163,Sheet4!$B$3:$AV$326,23,FALSE)</f>
        <v>8562925558</v>
      </c>
      <c r="T163" s="335" t="str">
        <f>VLOOKUP(A163,Sheet4!$B$3:$AV$326,37,FALSE)</f>
        <v>done survey</v>
      </c>
      <c r="U163" s="335">
        <f>VLOOKUP(A163,Sheet4!$B$3:$AV$326,32,FALSE)</f>
        <v>-7.34</v>
      </c>
      <c r="V163" s="335" t="str">
        <f>VLOOKUP(A163,Sheet4!$B$3:$AV$326,31,FALSE)</f>
        <v>110/16</v>
      </c>
      <c r="W163" s="335" t="str">
        <f>VLOOKUP(A163,Sheet4!$B$3:$AV$326,14,FALSE)</f>
        <v>Bank BRI KANCA MUNTILAN.YOGYAKARTA. 
JL.Magelang Purworejo no 12. MUNTILAN .YOGYAKARTA. Yogyakarta.</v>
      </c>
      <c r="X163" s="335" t="str">
        <f>VLOOKUP(A163,Sheet4!$B$3:$AV$326,17,FALSE)</f>
        <v>Gudang- Bisa Titip</v>
      </c>
      <c r="Y163" s="335" t="str">
        <f>VLOOKUP(A163,Sheet4!$B$3:$AV$326,25,FALSE)</f>
        <v>2.4 m</v>
      </c>
      <c r="Z163" s="335" t="str">
        <f>VLOOKUP(A163,Sheet4!$B$3:$AV$326,26,FALSE)</f>
        <v>diatas dak genset</v>
      </c>
      <c r="AA163" s="335">
        <f>VLOOKUP(A163,Sheet4!$B$3:$AV$326,27,FALSE)</f>
        <v>0</v>
      </c>
      <c r="AB163" s="335" t="str">
        <f>VLOOKUP(A163,Sheet4!$B$3:$AV$326,33,FALSE)</f>
        <v>Pn.216.vac - pg 217.vac. Grounding. 0.32vac</v>
      </c>
      <c r="AC163" s="335" t="str">
        <f>VLOOKUP(A163,Sheet4!$B$3:$AV$326,34,FALSE)</f>
        <v>ADA</v>
      </c>
      <c r="AD163" s="335" t="s">
        <v>6718</v>
      </c>
      <c r="AE163" s="335" t="str">
        <f>VLOOKUP(A163,Sheet4!$B$3:$AV$326,30,FALSE)</f>
        <v>LOSS</v>
      </c>
      <c r="AF163" s="335" t="s">
        <v>5256</v>
      </c>
      <c r="AG163" s="335" t="str">
        <f>MasterRemote!K163</f>
        <v>HUGHES239</v>
      </c>
      <c r="AH163" s="335">
        <v>233060803</v>
      </c>
      <c r="AI163" s="335" t="s">
        <v>4903</v>
      </c>
      <c r="AJ163" s="335" t="str">
        <f>VLOOKUP(A163,Sheet4!$B$3:$AV$326,28,FALSE)</f>
        <v>NPRM</v>
      </c>
      <c r="AK163" s="335" t="str">
        <f>VLOOKUP(A163,Sheet4!$B$3:$AV$326,29,FALSE)</f>
        <v>30m x 2</v>
      </c>
      <c r="AL163" s="335" t="str">
        <f>MasterRemote!T163</f>
        <v>SCM201900010008</v>
      </c>
      <c r="AM163" s="335" t="s">
        <v>4713</v>
      </c>
      <c r="AN163" s="335" t="s">
        <v>4713</v>
      </c>
      <c r="AO163" s="335" t="str">
        <f t="shared" si="132"/>
        <v>HUGHES239-SiteSurvey-162</v>
      </c>
      <c r="AP163" s="335">
        <v>233019505</v>
      </c>
      <c r="AQ163" s="338" t="s">
        <v>6749</v>
      </c>
    </row>
    <row r="164" spans="1:43">
      <c r="A164" s="335" t="str">
        <f>MasterRemote!A164</f>
        <v>SCM201900010008000163</v>
      </c>
      <c r="B164" s="335">
        <f>MasterRemote!B164</f>
        <v>163</v>
      </c>
      <c r="C164" s="335" t="str">
        <f>MasterRemote!F164</f>
        <v>1.110.17.1</v>
      </c>
      <c r="D164" s="336">
        <f t="shared" si="133"/>
        <v>43278</v>
      </c>
      <c r="E164" s="342" t="s">
        <v>6750</v>
      </c>
      <c r="F164" s="335" t="s">
        <v>3405</v>
      </c>
      <c r="G164" s="335" t="s">
        <v>3263</v>
      </c>
      <c r="H164" s="335" t="s">
        <v>3264</v>
      </c>
      <c r="I164" s="336">
        <v>43278</v>
      </c>
      <c r="J164" s="336">
        <f t="shared" ref="J164:L164" si="167">I164</f>
        <v>43278</v>
      </c>
      <c r="K164" s="336">
        <f t="shared" si="167"/>
        <v>43278</v>
      </c>
      <c r="L164" s="336">
        <f t="shared" si="167"/>
        <v>43278</v>
      </c>
      <c r="M164" s="335" t="s">
        <v>6468</v>
      </c>
      <c r="N164" s="335" t="s">
        <v>4713</v>
      </c>
      <c r="O164" s="335" t="s">
        <v>14</v>
      </c>
      <c r="P164" s="335" t="s">
        <v>2940</v>
      </c>
      <c r="Q164" s="337">
        <v>20009</v>
      </c>
      <c r="R164" s="335" t="str">
        <f>VLOOKUP(A164,Sheet4!$B$3:$AV$326,22,FALSE)</f>
        <v>PUTHUT</v>
      </c>
      <c r="S164" s="335">
        <f>VLOOKUP(A164,Sheet4!$B$3:$AV$326,23,FALSE)</f>
        <v>85720118799</v>
      </c>
      <c r="T164" s="335" t="str">
        <f>VLOOKUP(A164,Sheet4!$B$3:$AV$326,37,FALSE)</f>
        <v>Done</v>
      </c>
      <c r="U164" s="335">
        <f>VLOOKUP(A164,Sheet4!$B$3:$AV$326,32,FALSE)</f>
        <v>-771048</v>
      </c>
      <c r="V164" s="335">
        <f>VLOOKUP(A164,Sheet4!$B$3:$AV$326,31,FALSE)</f>
        <v>1105966</v>
      </c>
      <c r="W164" s="335" t="str">
        <f>VLOOKUP(A164,Sheet4!$B$3:$AV$326,14,FALSE)</f>
        <v>JL. PEMUDA SELATAN NO 67 KLATEN</v>
      </c>
      <c r="X164" s="335" t="str">
        <f>VLOOKUP(A164,Sheet4!$B$3:$AV$326,17,FALSE)</f>
        <v>Gudang- Bisa Titip</v>
      </c>
      <c r="Y164" s="335" t="str">
        <f>VLOOKUP(A164,Sheet4!$B$3:$AV$326,25,FALSE)</f>
        <v>2.4 m</v>
      </c>
      <c r="Z164" s="335" t="str">
        <f>VLOOKUP(A164,Sheet4!$B$3:$AV$326,26,FALSE)</f>
        <v>rooftop lt 3</v>
      </c>
      <c r="AA164" s="335" t="str">
        <f>VLOOKUP(A164,Sheet4!$B$3:$AV$326,27,FALSE)</f>
        <v>Mendukung</v>
      </c>
      <c r="AB164" s="335" t="str">
        <f>VLOOKUP(A164,Sheet4!$B$3:$AV$326,33,FALSE)</f>
        <v>P-N ; 220 V , P-G 221V , N-G ( Ground) 0,2v</v>
      </c>
      <c r="AC164" s="335" t="str">
        <f>VLOOKUP(A164,Sheet4!$B$3:$AV$326,34,FALSE)</f>
        <v>ADA</v>
      </c>
      <c r="AD164" s="335" t="s">
        <v>6718</v>
      </c>
      <c r="AE164" s="335" t="str">
        <f>VLOOKUP(A164,Sheet4!$B$3:$AV$326,30,FALSE)</f>
        <v>LOST DARI POHON DAN GEDUNG</v>
      </c>
      <c r="AF164" s="335" t="s">
        <v>5256</v>
      </c>
      <c r="AG164" s="335" t="str">
        <f>MasterRemote!K164</f>
        <v>HUGHES239</v>
      </c>
      <c r="AH164" s="335">
        <v>237711805</v>
      </c>
      <c r="AI164" s="340" t="s">
        <v>6726</v>
      </c>
      <c r="AJ164" s="335" t="str">
        <f>VLOOKUP(A164,Sheet4!$B$3:$AV$326,28,FALSE)</f>
        <v>NPRM</v>
      </c>
      <c r="AK164" s="335" t="s">
        <v>4808</v>
      </c>
      <c r="AL164" s="335" t="str">
        <f>MasterRemote!T164</f>
        <v>SCM201900010008</v>
      </c>
      <c r="AM164" s="335" t="s">
        <v>4713</v>
      </c>
      <c r="AN164" s="335" t="s">
        <v>4713</v>
      </c>
      <c r="AO164" s="335" t="str">
        <f t="shared" si="132"/>
        <v>HUGHES239-SiteSurvey-163</v>
      </c>
      <c r="AP164" s="335">
        <v>233019505</v>
      </c>
      <c r="AQ164" s="338" t="s">
        <v>6749</v>
      </c>
    </row>
    <row r="165" spans="1:43">
      <c r="A165" s="335" t="str">
        <f>MasterRemote!A165</f>
        <v>SCM201900010008000164</v>
      </c>
      <c r="B165" s="335">
        <f>MasterRemote!B165</f>
        <v>164</v>
      </c>
      <c r="C165" s="335" t="str">
        <f>MasterRemote!F165</f>
        <v>6.73.17.1</v>
      </c>
      <c r="D165" s="336">
        <f t="shared" si="133"/>
        <v>43280</v>
      </c>
      <c r="E165" s="342" t="s">
        <v>6750</v>
      </c>
      <c r="F165" s="335" t="s">
        <v>3406</v>
      </c>
      <c r="G165" s="335" t="s">
        <v>3234</v>
      </c>
      <c r="H165" s="335" t="s">
        <v>3235</v>
      </c>
      <c r="I165" s="336">
        <v>43280</v>
      </c>
      <c r="J165" s="336">
        <f t="shared" ref="J165:L165" si="168">I165</f>
        <v>43280</v>
      </c>
      <c r="K165" s="336">
        <f t="shared" si="168"/>
        <v>43280</v>
      </c>
      <c r="L165" s="336">
        <f t="shared" si="168"/>
        <v>43280</v>
      </c>
      <c r="M165" s="335" t="s">
        <v>6468</v>
      </c>
      <c r="N165" s="335" t="s">
        <v>4713</v>
      </c>
      <c r="O165" s="335" t="s">
        <v>14</v>
      </c>
      <c r="P165" s="335" t="s">
        <v>2940</v>
      </c>
      <c r="Q165" s="337">
        <v>20009</v>
      </c>
      <c r="R165" s="335" t="str">
        <f>VLOOKUP(A165,Sheet4!$B$3:$AV$326,22,FALSE)</f>
        <v>ardhi</v>
      </c>
      <c r="S165" s="335">
        <f>VLOOKUP(A165,Sheet4!$B$3:$AV$326,23,FALSE)</f>
        <v>82322974620</v>
      </c>
      <c r="T165" s="335" t="str">
        <f>VLOOKUP(A165,Sheet4!$B$3:$AV$326,37,FALSE)</f>
        <v>done</v>
      </c>
      <c r="U165" s="335">
        <f>VLOOKUP(A165,Sheet4!$B$3:$AV$326,32,FALSE)</f>
        <v>-7.2466949999999999</v>
      </c>
      <c r="V165" s="335">
        <f>VLOOKUP(A165,Sheet4!$B$3:$AV$326,31,FALSE)</f>
        <v>109.00620000000001</v>
      </c>
      <c r="W165" s="335" t="str">
        <f>VLOOKUP(A165,Sheet4!$B$3:$AV$326,14,FALSE)</f>
        <v>Jl. Pangeran Diponegoro No.195, Dukuh Bandung, Bumiayu, Brebes , 52273 Jawa Tengah</v>
      </c>
      <c r="X165" s="335" t="str">
        <f>VLOOKUP(A165,Sheet4!$B$3:$AV$326,17,FALSE)</f>
        <v>Gudang- Bisa Titip</v>
      </c>
      <c r="Y165" s="335" t="str">
        <f>VLOOKUP(A165,Sheet4!$B$3:$AV$326,25,FALSE)</f>
        <v>2.4 m</v>
      </c>
      <c r="Z165" s="335" t="str">
        <f>VLOOKUP(A165,Sheet4!$B$3:$AV$326,26,FALSE)</f>
        <v>Rooftop lt2</v>
      </c>
      <c r="AA165" s="335" t="str">
        <f>VLOOKUP(A165,Sheet4!$B$3:$AV$326,27,FALSE)</f>
        <v>Mendukung</v>
      </c>
      <c r="AB165" s="335" t="str">
        <f>VLOOKUP(A165,Sheet4!$B$3:$AV$326,33,FALSE)</f>
        <v>Pn.220.vac - pg 220vac. Grounding. 1.32.vac</v>
      </c>
      <c r="AC165" s="335" t="str">
        <f>VLOOKUP(A165,Sheet4!$B$3:$AV$326,34,FALSE)</f>
        <v>ADA</v>
      </c>
      <c r="AD165" s="335" t="s">
        <v>6718</v>
      </c>
      <c r="AE165" s="335" t="str">
        <f>VLOOKUP(A165,Sheet4!$B$3:$AV$326,30,FALSE)</f>
        <v>LOST DARI POHON DAN GEDUNG</v>
      </c>
      <c r="AF165" s="335" t="s">
        <v>5256</v>
      </c>
      <c r="AG165" s="335" t="str">
        <f>MasterRemote!K165</f>
        <v>HUGHES239</v>
      </c>
      <c r="AH165" s="335">
        <v>237711805</v>
      </c>
      <c r="AI165" s="340" t="s">
        <v>6726</v>
      </c>
      <c r="AJ165" s="335" t="str">
        <f>VLOOKUP(A165,Sheet4!$B$3:$AV$326,28,FALSE)</f>
        <v>NPRM</v>
      </c>
      <c r="AK165" s="335" t="s">
        <v>4875</v>
      </c>
      <c r="AL165" s="335" t="str">
        <f>MasterRemote!T165</f>
        <v>SCM201900010008</v>
      </c>
      <c r="AM165" s="335" t="s">
        <v>4713</v>
      </c>
      <c r="AN165" s="335" t="s">
        <v>4713</v>
      </c>
      <c r="AO165" s="335" t="str">
        <f t="shared" si="132"/>
        <v>HUGHES239-SiteSurvey-164</v>
      </c>
      <c r="AP165" s="335">
        <v>233019505</v>
      </c>
      <c r="AQ165" s="338" t="s">
        <v>6749</v>
      </c>
    </row>
    <row r="166" spans="1:43">
      <c r="A166" s="335" t="str">
        <f>MasterRemote!A166</f>
        <v>SCM201900010008000165</v>
      </c>
      <c r="B166" s="335">
        <f>MasterRemote!B166</f>
        <v>165</v>
      </c>
      <c r="C166" s="335" t="str">
        <f>MasterRemote!F166</f>
        <v>5.136.17.1</v>
      </c>
      <c r="D166" s="336">
        <f t="shared" si="133"/>
        <v>43277</v>
      </c>
      <c r="E166" s="342" t="s">
        <v>6750</v>
      </c>
      <c r="F166" s="335" t="s">
        <v>3317</v>
      </c>
      <c r="G166" s="335">
        <v>235441203</v>
      </c>
      <c r="H166" s="335" t="s">
        <v>6747</v>
      </c>
      <c r="I166" s="336">
        <v>43277</v>
      </c>
      <c r="J166" s="336">
        <f t="shared" ref="J166:L166" si="169">I166</f>
        <v>43277</v>
      </c>
      <c r="K166" s="336">
        <f t="shared" si="169"/>
        <v>43277</v>
      </c>
      <c r="L166" s="336">
        <f t="shared" si="169"/>
        <v>43277</v>
      </c>
      <c r="M166" s="335" t="s">
        <v>6468</v>
      </c>
      <c r="N166" s="335" t="s">
        <v>4713</v>
      </c>
      <c r="O166" s="335" t="s">
        <v>14</v>
      </c>
      <c r="P166" s="335" t="s">
        <v>2940</v>
      </c>
      <c r="Q166" s="337">
        <v>20009</v>
      </c>
      <c r="R166" s="335" t="str">
        <f>VLOOKUP(A166,Sheet4!$B$3:$AV$326,22,FALSE)</f>
        <v>Daniel</v>
      </c>
      <c r="S166" s="335">
        <f>VLOOKUP(A166,Sheet4!$B$3:$AV$326,23,FALSE)</f>
        <v>85211057204</v>
      </c>
      <c r="T166" s="335" t="str">
        <f>VLOOKUP(A166,Sheet4!$B$3:$AV$326,37,FALSE)</f>
        <v>*ISTALASI TUNGGU ANTENA CSM DI BONGKAR</v>
      </c>
      <c r="U166" s="335">
        <f>VLOOKUP(A166,Sheet4!$B$3:$AV$326,32,FALSE)</f>
        <v>3.662191</v>
      </c>
      <c r="V166" s="335">
        <f>VLOOKUP(A166,Sheet4!$B$3:$AV$326,31,FALSE)</f>
        <v>103.768012</v>
      </c>
      <c r="W166" s="335" t="str">
        <f>VLOOKUP(A166,Sheet4!$B$3:$AV$326,14,FALSE)</f>
        <v>JL.JEND.SUDIRMAN NO 88 MUARA ENIM</v>
      </c>
      <c r="X166" s="335" t="str">
        <f>VLOOKUP(A166,Sheet4!$B$3:$AV$326,17,FALSE)</f>
        <v>Gudang- Bisa Titip</v>
      </c>
      <c r="Y166" s="335" t="str">
        <f>VLOOKUP(A166,Sheet4!$B$3:$AV$326,25,FALSE)</f>
        <v>2.4 m</v>
      </c>
      <c r="Z166" s="335" t="str">
        <f>VLOOKUP(A166,Sheet4!$B$3:$AV$326,26,FALSE)</f>
        <v>DIATAS BANGUNAN GUDANG PAS DI POSISI ANTENA CSM</v>
      </c>
      <c r="AA166" s="335" t="str">
        <f>VLOOKUP(A166,Sheet4!$B$3:$AV$326,27,FALSE)</f>
        <v>Mendukung</v>
      </c>
      <c r="AB166" s="335" t="str">
        <f>VLOOKUP(A166,Sheet4!$B$3:$AV$326,33,FALSE)</f>
        <v>P-N ; 225 V , P-G 224V , N-G ( Ground) 0,9v</v>
      </c>
      <c r="AC166" s="335" t="str">
        <f>VLOOKUP(A166,Sheet4!$B$3:$AV$326,34,FALSE)</f>
        <v>ADA</v>
      </c>
      <c r="AD166" s="335" t="s">
        <v>6718</v>
      </c>
      <c r="AE166" s="335" t="str">
        <f>VLOOKUP(A166,Sheet4!$B$3:$AV$326,30,FALSE)</f>
        <v>LOSS</v>
      </c>
      <c r="AF166" s="335" t="s">
        <v>5256</v>
      </c>
      <c r="AG166" s="335" t="str">
        <f>MasterRemote!K166</f>
        <v>HUGHES239</v>
      </c>
      <c r="AH166" s="335">
        <v>233059704</v>
      </c>
      <c r="AI166" s="335" t="s">
        <v>6727</v>
      </c>
      <c r="AJ166" s="335" t="str">
        <f>VLOOKUP(A166,Sheet4!$B$3:$AV$326,28,FALSE)</f>
        <v>NPRM</v>
      </c>
      <c r="AK166" s="335" t="s">
        <v>4808</v>
      </c>
      <c r="AL166" s="335" t="str">
        <f>MasterRemote!T166</f>
        <v>SCM201900010008</v>
      </c>
      <c r="AM166" s="335" t="s">
        <v>4713</v>
      </c>
      <c r="AN166" s="335" t="s">
        <v>4713</v>
      </c>
      <c r="AO166" s="335" t="str">
        <f t="shared" si="132"/>
        <v>HUGHES239-SiteSurvey-165</v>
      </c>
      <c r="AP166" s="335">
        <v>233019505</v>
      </c>
      <c r="AQ166" s="338" t="s">
        <v>6749</v>
      </c>
    </row>
    <row r="167" spans="1:43">
      <c r="A167" s="335" t="str">
        <f>MasterRemote!A167</f>
        <v>SCM201900010008000166</v>
      </c>
      <c r="B167" s="335">
        <f>MasterRemote!B167</f>
        <v>166</v>
      </c>
      <c r="C167" s="335" t="str">
        <f>MasterRemote!F167</f>
        <v>6.78.17.1</v>
      </c>
      <c r="D167" s="336">
        <f t="shared" si="133"/>
        <v>43278</v>
      </c>
      <c r="E167" s="342" t="s">
        <v>6750</v>
      </c>
      <c r="F167" s="335" t="s">
        <v>3408</v>
      </c>
      <c r="G167" s="335" t="s">
        <v>3249</v>
      </c>
      <c r="H167" s="335" t="s">
        <v>3250</v>
      </c>
      <c r="I167" s="336">
        <v>43278</v>
      </c>
      <c r="J167" s="336">
        <f t="shared" ref="J167:L167" si="170">I167</f>
        <v>43278</v>
      </c>
      <c r="K167" s="336">
        <f t="shared" si="170"/>
        <v>43278</v>
      </c>
      <c r="L167" s="336">
        <f t="shared" si="170"/>
        <v>43278</v>
      </c>
      <c r="M167" s="335" t="s">
        <v>6468</v>
      </c>
      <c r="N167" s="335" t="s">
        <v>4713</v>
      </c>
      <c r="O167" s="335" t="s">
        <v>14</v>
      </c>
      <c r="P167" s="335" t="s">
        <v>2940</v>
      </c>
      <c r="Q167" s="337">
        <v>20009</v>
      </c>
      <c r="R167" s="335" t="str">
        <f>VLOOKUP(A167,Sheet4!$B$3:$AV$326,22,FALSE)</f>
        <v>raden galih</v>
      </c>
      <c r="S167" s="335">
        <f>VLOOKUP(A167,Sheet4!$B$3:$AV$326,23,FALSE)</f>
        <v>85694866377</v>
      </c>
      <c r="T167" s="335" t="str">
        <f>VLOOKUP(A167,Sheet4!$B$3:$AV$326,37,FALSE)</f>
        <v>done survey</v>
      </c>
      <c r="U167" s="335">
        <f>VLOOKUP(A167,Sheet4!$B$3:$AV$326,32,FALSE)</f>
        <v>-7.51</v>
      </c>
      <c r="V167" s="335" t="str">
        <f>VLOOKUP(A167,Sheet4!$B$3:$AV$326,31,FALSE)</f>
        <v>110/9</v>
      </c>
      <c r="W167" s="335" t="str">
        <f>VLOOKUP(A167,Sheet4!$B$3:$AV$326,14,FALSE)</f>
        <v>Bank BRI KANCA WATES .</v>
      </c>
      <c r="X167" s="335" t="str">
        <f>VLOOKUP(A167,Sheet4!$B$3:$AV$326,17,FALSE)</f>
        <v>Gudang- Bisa Titip</v>
      </c>
      <c r="Y167" s="335" t="str">
        <f>VLOOKUP(A167,Sheet4!$B$3:$AV$326,25,FALSE)</f>
        <v>2.4 m</v>
      </c>
      <c r="Z167" s="335" t="str">
        <f>VLOOKUP(A167,Sheet4!$B$3:$AV$326,26,FALSE)</f>
        <v>Rooftop</v>
      </c>
      <c r="AA167" s="335">
        <f>VLOOKUP(A167,Sheet4!$B$3:$AV$326,27,FALSE)</f>
        <v>0</v>
      </c>
      <c r="AB167" s="335" t="str">
        <f>VLOOKUP(A167,Sheet4!$B$3:$AV$326,33,FALSE)</f>
        <v>Pn.220.vac - pg 219.vac. Grounding. 1.54.vac</v>
      </c>
      <c r="AC167" s="335" t="str">
        <f>VLOOKUP(A167,Sheet4!$B$3:$AV$326,34,FALSE)</f>
        <v>ADA</v>
      </c>
      <c r="AD167" s="335" t="s">
        <v>6718</v>
      </c>
      <c r="AE167" s="335" t="str">
        <f>VLOOKUP(A167,Sheet4!$B$3:$AV$326,30,FALSE)</f>
        <v>LOSS</v>
      </c>
      <c r="AF167" s="335" t="s">
        <v>5256</v>
      </c>
      <c r="AG167" s="335" t="str">
        <f>MasterRemote!K167</f>
        <v>HUGHES239</v>
      </c>
      <c r="AH167" s="335">
        <v>233060803</v>
      </c>
      <c r="AI167" s="335" t="s">
        <v>4903</v>
      </c>
      <c r="AJ167" s="335" t="str">
        <f>VLOOKUP(A167,Sheet4!$B$3:$AV$326,28,FALSE)</f>
        <v>NPRM</v>
      </c>
      <c r="AK167" s="335" t="str">
        <f>VLOOKUP(A167,Sheet4!$B$3:$AV$326,29,FALSE)</f>
        <v>35m x 2</v>
      </c>
      <c r="AL167" s="335" t="str">
        <f>MasterRemote!T167</f>
        <v>SCM201900010008</v>
      </c>
      <c r="AM167" s="335" t="s">
        <v>4713</v>
      </c>
      <c r="AN167" s="335" t="s">
        <v>4713</v>
      </c>
      <c r="AO167" s="335" t="str">
        <f t="shared" si="132"/>
        <v>HUGHES239-SiteSurvey-166</v>
      </c>
      <c r="AP167" s="335">
        <v>233019505</v>
      </c>
      <c r="AQ167" s="338" t="s">
        <v>6749</v>
      </c>
    </row>
    <row r="168" spans="1:43">
      <c r="A168" s="335" t="str">
        <f>MasterRemote!A168</f>
        <v>SCM201900010008000167</v>
      </c>
      <c r="B168" s="335">
        <f>MasterRemote!B168</f>
        <v>167</v>
      </c>
      <c r="C168" s="335" t="str">
        <f>MasterRemote!F168</f>
        <v>4.44.49.1</v>
      </c>
      <c r="D168" s="336">
        <f t="shared" si="133"/>
        <v>43277</v>
      </c>
      <c r="E168" s="342" t="s">
        <v>6750</v>
      </c>
      <c r="F168" s="335" t="s">
        <v>3409</v>
      </c>
      <c r="G168" s="335" t="s">
        <v>3259</v>
      </c>
      <c r="H168" s="335" t="s">
        <v>3260</v>
      </c>
      <c r="I168" s="336">
        <v>43277</v>
      </c>
      <c r="J168" s="336">
        <f t="shared" ref="J168:L168" si="171">I168</f>
        <v>43277</v>
      </c>
      <c r="K168" s="336">
        <f t="shared" si="171"/>
        <v>43277</v>
      </c>
      <c r="L168" s="336">
        <f t="shared" si="171"/>
        <v>43277</v>
      </c>
      <c r="M168" s="335" t="s">
        <v>6468</v>
      </c>
      <c r="N168" s="335" t="s">
        <v>4713</v>
      </c>
      <c r="O168" s="335" t="s">
        <v>14</v>
      </c>
      <c r="P168" s="335" t="s">
        <v>2940</v>
      </c>
      <c r="Q168" s="337">
        <v>20009</v>
      </c>
      <c r="R168" s="335" t="str">
        <f>VLOOKUP(A168,Sheet4!$B$3:$AV$326,22,FALSE)</f>
        <v>Mauriza</v>
      </c>
      <c r="S168" s="335">
        <f>VLOOKUP(A168,Sheet4!$B$3:$AV$326,23,FALSE)</f>
        <v>85641788799</v>
      </c>
      <c r="T168" s="335" t="str">
        <f>VLOOKUP(A168,Sheet4!$B$3:$AV$326,37,FALSE)</f>
        <v>Space antena ada namun terhalang oleh antena PSN (VSAT Backup) yang masih aktif dan harus dilakukan dismantle.
Untuk Dismantle tanggung jawab PIC</v>
      </c>
      <c r="U168" s="335">
        <f>VLOOKUP(A168,Sheet4!$B$3:$AV$326,32,FALSE)</f>
        <v>0</v>
      </c>
      <c r="V168" s="335">
        <f>VLOOKUP(A168,Sheet4!$B$3:$AV$326,31,FALSE)</f>
        <v>0</v>
      </c>
      <c r="W168" s="335" t="str">
        <f>VLOOKUP(A168,Sheet4!$B$3:$AV$326,14,FALSE)</f>
        <v>Jl. Slamet Riyadi No. 236, Surakarta</v>
      </c>
      <c r="X168" s="335" t="str">
        <f>VLOOKUP(A168,Sheet4!$B$3:$AV$326,17,FALSE)</f>
        <v>Gudang- Bisa Titip</v>
      </c>
      <c r="Y168" s="335" t="str">
        <f>VLOOKUP(A168,Sheet4!$B$3:$AV$326,25,FALSE)</f>
        <v>2.4 m</v>
      </c>
      <c r="Z168" s="335" t="str">
        <f>VLOOKUP(A168,Sheet4!$B$3:$AV$326,26,FALSE)</f>
        <v>ROOFTOP , LANTAI 1</v>
      </c>
      <c r="AA168" s="335">
        <f>VLOOKUP(A168,Sheet4!$B$3:$AV$326,27,FALSE)</f>
        <v>0</v>
      </c>
      <c r="AB168" s="335">
        <f>VLOOKUP(A168,Sheet4!$B$3:$AV$326,33,FALSE)</f>
        <v>0</v>
      </c>
      <c r="AC168" s="335" t="str">
        <f>VLOOKUP(A168,Sheet4!$B$3:$AV$326,34,FALSE)</f>
        <v>ADA</v>
      </c>
      <c r="AD168" s="335" t="s">
        <v>6718</v>
      </c>
      <c r="AE168" s="335" t="str">
        <f>VLOOKUP(A168,Sheet4!$B$3:$AV$326,30,FALSE)</f>
        <v>LOSS</v>
      </c>
      <c r="AF168" s="335" t="s">
        <v>5256</v>
      </c>
      <c r="AG168" s="335" t="str">
        <f>MasterRemote!K168</f>
        <v>HUGHES239</v>
      </c>
      <c r="AH168" s="335">
        <v>233060803</v>
      </c>
      <c r="AI168" s="335" t="s">
        <v>4903</v>
      </c>
      <c r="AJ168" s="335" t="str">
        <f>VLOOKUP(A168,Sheet4!$B$3:$AV$326,28,FALSE)</f>
        <v>NPRM</v>
      </c>
      <c r="AK168" s="335" t="s">
        <v>4780</v>
      </c>
      <c r="AL168" s="335" t="str">
        <f>MasterRemote!T168</f>
        <v>SCM201900010008</v>
      </c>
      <c r="AM168" s="335" t="s">
        <v>4713</v>
      </c>
      <c r="AN168" s="335" t="s">
        <v>4713</v>
      </c>
      <c r="AO168" s="335" t="str">
        <f t="shared" si="132"/>
        <v>HUGHES239-SiteSurvey-167</v>
      </c>
      <c r="AP168" s="335">
        <v>233019505</v>
      </c>
      <c r="AQ168" s="338" t="s">
        <v>6749</v>
      </c>
    </row>
    <row r="169" spans="1:43">
      <c r="A169" s="335" t="str">
        <f>MasterRemote!A169</f>
        <v>SCM201900010008000168</v>
      </c>
      <c r="B169" s="335">
        <f>MasterRemote!B169</f>
        <v>168</v>
      </c>
      <c r="C169" s="335" t="str">
        <f>MasterRemote!F169</f>
        <v>2.46.17.1</v>
      </c>
      <c r="D169" s="336">
        <f t="shared" si="133"/>
        <v>43278</v>
      </c>
      <c r="E169" s="342" t="s">
        <v>6750</v>
      </c>
      <c r="F169" s="335" t="s">
        <v>3411</v>
      </c>
      <c r="G169" s="335" t="s">
        <v>3225</v>
      </c>
      <c r="H169" s="335" t="s">
        <v>3226</v>
      </c>
      <c r="I169" s="336">
        <v>43278</v>
      </c>
      <c r="J169" s="336">
        <f t="shared" ref="J169:L169" si="172">I169</f>
        <v>43278</v>
      </c>
      <c r="K169" s="336">
        <f t="shared" si="172"/>
        <v>43278</v>
      </c>
      <c r="L169" s="336">
        <f t="shared" si="172"/>
        <v>43278</v>
      </c>
      <c r="M169" s="335" t="s">
        <v>6468</v>
      </c>
      <c r="N169" s="335" t="s">
        <v>4713</v>
      </c>
      <c r="O169" s="335" t="s">
        <v>14</v>
      </c>
      <c r="P169" s="335" t="s">
        <v>2940</v>
      </c>
      <c r="Q169" s="337">
        <v>20009</v>
      </c>
      <c r="R169" s="335" t="str">
        <f>VLOOKUP(A169,Sheet4!$B$3:$AV$326,22,FALSE)</f>
        <v>niam</v>
      </c>
      <c r="S169" s="335" t="str">
        <f>VLOOKUP(A169,Sheet4!$B$3:$AV$326,23,FALSE)</f>
        <v>62 821-3751-1216)</v>
      </c>
      <c r="T169" s="335" t="str">
        <f>VLOOKUP(A169,Sheet4!$B$3:$AV$326,37,FALSE)</f>
        <v>done survey</v>
      </c>
      <c r="U169" s="335">
        <f>VLOOKUP(A169,Sheet4!$B$3:$AV$326,32,FALSE)</f>
        <v>-6.9209300000000002</v>
      </c>
      <c r="V169" s="335">
        <f>VLOOKUP(A169,Sheet4!$B$3:$AV$326,31,FALSE)</f>
        <v>110.19765</v>
      </c>
      <c r="W169" s="335" t="str">
        <f>VLOOKUP(A169,Sheet4!$B$3:$AV$326,14,FALSE)</f>
        <v>JL SUKARNO HATTA NO 36 KENDAL</v>
      </c>
      <c r="X169" s="335" t="str">
        <f>VLOOKUP(A169,Sheet4!$B$3:$AV$326,17,FALSE)</f>
        <v>Gudang- Bisa Titip</v>
      </c>
      <c r="Y169" s="335" t="str">
        <f>VLOOKUP(A169,Sheet4!$B$3:$AV$326,25,FALSE)</f>
        <v>2.4 m</v>
      </c>
      <c r="Z169" s="335" t="str">
        <f>VLOOKUP(A169,Sheet4!$B$3:$AV$326,26,FALSE)</f>
        <v>ATAS DAK LANTAI 3 BAGIAN BELAKANG GEDUNG UTAMA BRI</v>
      </c>
      <c r="AA169" s="335" t="str">
        <f>VLOOKUP(A169,Sheet4!$B$3:$AV$326,27,FALSE)</f>
        <v>Mendukung</v>
      </c>
      <c r="AB169" s="335" t="str">
        <f>VLOOKUP(A169,Sheet4!$B$3:$AV$326,33,FALSE)</f>
        <v>P-N ; 224 V , P-G 225 V , N-G ( Ground) 1,3 V</v>
      </c>
      <c r="AC169" s="335" t="str">
        <f>VLOOKUP(A169,Sheet4!$B$3:$AV$326,34,FALSE)</f>
        <v>ADA</v>
      </c>
      <c r="AD169" s="335" t="s">
        <v>6718</v>
      </c>
      <c r="AE169" s="335" t="str">
        <f>VLOOKUP(A169,Sheet4!$B$3:$AV$326,30,FALSE)</f>
        <v>LOSS DARI POHON DAN GEDUNG DEPAN KANAN KIRI ADA TOWER SELULER</v>
      </c>
      <c r="AF169" s="335" t="s">
        <v>5256</v>
      </c>
      <c r="AG169" s="335" t="str">
        <f>MasterRemote!K169</f>
        <v>HUGHES239</v>
      </c>
      <c r="AH169" s="335">
        <v>237711805</v>
      </c>
      <c r="AI169" s="340" t="s">
        <v>6726</v>
      </c>
      <c r="AJ169" s="335" t="str">
        <f>VLOOKUP(A169,Sheet4!$B$3:$AV$326,28,FALSE)</f>
        <v>NPRM</v>
      </c>
      <c r="AK169" s="335" t="s">
        <v>4790</v>
      </c>
      <c r="AL169" s="335" t="str">
        <f>MasterRemote!T169</f>
        <v>SCM201900010008</v>
      </c>
      <c r="AM169" s="335" t="s">
        <v>4713</v>
      </c>
      <c r="AN169" s="335" t="s">
        <v>4713</v>
      </c>
      <c r="AO169" s="335" t="str">
        <f t="shared" si="132"/>
        <v>HUGHES239-SiteSurvey-168</v>
      </c>
      <c r="AP169" s="335">
        <v>233019505</v>
      </c>
      <c r="AQ169" s="338" t="s">
        <v>6749</v>
      </c>
    </row>
    <row r="170" spans="1:43">
      <c r="A170" s="335" t="str">
        <f>MasterRemote!A170</f>
        <v>SCM201900010008000169</v>
      </c>
      <c r="B170" s="335">
        <f>MasterRemote!B170</f>
        <v>169</v>
      </c>
      <c r="C170" s="335" t="str">
        <f>MasterRemote!F170</f>
        <v>3.46.17.1</v>
      </c>
      <c r="D170" s="336">
        <f t="shared" si="133"/>
        <v>43278</v>
      </c>
      <c r="E170" s="342" t="s">
        <v>6750</v>
      </c>
      <c r="F170" s="335" t="s">
        <v>3413</v>
      </c>
      <c r="G170" s="335" t="s">
        <v>3254</v>
      </c>
      <c r="H170" s="335" t="s">
        <v>3255</v>
      </c>
      <c r="I170" s="336">
        <v>43278</v>
      </c>
      <c r="J170" s="336">
        <f t="shared" ref="J170:L170" si="173">I170</f>
        <v>43278</v>
      </c>
      <c r="K170" s="336">
        <f t="shared" si="173"/>
        <v>43278</v>
      </c>
      <c r="L170" s="336">
        <f t="shared" si="173"/>
        <v>43278</v>
      </c>
      <c r="M170" s="335" t="s">
        <v>6468</v>
      </c>
      <c r="N170" s="335" t="s">
        <v>4713</v>
      </c>
      <c r="O170" s="335" t="s">
        <v>14</v>
      </c>
      <c r="P170" s="335" t="s">
        <v>2940</v>
      </c>
      <c r="Q170" s="337">
        <v>20009</v>
      </c>
      <c r="R170" s="335" t="str">
        <f>VLOOKUP(A170,Sheet4!$B$3:$AV$326,22,FALSE)</f>
        <v>eko</v>
      </c>
      <c r="S170" s="335">
        <f>VLOOKUP(A170,Sheet4!$B$3:$AV$326,23,FALSE)</f>
        <v>85641382496</v>
      </c>
      <c r="T170" s="335" t="str">
        <f>VLOOKUP(A170,Sheet4!$B$3:$AV$326,37,FALSE)</f>
        <v>done survey</v>
      </c>
      <c r="U170" s="335">
        <f>VLOOKUP(A170,Sheet4!$B$3:$AV$326,32,FALSE)</f>
        <v>-689729</v>
      </c>
      <c r="V170" s="335">
        <f>VLOOKUP(A170,Sheet4!$B$3:$AV$326,31,FALSE)</f>
        <v>11063634</v>
      </c>
      <c r="W170" s="335" t="str">
        <f>VLOOKUP(A170,Sheet4!$B$3:$AV$326,14,FALSE)</f>
        <v>Jl. Sultan Patah  676, Demak</v>
      </c>
      <c r="X170" s="335" t="str">
        <f>VLOOKUP(A170,Sheet4!$B$3:$AV$326,17,FALSE)</f>
        <v>Gudang- Bisa Titip</v>
      </c>
      <c r="Y170" s="335" t="str">
        <f>VLOOKUP(A170,Sheet4!$B$3:$AV$326,25,FALSE)</f>
        <v>2.4 m</v>
      </c>
      <c r="Z170" s="335" t="str">
        <f>VLOOKUP(A170,Sheet4!$B$3:$AV$326,26,FALSE)</f>
        <v>ROOFTOP , LANTAI 1 , diatas ruang genset</v>
      </c>
      <c r="AA170" s="335" t="str">
        <f>VLOOKUP(A170,Sheet4!$B$3:$AV$326,27,FALSE)</f>
        <v>Mendukung</v>
      </c>
      <c r="AB170" s="335" t="str">
        <f>VLOOKUP(A170,Sheet4!$B$3:$AV$326,33,FALSE)</f>
        <v>PN 220 PG 219 NG 0.6 V</v>
      </c>
      <c r="AC170" s="335" t="str">
        <f>VLOOKUP(A170,Sheet4!$B$3:$AV$326,34,FALSE)</f>
        <v>ADA</v>
      </c>
      <c r="AD170" s="335" t="s">
        <v>6718</v>
      </c>
      <c r="AE170" s="335" t="str">
        <f>VLOOKUP(A170,Sheet4!$B$3:$AV$326,30,FALSE)</f>
        <v>LOSS</v>
      </c>
      <c r="AF170" s="335" t="s">
        <v>5256</v>
      </c>
      <c r="AG170" s="335" t="str">
        <f>MasterRemote!K170</f>
        <v>HUGHES239</v>
      </c>
      <c r="AH170" s="335">
        <v>237711805</v>
      </c>
      <c r="AI170" s="340" t="s">
        <v>6726</v>
      </c>
      <c r="AJ170" s="335" t="str">
        <f>VLOOKUP(A170,Sheet4!$B$3:$AV$326,28,FALSE)</f>
        <v>NPRM</v>
      </c>
      <c r="AK170" s="335" t="s">
        <v>4815</v>
      </c>
      <c r="AL170" s="335" t="str">
        <f>MasterRemote!T170</f>
        <v>SCM201900010008</v>
      </c>
      <c r="AM170" s="335" t="s">
        <v>4713</v>
      </c>
      <c r="AN170" s="335" t="s">
        <v>4713</v>
      </c>
      <c r="AO170" s="335" t="str">
        <f t="shared" si="132"/>
        <v>HUGHES239-SiteSurvey-169</v>
      </c>
      <c r="AP170" s="335">
        <v>233019505</v>
      </c>
      <c r="AQ170" s="338" t="s">
        <v>6749</v>
      </c>
    </row>
    <row r="171" spans="1:43">
      <c r="A171" s="335" t="str">
        <f>MasterRemote!A171</f>
        <v>SCM201900010008000170</v>
      </c>
      <c r="B171" s="335">
        <f>MasterRemote!B171</f>
        <v>170</v>
      </c>
      <c r="C171" s="335" t="str">
        <f>MasterRemote!F171</f>
        <v>1.104.17.1</v>
      </c>
      <c r="D171" s="336">
        <f t="shared" si="133"/>
        <v>43281</v>
      </c>
      <c r="E171" s="342" t="s">
        <v>6750</v>
      </c>
      <c r="F171" s="335" t="s">
        <v>3415</v>
      </c>
      <c r="G171" s="335" t="s">
        <v>3225</v>
      </c>
      <c r="H171" s="335" t="s">
        <v>3226</v>
      </c>
      <c r="I171" s="336">
        <v>43281</v>
      </c>
      <c r="J171" s="336">
        <f t="shared" ref="J171:L171" si="174">I171</f>
        <v>43281</v>
      </c>
      <c r="K171" s="336">
        <f t="shared" si="174"/>
        <v>43281</v>
      </c>
      <c r="L171" s="336">
        <f t="shared" si="174"/>
        <v>43281</v>
      </c>
      <c r="M171" s="335" t="s">
        <v>6468</v>
      </c>
      <c r="N171" s="335" t="s">
        <v>4713</v>
      </c>
      <c r="O171" s="335" t="s">
        <v>14</v>
      </c>
      <c r="P171" s="335" t="s">
        <v>2940</v>
      </c>
      <c r="Q171" s="337">
        <v>20009</v>
      </c>
      <c r="R171" s="335" t="str">
        <f>VLOOKUP(A171,Sheet4!$B$3:$AV$326,22,FALSE)</f>
        <v>TONY</v>
      </c>
      <c r="S171" s="335" t="str">
        <f>VLOOKUP(A171,Sheet4!$B$3:$AV$326,23,FALSE)</f>
        <v>62 858-4863-9845</v>
      </c>
      <c r="T171" s="335" t="str">
        <f>VLOOKUP(A171,Sheet4!$B$3:$AV$326,37,FALSE)</f>
        <v>done survey</v>
      </c>
      <c r="U171" s="335">
        <f>VLOOKUP(A171,Sheet4!$B$3:$AV$326,32,FALSE)</f>
        <v>-6.8776299999999999</v>
      </c>
      <c r="V171" s="335">
        <f>VLOOKUP(A171,Sheet4!$B$3:$AV$326,31,FALSE)</f>
        <v>109.67477</v>
      </c>
      <c r="W171" s="335" t="str">
        <f>VLOOKUP(A171,Sheet4!$B$3:$AV$326,14,FALSE)</f>
        <v>JL WR SUPRATMAN NO 6 PEKALONGAN</v>
      </c>
      <c r="X171" s="335" t="str">
        <f>VLOOKUP(A171,Sheet4!$B$3:$AV$326,17,FALSE)</f>
        <v>Gudang- Bisa Titip</v>
      </c>
      <c r="Y171" s="335" t="str">
        <f>VLOOKUP(A171,Sheet4!$B$3:$AV$326,25,FALSE)</f>
        <v>2.4 m</v>
      </c>
      <c r="Z171" s="335" t="str">
        <f>VLOOKUP(A171,Sheet4!$B$3:$AV$326,26,FALSE)</f>
        <v>ATAS DAK LANTAI 2 DI BELAKANG GEDUNG UTAMA BRI</v>
      </c>
      <c r="AA171" s="335" t="str">
        <f>VLOOKUP(A171,Sheet4!$B$3:$AV$326,27,FALSE)</f>
        <v>Mendukung</v>
      </c>
      <c r="AB171" s="335" t="str">
        <f>VLOOKUP(A171,Sheet4!$B$3:$AV$326,33,FALSE)</f>
        <v>P-N ; 219 V , P-G 219 V , N-G ( Ground) 1,4 V</v>
      </c>
      <c r="AC171" s="335" t="str">
        <f>VLOOKUP(A171,Sheet4!$B$3:$AV$326,34,FALSE)</f>
        <v>ADA</v>
      </c>
      <c r="AD171" s="335" t="s">
        <v>6718</v>
      </c>
      <c r="AE171" s="335" t="str">
        <f>VLOOKUP(A171,Sheet4!$B$3:$AV$326,30,FALSE)</f>
        <v>LOSS DARI POHON DAN GEDUNG</v>
      </c>
      <c r="AF171" s="335" t="s">
        <v>5256</v>
      </c>
      <c r="AG171" s="335" t="str">
        <f>MasterRemote!K171</f>
        <v>HUGHES239</v>
      </c>
      <c r="AH171" s="335">
        <v>237711805</v>
      </c>
      <c r="AI171" s="340" t="s">
        <v>6726</v>
      </c>
      <c r="AJ171" s="335" t="str">
        <f>VLOOKUP(A171,Sheet4!$B$3:$AV$326,28,FALSE)</f>
        <v>NPRM</v>
      </c>
      <c r="AK171" s="335" t="str">
        <f>VLOOKUP(A171,Sheet4!$B$3:$AV$326,29,FALSE)</f>
        <v>78m x 2</v>
      </c>
      <c r="AL171" s="335" t="str">
        <f>MasterRemote!T171</f>
        <v>SCM201900010008</v>
      </c>
      <c r="AM171" s="335" t="s">
        <v>4713</v>
      </c>
      <c r="AN171" s="335" t="s">
        <v>4713</v>
      </c>
      <c r="AO171" s="335" t="str">
        <f t="shared" si="132"/>
        <v>HUGHES239-SiteSurvey-170</v>
      </c>
      <c r="AP171" s="335">
        <v>233019505</v>
      </c>
      <c r="AQ171" s="338" t="s">
        <v>6749</v>
      </c>
    </row>
    <row r="172" spans="1:43">
      <c r="A172" s="335" t="str">
        <f>MasterRemote!A172</f>
        <v>SCM201900010008000171</v>
      </c>
      <c r="B172" s="335">
        <f>MasterRemote!B172</f>
        <v>171</v>
      </c>
      <c r="C172" s="335" t="str">
        <f>MasterRemote!F172</f>
        <v>6.103.17.1</v>
      </c>
      <c r="D172" s="336">
        <f t="shared" si="133"/>
        <v>43280</v>
      </c>
      <c r="E172" s="342" t="s">
        <v>6750</v>
      </c>
      <c r="F172" s="335" t="s">
        <v>3416</v>
      </c>
      <c r="G172" s="335" t="s">
        <v>3249</v>
      </c>
      <c r="H172" s="335" t="s">
        <v>3250</v>
      </c>
      <c r="I172" s="336">
        <v>43280</v>
      </c>
      <c r="J172" s="336">
        <f t="shared" ref="J172:L172" si="175">I172</f>
        <v>43280</v>
      </c>
      <c r="K172" s="336">
        <f t="shared" si="175"/>
        <v>43280</v>
      </c>
      <c r="L172" s="336">
        <f t="shared" si="175"/>
        <v>43280</v>
      </c>
      <c r="M172" s="335" t="s">
        <v>6468</v>
      </c>
      <c r="N172" s="335" t="s">
        <v>4713</v>
      </c>
      <c r="O172" s="335" t="s">
        <v>14</v>
      </c>
      <c r="P172" s="335" t="s">
        <v>2940</v>
      </c>
      <c r="Q172" s="337">
        <v>20009</v>
      </c>
      <c r="R172" s="335" t="str">
        <f>VLOOKUP(A172,Sheet4!$B$3:$AV$326,22,FALSE)</f>
        <v>Julius</v>
      </c>
      <c r="S172" s="335" t="str">
        <f>VLOOKUP(A172,Sheet4!$B$3:$AV$326,23,FALSE)</f>
        <v>085740000625/ 081804101925.</v>
      </c>
      <c r="T172" s="335" t="str">
        <f>VLOOKUP(A172,Sheet4!$B$3:$AV$326,37,FALSE)</f>
        <v>done survey</v>
      </c>
      <c r="U172" s="335">
        <f>VLOOKUP(A172,Sheet4!$B$3:$AV$326,32,FALSE)</f>
        <v>-7.45</v>
      </c>
      <c r="V172" s="335" t="str">
        <f>VLOOKUP(A172,Sheet4!$B$3:$AV$326,31,FALSE)</f>
        <v>109/</v>
      </c>
      <c r="W172" s="335" t="str">
        <f>VLOOKUP(A172,Sheet4!$B$3:$AV$326,14,FALSE)</f>
        <v>Jl. Kolonel Sugiyono no 02. Wates Kulon progo .YOGYAKARTA. Yogyakarta.</v>
      </c>
      <c r="X172" s="335" t="str">
        <f>VLOOKUP(A172,Sheet4!$B$3:$AV$326,17,FALSE)</f>
        <v>Gudang- Bisa Titip</v>
      </c>
      <c r="Y172" s="335" t="str">
        <f>VLOOKUP(A172,Sheet4!$B$3:$AV$326,25,FALSE)</f>
        <v>2.4 m</v>
      </c>
      <c r="Z172" s="335" t="str">
        <f>VLOOKUP(A172,Sheet4!$B$3:$AV$326,26,FALSE)</f>
        <v>diatas dak genset</v>
      </c>
      <c r="AA172" s="335" t="str">
        <f>VLOOKUP(A172,Sheet4!$B$3:$AV$326,27,FALSE)</f>
        <v>Mendukung</v>
      </c>
      <c r="AB172" s="335" t="str">
        <f>VLOOKUP(A172,Sheet4!$B$3:$AV$326,33,FALSE)</f>
        <v>Pn.233 - pg 220. Grounding. 0.4. missal P-N ; 223 V , P-G 221V , N-G ( Ground) 3.24v.</v>
      </c>
      <c r="AC172" s="335" t="str">
        <f>VLOOKUP(A172,Sheet4!$B$3:$AV$326,34,FALSE)</f>
        <v>ADA</v>
      </c>
      <c r="AD172" s="335" t="s">
        <v>6718</v>
      </c>
      <c r="AE172" s="335" t="str">
        <f>VLOOKUP(A172,Sheet4!$B$3:$AV$326,30,FALSE)</f>
        <v>LOSS</v>
      </c>
      <c r="AF172" s="335" t="s">
        <v>5256</v>
      </c>
      <c r="AG172" s="335" t="str">
        <f>MasterRemote!K172</f>
        <v>HUGHES239</v>
      </c>
      <c r="AH172" s="335">
        <v>233060803</v>
      </c>
      <c r="AI172" s="335" t="s">
        <v>4903</v>
      </c>
      <c r="AJ172" s="335" t="str">
        <f>VLOOKUP(A172,Sheet4!$B$3:$AV$326,28,FALSE)</f>
        <v>NPRM</v>
      </c>
      <c r="AK172" s="335" t="s">
        <v>4790</v>
      </c>
      <c r="AL172" s="335" t="str">
        <f>MasterRemote!T172</f>
        <v>SCM201900010008</v>
      </c>
      <c r="AM172" s="335" t="s">
        <v>4713</v>
      </c>
      <c r="AN172" s="335" t="s">
        <v>4713</v>
      </c>
      <c r="AO172" s="335" t="str">
        <f t="shared" si="132"/>
        <v>HUGHES239-SiteSurvey-171</v>
      </c>
      <c r="AP172" s="335">
        <v>233019505</v>
      </c>
      <c r="AQ172" s="338" t="s">
        <v>6749</v>
      </c>
    </row>
    <row r="173" spans="1:43">
      <c r="A173" s="335" t="str">
        <f>MasterRemote!A173</f>
        <v>SCM201900010008000172</v>
      </c>
      <c r="B173" s="335">
        <f>MasterRemote!B173</f>
        <v>172</v>
      </c>
      <c r="C173" s="335" t="str">
        <f>MasterRemote!F173</f>
        <v>6.101.17.1</v>
      </c>
      <c r="D173" s="336">
        <f t="shared" si="133"/>
        <v>43283</v>
      </c>
      <c r="E173" s="342" t="s">
        <v>6750</v>
      </c>
      <c r="F173" s="335" t="s">
        <v>3417</v>
      </c>
      <c r="G173" s="335" t="s">
        <v>3234</v>
      </c>
      <c r="H173" s="335" t="s">
        <v>3235</v>
      </c>
      <c r="I173" s="336">
        <v>43283</v>
      </c>
      <c r="J173" s="336">
        <f t="shared" ref="J173:L173" si="176">I173</f>
        <v>43283</v>
      </c>
      <c r="K173" s="336">
        <f t="shared" si="176"/>
        <v>43283</v>
      </c>
      <c r="L173" s="336">
        <f t="shared" si="176"/>
        <v>43283</v>
      </c>
      <c r="M173" s="335" t="s">
        <v>6468</v>
      </c>
      <c r="N173" s="335" t="s">
        <v>4713</v>
      </c>
      <c r="O173" s="335" t="s">
        <v>14</v>
      </c>
      <c r="P173" s="335" t="s">
        <v>2940</v>
      </c>
      <c r="Q173" s="337">
        <v>20009</v>
      </c>
      <c r="R173" s="335" t="str">
        <f>VLOOKUP(A173,Sheet4!$B$3:$AV$326,22,FALSE)</f>
        <v>Afif/</v>
      </c>
      <c r="S173" s="335">
        <f>VLOOKUP(A173,Sheet4!$B$3:$AV$326,23,FALSE)</f>
        <v>87803628213</v>
      </c>
      <c r="T173" s="335" t="str">
        <f>VLOOKUP(A173,Sheet4!$B$3:$AV$326,37,FALSE)</f>
        <v>Done</v>
      </c>
      <c r="U173" s="335">
        <f>VLOOKUP(A173,Sheet4!$B$3:$AV$326,32,FALSE)</f>
        <v>-7.8347179999999996</v>
      </c>
      <c r="V173" s="335">
        <f>VLOOKUP(A173,Sheet4!$B$3:$AV$326,31,FALSE)</f>
        <v>109.24847200000001</v>
      </c>
      <c r="W173" s="335" t="str">
        <f>VLOOKUP(A173,Sheet4!$B$3:$AV$326,14,FALSE)</f>
        <v>Jl. Diponegoro, Tanjungsari, Sindangsari, Majenang, Kab.Cilacap Jawa Tengah</v>
      </c>
      <c r="X173" s="335" t="str">
        <f>VLOOKUP(A173,Sheet4!$B$3:$AV$326,17,FALSE)</f>
        <v>Gudang- Bisa Titip</v>
      </c>
      <c r="Y173" s="335" t="str">
        <f>VLOOKUP(A173,Sheet4!$B$3:$AV$326,25,FALSE)</f>
        <v>2.4 m</v>
      </c>
      <c r="Z173" s="335" t="str">
        <f>VLOOKUP(A173,Sheet4!$B$3:$AV$326,26,FALSE)</f>
        <v>DAK LANTAI 3</v>
      </c>
      <c r="AA173" s="335" t="str">
        <f>VLOOKUP(A173,Sheet4!$B$3:$AV$326,27,FALSE)</f>
        <v>Mendukung</v>
      </c>
      <c r="AB173" s="335" t="str">
        <f>VLOOKUP(A173,Sheet4!$B$3:$AV$326,33,FALSE)</f>
        <v>PN 223 PG 221 NG 0.4V</v>
      </c>
      <c r="AC173" s="335" t="str">
        <f>VLOOKUP(A173,Sheet4!$B$3:$AV$326,34,FALSE)</f>
        <v>ADA</v>
      </c>
      <c r="AD173" s="335" t="s">
        <v>6718</v>
      </c>
      <c r="AE173" s="335" t="str">
        <f>VLOOKUP(A173,Sheet4!$B$3:$AV$326,30,FALSE)</f>
        <v>LOSS DARI POHON DAN GEDUNG</v>
      </c>
      <c r="AF173" s="335" t="s">
        <v>5256</v>
      </c>
      <c r="AG173" s="335" t="str">
        <f>MasterRemote!K173</f>
        <v>HUGHES239</v>
      </c>
      <c r="AH173" s="335">
        <v>235111005</v>
      </c>
      <c r="AI173" s="335" t="s">
        <v>3131</v>
      </c>
      <c r="AJ173" s="335" t="str">
        <f>VLOOKUP(A173,Sheet4!$B$3:$AV$326,28,FALSE)</f>
        <v>NPRM</v>
      </c>
      <c r="AK173" s="335" t="s">
        <v>4815</v>
      </c>
      <c r="AL173" s="335" t="str">
        <f>MasterRemote!T173</f>
        <v>SCM201900010008</v>
      </c>
      <c r="AM173" s="335" t="s">
        <v>4713</v>
      </c>
      <c r="AN173" s="335" t="s">
        <v>4713</v>
      </c>
      <c r="AO173" s="335" t="str">
        <f t="shared" si="132"/>
        <v>HUGHES239-SiteSurvey-172</v>
      </c>
      <c r="AP173" s="335">
        <v>233019505</v>
      </c>
      <c r="AQ173" s="338" t="s">
        <v>6749</v>
      </c>
    </row>
    <row r="174" spans="1:43">
      <c r="A174" s="335" t="str">
        <f>MasterRemote!A174</f>
        <v>SCM201900010008000173</v>
      </c>
      <c r="B174" s="335">
        <f>MasterRemote!B174</f>
        <v>173</v>
      </c>
      <c r="C174" s="335" t="str">
        <f>MasterRemote!F174</f>
        <v>46.25.168.1</v>
      </c>
      <c r="D174" s="336">
        <f t="shared" si="133"/>
        <v>43277</v>
      </c>
      <c r="E174" s="342" t="s">
        <v>6750</v>
      </c>
      <c r="F174" s="335" t="s">
        <v>3418</v>
      </c>
      <c r="G174" s="335" t="s">
        <v>3259</v>
      </c>
      <c r="H174" s="335" t="s">
        <v>3260</v>
      </c>
      <c r="I174" s="336">
        <v>43277</v>
      </c>
      <c r="J174" s="336">
        <f t="shared" ref="J174:L174" si="177">I174</f>
        <v>43277</v>
      </c>
      <c r="K174" s="336">
        <f t="shared" si="177"/>
        <v>43277</v>
      </c>
      <c r="L174" s="336">
        <f t="shared" si="177"/>
        <v>43277</v>
      </c>
      <c r="M174" s="335" t="s">
        <v>6468</v>
      </c>
      <c r="N174" s="335" t="s">
        <v>4713</v>
      </c>
      <c r="O174" s="335" t="s">
        <v>14</v>
      </c>
      <c r="P174" s="335" t="s">
        <v>2940</v>
      </c>
      <c r="Q174" s="337">
        <v>20009</v>
      </c>
      <c r="R174" s="335" t="str">
        <f>VLOOKUP(A174,Sheet4!$B$3:$AV$326,22,FALSE)</f>
        <v>NUR AFIFAH</v>
      </c>
      <c r="S174" s="335">
        <f>VLOOKUP(A174,Sheet4!$B$3:$AV$326,23,FALSE)</f>
        <v>85727047070</v>
      </c>
      <c r="T174" s="335" t="str">
        <f>VLOOKUP(A174,Sheet4!$B$3:$AV$326,37,FALSE)</f>
        <v>Done</v>
      </c>
      <c r="U174" s="335">
        <f>VLOOKUP(A174,Sheet4!$B$3:$AV$326,32,FALSE)</f>
        <v>-7.6002530000000004</v>
      </c>
      <c r="V174" s="335">
        <f>VLOOKUP(A174,Sheet4!$B$3:$AV$326,31,FALSE)</f>
        <v>110.818622</v>
      </c>
      <c r="W174" s="335" t="str">
        <f>VLOOKUP(A174,Sheet4!$B$3:$AV$326,14,FALSE)</f>
        <v>Jl.Ir sukarno blok A1 - A2 kel madegondo kec.grogol kab sukoharjo</v>
      </c>
      <c r="X174" s="335" t="str">
        <f>VLOOKUP(A174,Sheet4!$B$3:$AV$326,17,FALSE)</f>
        <v>Gudang- Bisa Titip</v>
      </c>
      <c r="Y174" s="335" t="str">
        <f>VLOOKUP(A174,Sheet4!$B$3:$AV$326,25,FALSE)</f>
        <v>2.4 m</v>
      </c>
      <c r="Z174" s="335" t="str">
        <f>VLOOKUP(A174,Sheet4!$B$3:$AV$326,26,FALSE)</f>
        <v>ATAP GEDUNG LANTAI 4</v>
      </c>
      <c r="AA174" s="335" t="str">
        <f>VLOOKUP(A174,Sheet4!$B$3:$AV$326,27,FALSE)</f>
        <v>Mendukung</v>
      </c>
      <c r="AB174" s="335" t="str">
        <f>VLOOKUP(A174,Sheet4!$B$3:$AV$326,33,FALSE)</f>
        <v>P-N ; 220 V , P-G 221V , N-G ( Ground) 0,2v</v>
      </c>
      <c r="AC174" s="335" t="str">
        <f>VLOOKUP(A174,Sheet4!$B$3:$AV$326,34,FALSE)</f>
        <v>ADA</v>
      </c>
      <c r="AD174" s="335" t="s">
        <v>6718</v>
      </c>
      <c r="AE174" s="335" t="str">
        <f>VLOOKUP(A174,Sheet4!$B$3:$AV$326,30,FALSE)</f>
        <v>LOSS DARI POHON DAN GEDUNG</v>
      </c>
      <c r="AF174" s="335" t="s">
        <v>5256</v>
      </c>
      <c r="AG174" s="335" t="str">
        <f>MasterRemote!K174</f>
        <v>HUGHES239</v>
      </c>
      <c r="AH174" s="335">
        <v>237711805</v>
      </c>
      <c r="AI174" s="340" t="s">
        <v>6726</v>
      </c>
      <c r="AJ174" s="335" t="str">
        <f>VLOOKUP(A174,Sheet4!$B$3:$AV$326,28,FALSE)</f>
        <v>NPRM</v>
      </c>
      <c r="AK174" s="335" t="s">
        <v>4780</v>
      </c>
      <c r="AL174" s="335" t="str">
        <f>MasterRemote!T174</f>
        <v>SCM201900010008</v>
      </c>
      <c r="AM174" s="335" t="s">
        <v>4713</v>
      </c>
      <c r="AN174" s="335" t="s">
        <v>4713</v>
      </c>
      <c r="AO174" s="335" t="str">
        <f t="shared" si="132"/>
        <v>HUGHES239-SiteSurvey-173</v>
      </c>
      <c r="AP174" s="335">
        <v>233019505</v>
      </c>
      <c r="AQ174" s="338" t="s">
        <v>6749</v>
      </c>
    </row>
    <row r="175" spans="1:43">
      <c r="A175" s="335" t="str">
        <f>MasterRemote!A175</f>
        <v>SCM201900010008000174</v>
      </c>
      <c r="B175" s="335">
        <f>MasterRemote!B175</f>
        <v>174</v>
      </c>
      <c r="C175" s="335" t="str">
        <f>MasterRemote!F175</f>
        <v>6.99.17.1</v>
      </c>
      <c r="D175" s="336">
        <f t="shared" si="133"/>
        <v>43281</v>
      </c>
      <c r="E175" s="342" t="s">
        <v>6750</v>
      </c>
      <c r="F175" s="335" t="s">
        <v>3422</v>
      </c>
      <c r="G175" s="335" t="s">
        <v>3263</v>
      </c>
      <c r="H175" s="335" t="s">
        <v>3264</v>
      </c>
      <c r="I175" s="336">
        <v>43281</v>
      </c>
      <c r="J175" s="336">
        <f t="shared" ref="J175:L175" si="178">I175</f>
        <v>43281</v>
      </c>
      <c r="K175" s="336">
        <f t="shared" si="178"/>
        <v>43281</v>
      </c>
      <c r="L175" s="336">
        <f t="shared" si="178"/>
        <v>43281</v>
      </c>
      <c r="M175" s="335" t="s">
        <v>6468</v>
      </c>
      <c r="N175" s="335" t="s">
        <v>4713</v>
      </c>
      <c r="O175" s="335" t="s">
        <v>14</v>
      </c>
      <c r="P175" s="335" t="s">
        <v>2940</v>
      </c>
      <c r="Q175" s="337">
        <v>20009</v>
      </c>
      <c r="R175" s="335" t="str">
        <f>VLOOKUP(A175,Sheet4!$B$3:$AV$326,22,FALSE)</f>
        <v>Khoirul Azwar</v>
      </c>
      <c r="S175" s="335">
        <f>VLOOKUP(A175,Sheet4!$B$3:$AV$326,23,FALSE)</f>
        <v>81802557575</v>
      </c>
      <c r="T175" s="335" t="str">
        <f>VLOOKUP(A175,Sheet4!$B$3:$AV$326,37,FALSE)</f>
        <v>Done</v>
      </c>
      <c r="U175" s="335" t="str">
        <f>VLOOKUP(A175,Sheet4!$B$3:$AV$326,32,FALSE)</f>
        <v>-7/57 S</v>
      </c>
      <c r="V175" s="335" t="str">
        <f>VLOOKUP(A175,Sheet4!$B$3:$AV$326,31,FALSE)</f>
        <v>110/36 E</v>
      </c>
      <c r="W175" s="335" t="str">
        <f>VLOOKUP(A175,Sheet4!$B$3:$AV$326,14,FALSE)</f>
        <v>JLN.PRAMUKA NO 6 WONOSARI GUNUNG KIDUL</v>
      </c>
      <c r="X175" s="335" t="str">
        <f>VLOOKUP(A175,Sheet4!$B$3:$AV$326,17,FALSE)</f>
        <v>Gudang- Bisa Titip</v>
      </c>
      <c r="Y175" s="335" t="str">
        <f>VLOOKUP(A175,Sheet4!$B$3:$AV$326,25,FALSE)</f>
        <v>2.4 m</v>
      </c>
      <c r="Z175" s="335" t="str">
        <f>VLOOKUP(A175,Sheet4!$B$3:$AV$326,26,FALSE)</f>
        <v>rooftop</v>
      </c>
      <c r="AA175" s="335" t="str">
        <f>VLOOKUP(A175,Sheet4!$B$3:$AV$326,27,FALSE)</f>
        <v>Mendukung</v>
      </c>
      <c r="AB175" s="335" t="str">
        <f>VLOOKUP(A175,Sheet4!$B$3:$AV$326,33,FALSE)</f>
        <v>P-N ; 226V , P-G 227V , N-G ( Ground) 0.00 V</v>
      </c>
      <c r="AC175" s="335" t="str">
        <f>VLOOKUP(A175,Sheet4!$B$3:$AV$326,34,FALSE)</f>
        <v>ADA</v>
      </c>
      <c r="AD175" s="335" t="s">
        <v>6718</v>
      </c>
      <c r="AE175" s="335" t="str">
        <f>VLOOKUP(A175,Sheet4!$B$3:$AV$326,30,FALSE)</f>
        <v>LOSS DARI POHON DAN GEDUNG/ OBSTACLE</v>
      </c>
      <c r="AF175" s="335" t="s">
        <v>5256</v>
      </c>
      <c r="AG175" s="335" t="str">
        <f>MasterRemote!K175</f>
        <v>HUGHES239</v>
      </c>
      <c r="AH175" s="335">
        <v>233060803</v>
      </c>
      <c r="AI175" s="335" t="s">
        <v>4903</v>
      </c>
      <c r="AJ175" s="335" t="str">
        <f>VLOOKUP(A175,Sheet4!$B$3:$AV$326,28,FALSE)</f>
        <v>NPRM</v>
      </c>
      <c r="AK175" s="335" t="s">
        <v>4875</v>
      </c>
      <c r="AL175" s="335" t="str">
        <f>MasterRemote!T175</f>
        <v>SCM201900010008</v>
      </c>
      <c r="AM175" s="335" t="s">
        <v>4713</v>
      </c>
      <c r="AN175" s="335" t="s">
        <v>4713</v>
      </c>
      <c r="AO175" s="335" t="str">
        <f t="shared" si="132"/>
        <v>HUGHES239-SiteSurvey-174</v>
      </c>
      <c r="AP175" s="335">
        <v>233019505</v>
      </c>
      <c r="AQ175" s="338" t="s">
        <v>6749</v>
      </c>
    </row>
    <row r="176" spans="1:43">
      <c r="A176" s="335" t="str">
        <f>MasterRemote!A176</f>
        <v>SCM201900010008000175</v>
      </c>
      <c r="B176" s="335">
        <f>MasterRemote!B176</f>
        <v>175</v>
      </c>
      <c r="C176" s="335" t="str">
        <f>MasterRemote!F176</f>
        <v>1.101.17.1</v>
      </c>
      <c r="D176" s="336">
        <f t="shared" si="133"/>
        <v>43276</v>
      </c>
      <c r="E176" s="342" t="s">
        <v>6750</v>
      </c>
      <c r="F176" s="335" t="s">
        <v>3423</v>
      </c>
      <c r="G176" s="335" t="s">
        <v>3259</v>
      </c>
      <c r="H176" s="335" t="s">
        <v>3260</v>
      </c>
      <c r="I176" s="336">
        <v>43276</v>
      </c>
      <c r="J176" s="336">
        <f t="shared" ref="J176:L176" si="179">I176</f>
        <v>43276</v>
      </c>
      <c r="K176" s="336">
        <f t="shared" si="179"/>
        <v>43276</v>
      </c>
      <c r="L176" s="336">
        <f t="shared" si="179"/>
        <v>43276</v>
      </c>
      <c r="M176" s="335" t="s">
        <v>6468</v>
      </c>
      <c r="N176" s="335" t="s">
        <v>4713</v>
      </c>
      <c r="O176" s="335" t="s">
        <v>14</v>
      </c>
      <c r="P176" s="335" t="s">
        <v>2940</v>
      </c>
      <c r="Q176" s="337">
        <v>20009</v>
      </c>
      <c r="R176" s="335" t="str">
        <f>VLOOKUP(A176,Sheet4!$B$3:$AV$326,22,FALSE)</f>
        <v>andy nugroho</v>
      </c>
      <c r="S176" s="335">
        <f>VLOOKUP(A176,Sheet4!$B$3:$AV$326,23,FALSE)</f>
        <v>82139134504</v>
      </c>
      <c r="T176" s="335" t="str">
        <f>VLOOKUP(A176,Sheet4!$B$3:$AV$326,37,FALSE)</f>
        <v>Space antena ada namun terhalang oleh antena PSN (VSAT Backup) yang masih aktif dan harus dilakukan dismantle.
Untuk Dismantle tanggung jawab PIC</v>
      </c>
      <c r="U176" s="335">
        <f>VLOOKUP(A176,Sheet4!$B$3:$AV$326,32,FALSE)</f>
        <v>-7.5698600000000003</v>
      </c>
      <c r="V176" s="335">
        <f>VLOOKUP(A176,Sheet4!$B$3:$AV$326,31,FALSE)</f>
        <v>110.803535</v>
      </c>
      <c r="W176" s="335" t="str">
        <f>VLOOKUP(A176,Sheet4!$B$3:$AV$326,14,FALSE)</f>
        <v>Jl. Slamet Riyadi No. 236, Surakarta</v>
      </c>
      <c r="X176" s="335" t="str">
        <f>VLOOKUP(A176,Sheet4!$B$3:$AV$326,17,FALSE)</f>
        <v>Gudang- Bisa Titip</v>
      </c>
      <c r="Y176" s="335" t="str">
        <f>VLOOKUP(A176,Sheet4!$B$3:$AV$326,25,FALSE)</f>
        <v>2.4 m</v>
      </c>
      <c r="Z176" s="335" t="str">
        <f>VLOOKUP(A176,Sheet4!$B$3:$AV$326,26,FALSE)</f>
        <v>lantai 1</v>
      </c>
      <c r="AA176" s="335" t="str">
        <f>VLOOKUP(A176,Sheet4!$B$3:$AV$326,27,FALSE)</f>
        <v>Mendukung</v>
      </c>
      <c r="AB176" s="335" t="str">
        <f>VLOOKUP(A176,Sheet4!$B$3:$AV$326,33,FALSE)</f>
        <v>PN 221 PG 220 NG 0,6V</v>
      </c>
      <c r="AC176" s="335" t="str">
        <f>VLOOKUP(A176,Sheet4!$B$3:$AV$326,34,FALSE)</f>
        <v>ADA</v>
      </c>
      <c r="AD176" s="335" t="s">
        <v>6718</v>
      </c>
      <c r="AE176" s="335" t="str">
        <f>VLOOKUP(A176,Sheet4!$B$3:$AV$326,30,FALSE)</f>
        <v>LOSS</v>
      </c>
      <c r="AF176" s="335" t="s">
        <v>5256</v>
      </c>
      <c r="AG176" s="335" t="str">
        <f>MasterRemote!K176</f>
        <v>HUGHES239</v>
      </c>
      <c r="AH176" s="335">
        <v>233060803</v>
      </c>
      <c r="AI176" s="335" t="s">
        <v>4903</v>
      </c>
      <c r="AJ176" s="335" t="str">
        <f>VLOOKUP(A176,Sheet4!$B$3:$AV$326,28,FALSE)</f>
        <v>NPRM</v>
      </c>
      <c r="AK176" s="335" t="s">
        <v>4875</v>
      </c>
      <c r="AL176" s="335" t="str">
        <f>MasterRemote!T176</f>
        <v>SCM201900010008</v>
      </c>
      <c r="AM176" s="335" t="s">
        <v>4713</v>
      </c>
      <c r="AN176" s="335" t="s">
        <v>4713</v>
      </c>
      <c r="AO176" s="335" t="str">
        <f t="shared" si="132"/>
        <v>HUGHES239-SiteSurvey-175</v>
      </c>
      <c r="AP176" s="335">
        <v>233019505</v>
      </c>
      <c r="AQ176" s="338" t="s">
        <v>6749</v>
      </c>
    </row>
    <row r="177" spans="1:43">
      <c r="A177" s="335" t="str">
        <f>MasterRemote!A177</f>
        <v>SCM201900010008000176</v>
      </c>
      <c r="B177" s="335">
        <f>MasterRemote!B177</f>
        <v>176</v>
      </c>
      <c r="C177" s="335" t="str">
        <f>MasterRemote!F177</f>
        <v>1.40.33.1</v>
      </c>
      <c r="D177" s="336">
        <f t="shared" si="133"/>
        <v>43276</v>
      </c>
      <c r="E177" s="342" t="s">
        <v>6750</v>
      </c>
      <c r="F177" s="335" t="s">
        <v>3318</v>
      </c>
      <c r="G177" s="335" t="s">
        <v>3242</v>
      </c>
      <c r="H177" s="335" t="s">
        <v>3243</v>
      </c>
      <c r="I177" s="336">
        <v>43276</v>
      </c>
      <c r="J177" s="336">
        <f t="shared" ref="J177:L177" si="180">I177</f>
        <v>43276</v>
      </c>
      <c r="K177" s="336">
        <f t="shared" si="180"/>
        <v>43276</v>
      </c>
      <c r="L177" s="336">
        <f t="shared" si="180"/>
        <v>43276</v>
      </c>
      <c r="M177" s="335" t="s">
        <v>6468</v>
      </c>
      <c r="N177" s="335" t="s">
        <v>4713</v>
      </c>
      <c r="O177" s="335" t="s">
        <v>14</v>
      </c>
      <c r="P177" s="335" t="s">
        <v>2940</v>
      </c>
      <c r="Q177" s="337">
        <v>20009</v>
      </c>
      <c r="R177" s="335" t="str">
        <f>VLOOKUP(A177,Sheet4!$B$3:$AV$326,22,FALSE)</f>
        <v>Basar</v>
      </c>
      <c r="S177" s="335">
        <f>VLOOKUP(A177,Sheet4!$B$3:$AV$326,23,FALSE)</f>
        <v>8117885550</v>
      </c>
      <c r="T177" s="335" t="str">
        <f>VLOOKUP(A177,Sheet4!$B$3:$AV$326,37,FALSE)</f>
        <v>Alternatif 1 : ada stasiun radio dan tower Wireless
Alternatif 2 : Harus bongkar 2 set antena satlink milik kanwil dan kanis</v>
      </c>
      <c r="U177" s="335">
        <f>VLOOKUP(A177,Sheet4!$B$3:$AV$326,32,FALSE)</f>
        <v>-3.5</v>
      </c>
      <c r="V177" s="335">
        <f>VLOOKUP(A177,Sheet4!$B$3:$AV$326,31,FALSE)</f>
        <v>-104.5</v>
      </c>
      <c r="W177" s="335" t="str">
        <f>VLOOKUP(A177,Sheet4!$B$3:$AV$326,14,FALSE)</f>
        <v>Jl. Kapt A Rivai no.15 Palembang PALEMBANG</v>
      </c>
      <c r="X177" s="335" t="str">
        <f>VLOOKUP(A177,Sheet4!$B$3:$AV$326,17,FALSE)</f>
        <v>Gudang- Bisa Titip</v>
      </c>
      <c r="Y177" s="335" t="str">
        <f>VLOOKUP(A177,Sheet4!$B$3:$AV$326,25,FALSE)</f>
        <v>2.4 m</v>
      </c>
      <c r="Z177" s="335" t="str">
        <f>VLOOKUP(A177,Sheet4!$B$3:$AV$326,26,FALSE)</f>
        <v>Roof top lantai 4</v>
      </c>
      <c r="AA177" s="335" t="str">
        <f>VLOOKUP(A177,Sheet4!$B$3:$AV$326,27,FALSE)</f>
        <v>Mendukung</v>
      </c>
      <c r="AB177" s="335" t="str">
        <f>VLOOKUP(A177,Sheet4!$B$3:$AV$326,33,FALSE)</f>
        <v>P-N ; 218 V ,
P-G : 218V ,
N-G : 0.9 v</v>
      </c>
      <c r="AC177" s="335" t="str">
        <f>VLOOKUP(A177,Sheet4!$B$3:$AV$326,34,FALSE)</f>
        <v>ADA</v>
      </c>
      <c r="AD177" s="335" t="s">
        <v>6718</v>
      </c>
      <c r="AE177" s="335" t="str">
        <f>VLOOKUP(A177,Sheet4!$B$3:$AV$326,30,FALSE)</f>
        <v>LOSS</v>
      </c>
      <c r="AF177" s="335" t="s">
        <v>5256</v>
      </c>
      <c r="AG177" s="335" t="str">
        <f>MasterRemote!K177</f>
        <v>HUGHES239</v>
      </c>
      <c r="AH177" s="335">
        <v>233059704</v>
      </c>
      <c r="AI177" s="335" t="s">
        <v>6727</v>
      </c>
      <c r="AJ177" s="335" t="str">
        <f>VLOOKUP(A177,Sheet4!$B$3:$AV$326,28,FALSE)</f>
        <v>NPRM</v>
      </c>
      <c r="AK177" s="335" t="s">
        <v>4815</v>
      </c>
      <c r="AL177" s="335" t="str">
        <f>MasterRemote!T177</f>
        <v>SCM201900010008</v>
      </c>
      <c r="AM177" s="335" t="s">
        <v>4713</v>
      </c>
      <c r="AN177" s="335" t="s">
        <v>4713</v>
      </c>
      <c r="AO177" s="335" t="str">
        <f t="shared" si="132"/>
        <v>HUGHES239-SiteSurvey-176</v>
      </c>
      <c r="AP177" s="335">
        <v>233019505</v>
      </c>
      <c r="AQ177" s="338" t="s">
        <v>6749</v>
      </c>
    </row>
    <row r="178" spans="1:43">
      <c r="A178" s="335" t="str">
        <f>MasterRemote!A178</f>
        <v>SCM201900010008000177</v>
      </c>
      <c r="B178" s="335">
        <f>MasterRemote!B178</f>
        <v>177</v>
      </c>
      <c r="C178" s="335" t="str">
        <f>MasterRemote!F178</f>
        <v>2.71.17.1</v>
      </c>
      <c r="D178" s="336">
        <f t="shared" si="133"/>
        <v>43277</v>
      </c>
      <c r="E178" s="342" t="s">
        <v>6750</v>
      </c>
      <c r="F178" s="335" t="s">
        <v>3424</v>
      </c>
      <c r="G178" s="335" t="s">
        <v>3234</v>
      </c>
      <c r="H178" s="335" t="s">
        <v>3235</v>
      </c>
      <c r="I178" s="336">
        <v>43277</v>
      </c>
      <c r="J178" s="336">
        <f t="shared" ref="J178:L178" si="181">I178</f>
        <v>43277</v>
      </c>
      <c r="K178" s="336">
        <f t="shared" si="181"/>
        <v>43277</v>
      </c>
      <c r="L178" s="336">
        <f t="shared" si="181"/>
        <v>43277</v>
      </c>
      <c r="M178" s="335" t="s">
        <v>6468</v>
      </c>
      <c r="N178" s="335" t="s">
        <v>4713</v>
      </c>
      <c r="O178" s="335" t="s">
        <v>14</v>
      </c>
      <c r="P178" s="335" t="s">
        <v>2940</v>
      </c>
      <c r="Q178" s="337">
        <v>20009</v>
      </c>
      <c r="R178" s="335" t="str">
        <f>VLOOKUP(A178,Sheet4!$B$3:$AV$326,22,FALSE)</f>
        <v>ALI</v>
      </c>
      <c r="S178" s="335">
        <f>VLOOKUP(A178,Sheet4!$B$3:$AV$326,23,FALSE)</f>
        <v>85200851981</v>
      </c>
      <c r="T178" s="335" t="str">
        <f>VLOOKUP(A178,Sheet4!$B$3:$AV$326,37,FALSE)</f>
        <v>MENUNGGU ANTENA PSN DI DISMANTLE DAN REPOSISI</v>
      </c>
      <c r="U178" s="335">
        <f>VLOOKUP(A178,Sheet4!$B$3:$AV$326,32,FALSE)</f>
        <v>-7.4238999999999997</v>
      </c>
      <c r="V178" s="335">
        <f>VLOOKUP(A178,Sheet4!$B$3:$AV$326,31,FALSE)</f>
        <v>109.226354</v>
      </c>
      <c r="W178" s="335" t="str">
        <f>VLOOKUP(A178,Sheet4!$B$3:$AV$326,14,FALSE)</f>
        <v>Jl. Jend. Sudirman No. 57, Purwokerto Kab. Banyumas Jawa tengah</v>
      </c>
      <c r="X178" s="335" t="str">
        <f>VLOOKUP(A178,Sheet4!$B$3:$AV$326,17,FALSE)</f>
        <v>Gudang- Bisa Titip</v>
      </c>
      <c r="Y178" s="335" t="str">
        <f>VLOOKUP(A178,Sheet4!$B$3:$AV$326,25,FALSE)</f>
        <v>2.4 m</v>
      </c>
      <c r="Z178" s="335" t="str">
        <f>VLOOKUP(A178,Sheet4!$B$3:$AV$326,26,FALSE)</f>
        <v>Rooftop lantai 4</v>
      </c>
      <c r="AA178" s="335" t="str">
        <f>VLOOKUP(A178,Sheet4!$B$3:$AV$326,27,FALSE)</f>
        <v>Mendukung</v>
      </c>
      <c r="AB178" s="335" t="str">
        <f>VLOOKUP(A178,Sheet4!$B$3:$AV$326,33,FALSE)</f>
        <v>P-N ; 222 V , P-G 221V , N-G ( Ground) 0,2v</v>
      </c>
      <c r="AC178" s="335" t="str">
        <f>VLOOKUP(A178,Sheet4!$B$3:$AV$326,34,FALSE)</f>
        <v>ADA</v>
      </c>
      <c r="AD178" s="335" t="s">
        <v>6718</v>
      </c>
      <c r="AE178" s="335" t="str">
        <f>VLOOKUP(A178,Sheet4!$B$3:$AV$326,30,FALSE)</f>
        <v>LOSS</v>
      </c>
      <c r="AF178" s="335" t="s">
        <v>5256</v>
      </c>
      <c r="AG178" s="335" t="str">
        <f>MasterRemote!K178</f>
        <v>HUGHES239</v>
      </c>
      <c r="AH178" s="335">
        <v>237711805</v>
      </c>
      <c r="AI178" s="340" t="s">
        <v>6726</v>
      </c>
      <c r="AJ178" s="335" t="str">
        <f>VLOOKUP(A178,Sheet4!$B$3:$AV$326,28,FALSE)</f>
        <v>NPRM</v>
      </c>
      <c r="AK178" s="335" t="s">
        <v>4875</v>
      </c>
      <c r="AL178" s="335" t="str">
        <f>MasterRemote!T178</f>
        <v>SCM201900010008</v>
      </c>
      <c r="AM178" s="335" t="s">
        <v>4713</v>
      </c>
      <c r="AN178" s="335" t="s">
        <v>4713</v>
      </c>
      <c r="AO178" s="335" t="str">
        <f t="shared" si="132"/>
        <v>HUGHES239-SiteSurvey-177</v>
      </c>
      <c r="AP178" s="335">
        <v>233019505</v>
      </c>
      <c r="AQ178" s="338" t="s">
        <v>6749</v>
      </c>
    </row>
    <row r="179" spans="1:43">
      <c r="A179" s="335" t="str">
        <f>MasterRemote!A179</f>
        <v>SCM201900010008000178</v>
      </c>
      <c r="B179" s="335">
        <f>MasterRemote!B179</f>
        <v>178</v>
      </c>
      <c r="C179" s="335" t="str">
        <f>MasterRemote!F179</f>
        <v>2.70.17.1</v>
      </c>
      <c r="D179" s="336">
        <f t="shared" si="133"/>
        <v>43277</v>
      </c>
      <c r="E179" s="342" t="s">
        <v>6750</v>
      </c>
      <c r="F179" s="335" t="s">
        <v>3426</v>
      </c>
      <c r="G179" s="335" t="s">
        <v>3249</v>
      </c>
      <c r="H179" s="335" t="s">
        <v>3250</v>
      </c>
      <c r="I179" s="336">
        <v>43277</v>
      </c>
      <c r="J179" s="336">
        <f t="shared" ref="J179:L179" si="182">I179</f>
        <v>43277</v>
      </c>
      <c r="K179" s="336">
        <f t="shared" si="182"/>
        <v>43277</v>
      </c>
      <c r="L179" s="336">
        <f t="shared" si="182"/>
        <v>43277</v>
      </c>
      <c r="M179" s="335" t="s">
        <v>6468</v>
      </c>
      <c r="N179" s="335" t="s">
        <v>4713</v>
      </c>
      <c r="O179" s="335" t="s">
        <v>14</v>
      </c>
      <c r="P179" s="335" t="s">
        <v>2940</v>
      </c>
      <c r="Q179" s="337">
        <v>20009</v>
      </c>
      <c r="R179" s="335" t="str">
        <f>VLOOKUP(A179,Sheet4!$B$3:$AV$326,22,FALSE)</f>
        <v>IYAN</v>
      </c>
      <c r="S179" s="335">
        <f>VLOOKUP(A179,Sheet4!$B$3:$AV$326,23,FALSE)</f>
        <v>85728633242</v>
      </c>
      <c r="T179" s="335" t="str">
        <f>VLOOKUP(A179,Sheet4!$B$3:$AV$326,37,FALSE)</f>
        <v>1. Ups Mati. 
2. LOKASI tidak Ada jalur.. ke atas gedung. Harus Ditarik Lewat samping gedung. Dengan tambang minim 4 orang.</v>
      </c>
      <c r="U179" s="335">
        <f>VLOOKUP(A179,Sheet4!$B$3:$AV$326,32,FALSE)</f>
        <v>-7.46</v>
      </c>
      <c r="V179" s="335" t="str">
        <f>VLOOKUP(A179,Sheet4!$B$3:$AV$326,31,FALSE)</f>
        <v>110/19</v>
      </c>
      <c r="W179" s="335" t="str">
        <f>VLOOKUP(A179,Sheet4!$B$3:$AV$326,14,FALSE)</f>
        <v>Jl.Katamso No .13. Katamso</v>
      </c>
      <c r="X179" s="335" t="str">
        <f>VLOOKUP(A179,Sheet4!$B$3:$AV$326,17,FALSE)</f>
        <v>Gudang- Bisa Titip</v>
      </c>
      <c r="Y179" s="335" t="str">
        <f>VLOOKUP(A179,Sheet4!$B$3:$AV$326,25,FALSE)</f>
        <v>2.4 m</v>
      </c>
      <c r="Z179" s="335" t="str">
        <f>VLOOKUP(A179,Sheet4!$B$3:$AV$326,26,FALSE)</f>
        <v>Rooftop lt4</v>
      </c>
      <c r="AA179" s="335" t="str">
        <f>VLOOKUP(A179,Sheet4!$B$3:$AV$326,27,FALSE)</f>
        <v>Mendukung</v>
      </c>
      <c r="AB179" s="335" t="str">
        <f>VLOOKUP(A179,Sheet4!$B$3:$AV$326,33,FALSE)</f>
        <v>P-N ; 220 V , P-G 221V , N-G ( Ground) 0,2v</v>
      </c>
      <c r="AC179" s="335" t="str">
        <f>VLOOKUP(A179,Sheet4!$B$3:$AV$326,34,FALSE)</f>
        <v>ADA</v>
      </c>
      <c r="AD179" s="335" t="s">
        <v>6718</v>
      </c>
      <c r="AE179" s="335" t="str">
        <f>VLOOKUP(A179,Sheet4!$B$3:$AV$326,30,FALSE)</f>
        <v>LOSS DARI POHON DAN GEDUNG/ OBSTACLE ( KETERANGANNYA APA)</v>
      </c>
      <c r="AF179" s="335" t="s">
        <v>5256</v>
      </c>
      <c r="AG179" s="335" t="str">
        <f>MasterRemote!K179</f>
        <v>HUGHES239</v>
      </c>
      <c r="AH179" s="335">
        <v>237711805</v>
      </c>
      <c r="AI179" s="340" t="s">
        <v>6726</v>
      </c>
      <c r="AJ179" s="335" t="str">
        <f>VLOOKUP(A179,Sheet4!$B$3:$AV$326,28,FALSE)</f>
        <v>NPRM</v>
      </c>
      <c r="AK179" s="335" t="s">
        <v>4790</v>
      </c>
      <c r="AL179" s="335" t="str">
        <f>MasterRemote!T179</f>
        <v>SCM201900010008</v>
      </c>
      <c r="AM179" s="335" t="s">
        <v>4713</v>
      </c>
      <c r="AN179" s="335" t="s">
        <v>4713</v>
      </c>
      <c r="AO179" s="335" t="str">
        <f t="shared" si="132"/>
        <v>HUGHES239-SiteSurvey-178</v>
      </c>
      <c r="AP179" s="335">
        <v>233019505</v>
      </c>
      <c r="AQ179" s="338" t="s">
        <v>6749</v>
      </c>
    </row>
    <row r="180" spans="1:43">
      <c r="A180" s="335" t="str">
        <f>MasterRemote!A180</f>
        <v>SCM201900010008000179</v>
      </c>
      <c r="B180" s="335">
        <f>MasterRemote!B180</f>
        <v>179</v>
      </c>
      <c r="C180" s="335" t="str">
        <f>MasterRemote!F180</f>
        <v>2.131.81.1</v>
      </c>
      <c r="D180" s="336">
        <f t="shared" si="133"/>
        <v>43298</v>
      </c>
      <c r="E180" s="342" t="s">
        <v>6750</v>
      </c>
      <c r="F180" s="335" t="s">
        <v>4485</v>
      </c>
      <c r="G180" s="335" t="s">
        <v>3219</v>
      </c>
      <c r="H180" s="335" t="s">
        <v>3220</v>
      </c>
      <c r="I180" s="339">
        <v>43298</v>
      </c>
      <c r="J180" s="336">
        <f t="shared" ref="J180:L180" si="183">I180</f>
        <v>43298</v>
      </c>
      <c r="K180" s="336">
        <f t="shared" si="183"/>
        <v>43298</v>
      </c>
      <c r="L180" s="336">
        <f t="shared" si="183"/>
        <v>43298</v>
      </c>
      <c r="M180" s="335" t="s">
        <v>6468</v>
      </c>
      <c r="N180" s="335" t="s">
        <v>4713</v>
      </c>
      <c r="O180" s="335" t="s">
        <v>14</v>
      </c>
      <c r="P180" s="335" t="s">
        <v>2940</v>
      </c>
      <c r="Q180" s="337">
        <v>20009</v>
      </c>
      <c r="R180" s="335" t="str">
        <f>VLOOKUP(A180,Sheet4!$B$3:$AV$326,22,FALSE)</f>
        <v>Dimas</v>
      </c>
      <c r="S180" s="335">
        <f>VLOOKUP(A180,Sheet4!$B$3:$AV$326,23,FALSE)</f>
        <v>85738505040</v>
      </c>
      <c r="T180" s="335" t="str">
        <f>VLOOKUP(A180,Sheet4!$B$3:$AV$326,37,FALSE)</f>
        <v>done survey</v>
      </c>
      <c r="U180" s="335">
        <f>VLOOKUP(A180,Sheet4!$B$3:$AV$326,32,FALSE)</f>
        <v>0</v>
      </c>
      <c r="V180" s="335">
        <f>VLOOKUP(A180,Sheet4!$B$3:$AV$326,31,FALSE)</f>
        <v>0</v>
      </c>
      <c r="W180" s="335" t="str">
        <f>VLOOKUP(A180,Sheet4!$B$3:$AV$326,14,FALSE)</f>
        <v>JLN RAJAWALI NO 27 KREMBANGAN SEL. KREMBANGAN KOTA SBY JATIM 60175</v>
      </c>
      <c r="X180" s="335" t="str">
        <f>VLOOKUP(A180,Sheet4!$B$3:$AV$326,17,FALSE)</f>
        <v>Gudang- Bisa Titip</v>
      </c>
      <c r="Y180" s="335" t="str">
        <f>VLOOKUP(A180,Sheet4!$B$3:$AV$326,25,FALSE)</f>
        <v>2.4 m</v>
      </c>
      <c r="Z180" s="335" t="str">
        <f>VLOOKUP(A180,Sheet4!$B$3:$AV$326,26,FALSE)</f>
        <v>ROOFTOP GUDANG SAMPING LANTAI 5 GEDUNG UTAMA</v>
      </c>
      <c r="AA180" s="335" t="str">
        <f>VLOOKUP(A180,Sheet4!$B$3:$AV$326,27,FALSE)</f>
        <v>Mendukung</v>
      </c>
      <c r="AB180" s="335">
        <f>VLOOKUP(A180,Sheet4!$B$3:$AV$326,33,FALSE)</f>
        <v>0</v>
      </c>
      <c r="AC180" s="335" t="str">
        <f>VLOOKUP(A180,Sheet4!$B$3:$AV$326,34,FALSE)</f>
        <v>ADA</v>
      </c>
      <c r="AD180" s="335" t="s">
        <v>6718</v>
      </c>
      <c r="AE180" s="335" t="str">
        <f>VLOOKUP(A180,Sheet4!$B$3:$AV$326,30,FALSE)</f>
        <v>LOSS</v>
      </c>
      <c r="AF180" s="335" t="s">
        <v>5256</v>
      </c>
      <c r="AG180" s="335" t="str">
        <f>MasterRemote!K180</f>
        <v>HUGHES239</v>
      </c>
      <c r="AH180" s="335">
        <v>233040304</v>
      </c>
      <c r="AI180" s="335" t="s">
        <v>6723</v>
      </c>
      <c r="AJ180" s="335" t="str">
        <f>VLOOKUP(A180,Sheet4!$B$3:$AV$326,28,FALSE)</f>
        <v>NPRM</v>
      </c>
      <c r="AK180" s="335" t="s">
        <v>5709</v>
      </c>
      <c r="AL180" s="335" t="str">
        <f>MasterRemote!T180</f>
        <v>SCM201900010008</v>
      </c>
      <c r="AM180" s="335" t="s">
        <v>4713</v>
      </c>
      <c r="AN180" s="335" t="s">
        <v>4713</v>
      </c>
      <c r="AO180" s="335" t="str">
        <f t="shared" si="132"/>
        <v>HUGHES239-SiteSurvey-179</v>
      </c>
      <c r="AP180" s="335">
        <v>233019505</v>
      </c>
      <c r="AQ180" s="338" t="s">
        <v>6749</v>
      </c>
    </row>
    <row r="181" spans="1:43">
      <c r="A181" s="335" t="str">
        <f>MasterRemote!A181</f>
        <v>SCM201900010008000180</v>
      </c>
      <c r="B181" s="335">
        <f>MasterRemote!B181</f>
        <v>180</v>
      </c>
      <c r="C181" s="335" t="str">
        <f>MasterRemote!F181</f>
        <v>2.131.49.1</v>
      </c>
      <c r="D181" s="336">
        <f t="shared" si="133"/>
        <v>43299</v>
      </c>
      <c r="E181" s="342" t="s">
        <v>6750</v>
      </c>
      <c r="F181" s="335" t="s">
        <v>4489</v>
      </c>
      <c r="G181" s="335" t="s">
        <v>3130</v>
      </c>
      <c r="H181" s="335" t="s">
        <v>3131</v>
      </c>
      <c r="I181" s="339">
        <v>43299</v>
      </c>
      <c r="J181" s="336">
        <f t="shared" ref="J181:L181" si="184">I181</f>
        <v>43299</v>
      </c>
      <c r="K181" s="336">
        <f t="shared" si="184"/>
        <v>43299</v>
      </c>
      <c r="L181" s="336">
        <f t="shared" si="184"/>
        <v>43299</v>
      </c>
      <c r="M181" s="335" t="s">
        <v>6468</v>
      </c>
      <c r="N181" s="335" t="s">
        <v>4713</v>
      </c>
      <c r="O181" s="335" t="s">
        <v>14</v>
      </c>
      <c r="P181" s="335" t="s">
        <v>2940</v>
      </c>
      <c r="Q181" s="337">
        <v>20009</v>
      </c>
      <c r="R181" s="335" t="str">
        <f>VLOOKUP(A181,Sheet4!$B$3:$AV$326,22,FALSE)</f>
        <v>Satya dan Fadli</v>
      </c>
      <c r="S181" s="335" t="str">
        <f>VLOOKUP(A181,Sheet4!$B$3:$AV$326,23,FALSE)</f>
        <v>085732601635 / 082234054948</v>
      </c>
      <c r="T181" s="335" t="str">
        <f>VLOOKUP(A181,Sheet4!$B$3:$AV$326,37,FALSE)</f>
        <v>Pending, menunggu pembuatan Dak oleh BRI setempat</v>
      </c>
      <c r="U181" s="335">
        <f>VLOOKUP(A181,Sheet4!$B$3:$AV$326,32,FALSE)</f>
        <v>0</v>
      </c>
      <c r="V181" s="335">
        <f>VLOOKUP(A181,Sheet4!$B$3:$AV$326,31,FALSE)</f>
        <v>0</v>
      </c>
      <c r="W181" s="335" t="str">
        <f>VLOOKUP(A181,Sheet4!$B$3:$AV$326,14,FALSE)</f>
        <v>Jl. Kusumabangsa Sby</v>
      </c>
      <c r="X181" s="335" t="str">
        <f>VLOOKUP(A181,Sheet4!$B$3:$AV$326,17,FALSE)</f>
        <v>Gudang- Bisa Titip</v>
      </c>
      <c r="Y181" s="335" t="str">
        <f>VLOOKUP(A181,Sheet4!$B$3:$AV$326,25,FALSE)</f>
        <v>2.4 m</v>
      </c>
      <c r="Z181" s="335" t="str">
        <f>VLOOKUP(A181,Sheet4!$B$3:$AV$326,26,FALSE)</f>
        <v>Di atas dak lantai 5</v>
      </c>
      <c r="AA181" s="335" t="str">
        <f>VLOOKUP(A181,Sheet4!$B$3:$AV$326,27,FALSE)</f>
        <v>Mendukung</v>
      </c>
      <c r="AB181" s="335">
        <f>VLOOKUP(A181,Sheet4!$B$3:$AV$326,33,FALSE)</f>
        <v>0</v>
      </c>
      <c r="AC181" s="335" t="str">
        <f>VLOOKUP(A181,Sheet4!$B$3:$AV$326,34,FALSE)</f>
        <v>ADA</v>
      </c>
      <c r="AD181" s="335" t="s">
        <v>6718</v>
      </c>
      <c r="AE181" s="335" t="str">
        <f>VLOOKUP(A181,Sheet4!$B$3:$AV$326,30,FALSE)</f>
        <v>LOSS</v>
      </c>
      <c r="AF181" s="335" t="s">
        <v>5256</v>
      </c>
      <c r="AG181" s="335" t="str">
        <f>MasterRemote!K181</f>
        <v>HUGHES239</v>
      </c>
      <c r="AH181" s="335">
        <v>233060803</v>
      </c>
      <c r="AI181" s="335" t="s">
        <v>4903</v>
      </c>
      <c r="AJ181" s="335" t="str">
        <f>VLOOKUP(A181,Sheet4!$B$3:$AV$326,28,FALSE)</f>
        <v>NPRM</v>
      </c>
      <c r="AK181" s="335" t="s">
        <v>6708</v>
      </c>
      <c r="AL181" s="335" t="str">
        <f>MasterRemote!T181</f>
        <v>SCM201900010008</v>
      </c>
      <c r="AM181" s="335" t="s">
        <v>4713</v>
      </c>
      <c r="AN181" s="335" t="s">
        <v>4713</v>
      </c>
      <c r="AO181" s="335" t="str">
        <f t="shared" si="132"/>
        <v>HUGHES239-SiteSurvey-180</v>
      </c>
      <c r="AP181" s="335">
        <v>233019505</v>
      </c>
      <c r="AQ181" s="338" t="s">
        <v>6749</v>
      </c>
    </row>
    <row r="182" spans="1:43">
      <c r="A182" s="335" t="str">
        <f>MasterRemote!A182</f>
        <v>SCM201900010008000181</v>
      </c>
      <c r="B182" s="335">
        <f>MasterRemote!B182</f>
        <v>181</v>
      </c>
      <c r="C182" s="335" t="str">
        <f>MasterRemote!F182</f>
        <v>2.131.65.1</v>
      </c>
      <c r="D182" s="336">
        <f t="shared" si="133"/>
        <v>43296</v>
      </c>
      <c r="E182" s="342" t="s">
        <v>6750</v>
      </c>
      <c r="F182" s="335" t="s">
        <v>4493</v>
      </c>
      <c r="G182" s="335" t="s">
        <v>3132</v>
      </c>
      <c r="H182" s="335" t="s">
        <v>3133</v>
      </c>
      <c r="I182" s="339">
        <v>43296</v>
      </c>
      <c r="J182" s="336">
        <f t="shared" ref="J182:L182" si="185">I182</f>
        <v>43296</v>
      </c>
      <c r="K182" s="336">
        <f t="shared" si="185"/>
        <v>43296</v>
      </c>
      <c r="L182" s="336">
        <f t="shared" si="185"/>
        <v>43296</v>
      </c>
      <c r="M182" s="335" t="s">
        <v>6468</v>
      </c>
      <c r="N182" s="335" t="s">
        <v>4713</v>
      </c>
      <c r="O182" s="335" t="s">
        <v>14</v>
      </c>
      <c r="P182" s="335" t="s">
        <v>2940</v>
      </c>
      <c r="Q182" s="337">
        <v>20009</v>
      </c>
      <c r="R182" s="335" t="str">
        <f>VLOOKUP(A182,Sheet4!$B$3:$AV$326,22,FALSE)</f>
        <v>Yazid</v>
      </c>
      <c r="S182" s="335">
        <f>VLOOKUP(A182,Sheet4!$B$3:$AV$326,23,FALSE)</f>
        <v>85645670040</v>
      </c>
      <c r="T182" s="335" t="str">
        <f>VLOOKUP(A182,Sheet4!$B$3:$AV$326,37,FALSE)</f>
        <v>done survey</v>
      </c>
      <c r="U182" s="335">
        <f>VLOOKUP(A182,Sheet4!$B$3:$AV$326,32,FALSE)</f>
        <v>0</v>
      </c>
      <c r="V182" s="335">
        <f>VLOOKUP(A182,Sheet4!$B$3:$AV$326,31,FALSE)</f>
        <v>0</v>
      </c>
      <c r="W182" s="335" t="str">
        <f>VLOOKUP(A182,Sheet4!$B$3:$AV$326,14,FALSE)</f>
        <v>Jl Pahlawan 
No 39-41 
Surabaya</v>
      </c>
      <c r="X182" s="335" t="str">
        <f>VLOOKUP(A182,Sheet4!$B$3:$AV$326,17,FALSE)</f>
        <v>Gudang- Bisa Titip</v>
      </c>
      <c r="Y182" s="335" t="str">
        <f>VLOOKUP(A182,Sheet4!$B$3:$AV$326,25,FALSE)</f>
        <v>2.4 m</v>
      </c>
      <c r="Z182" s="335" t="str">
        <f>VLOOKUP(A182,Sheet4!$B$3:$AV$326,26,FALSE)</f>
        <v>Roof top</v>
      </c>
      <c r="AA182" s="335" t="str">
        <f>VLOOKUP(A182,Sheet4!$B$3:$AV$326,27,FALSE)</f>
        <v>Mendukung</v>
      </c>
      <c r="AB182" s="335">
        <f>VLOOKUP(A182,Sheet4!$B$3:$AV$326,33,FALSE)</f>
        <v>0</v>
      </c>
      <c r="AC182" s="335" t="str">
        <f>VLOOKUP(A182,Sheet4!$B$3:$AV$326,34,FALSE)</f>
        <v>ADA</v>
      </c>
      <c r="AD182" s="335" t="s">
        <v>6718</v>
      </c>
      <c r="AE182" s="335" t="str">
        <f>VLOOKUP(A182,Sheet4!$B$3:$AV$326,30,FALSE)</f>
        <v>LOSS</v>
      </c>
      <c r="AF182" s="335" t="s">
        <v>5256</v>
      </c>
      <c r="AG182" s="335" t="str">
        <f>MasterRemote!K182</f>
        <v>HUGHES239</v>
      </c>
      <c r="AH182" s="335">
        <v>233060803</v>
      </c>
      <c r="AI182" s="335" t="s">
        <v>4903</v>
      </c>
      <c r="AJ182" s="335" t="str">
        <f>VLOOKUP(A182,Sheet4!$B$3:$AV$326,28,FALSE)</f>
        <v>NPRM</v>
      </c>
      <c r="AK182" s="335" t="s">
        <v>4815</v>
      </c>
      <c r="AL182" s="335" t="str">
        <f>MasterRemote!T182</f>
        <v>SCM201900010008</v>
      </c>
      <c r="AM182" s="335" t="s">
        <v>4713</v>
      </c>
      <c r="AN182" s="335" t="s">
        <v>4713</v>
      </c>
      <c r="AO182" s="335" t="str">
        <f t="shared" si="132"/>
        <v>HUGHES239-SiteSurvey-181</v>
      </c>
      <c r="AP182" s="335">
        <v>233019505</v>
      </c>
      <c r="AQ182" s="338" t="s">
        <v>6749</v>
      </c>
    </row>
    <row r="183" spans="1:43">
      <c r="A183" s="335" t="str">
        <f>MasterRemote!A183</f>
        <v>SCM201900010008000182</v>
      </c>
      <c r="B183" s="335">
        <f>MasterRemote!B183</f>
        <v>182</v>
      </c>
      <c r="C183" s="335" t="str">
        <f>MasterRemote!F183</f>
        <v>52.16.36.1</v>
      </c>
      <c r="D183" s="336">
        <f t="shared" si="133"/>
        <v>43279</v>
      </c>
      <c r="E183" s="342" t="s">
        <v>6750</v>
      </c>
      <c r="F183" s="335" t="s">
        <v>3432</v>
      </c>
      <c r="G183" s="335" t="s">
        <v>3247</v>
      </c>
      <c r="H183" s="335" t="s">
        <v>3248</v>
      </c>
      <c r="I183" s="336">
        <v>43279</v>
      </c>
      <c r="J183" s="336">
        <f t="shared" ref="J183:L183" si="186">I183</f>
        <v>43279</v>
      </c>
      <c r="K183" s="336">
        <f t="shared" si="186"/>
        <v>43279</v>
      </c>
      <c r="L183" s="336">
        <f t="shared" si="186"/>
        <v>43279</v>
      </c>
      <c r="M183" s="335" t="s">
        <v>6468</v>
      </c>
      <c r="N183" s="335" t="s">
        <v>4713</v>
      </c>
      <c r="O183" s="335" t="s">
        <v>14</v>
      </c>
      <c r="P183" s="335" t="s">
        <v>2940</v>
      </c>
      <c r="Q183" s="337">
        <v>20009</v>
      </c>
      <c r="R183" s="335" t="str">
        <f>VLOOKUP(A183,Sheet4!$B$3:$AV$326,22,FALSE)</f>
        <v>Andi.R</v>
      </c>
      <c r="S183" s="335" t="str">
        <f>VLOOKUP(A183,Sheet4!$B$3:$AV$326,23,FALSE)</f>
        <v>856-4668-0906</v>
      </c>
      <c r="T183" s="335" t="str">
        <f>VLOOKUP(A183,Sheet4!$B$3:$AV$326,37,FALSE)</f>
        <v>done survey</v>
      </c>
      <c r="U183" s="335">
        <f>VLOOKUP(A183,Sheet4!$B$3:$AV$326,32,FALSE)</f>
        <v>-7.3289109999999997</v>
      </c>
      <c r="V183" s="335">
        <f>VLOOKUP(A183,Sheet4!$B$3:$AV$326,31,FALSE)</f>
        <v>112.742296</v>
      </c>
      <c r="W183" s="335" t="str">
        <f>VLOOKUP(A183,Sheet4!$B$3:$AV$326,14,FALSE)</f>
        <v>JL.Jemur Andayani No.69AB Surabaya</v>
      </c>
      <c r="X183" s="335" t="str">
        <f>VLOOKUP(A183,Sheet4!$B$3:$AV$326,17,FALSE)</f>
        <v>Tidak Ada Gudang</v>
      </c>
      <c r="Y183" s="335" t="str">
        <f>VLOOKUP(A183,Sheet4!$B$3:$AV$326,25,FALSE)</f>
        <v>2.4 m</v>
      </c>
      <c r="Z183" s="335" t="str">
        <f>VLOOKUP(A183,Sheet4!$B$3:$AV$326,26,FALSE)</f>
        <v>Di atas Gedung lantai 3</v>
      </c>
      <c r="AA183" s="335" t="str">
        <f>VLOOKUP(A183,Sheet4!$B$3:$AV$326,27,FALSE)</f>
        <v>Mendukung</v>
      </c>
      <c r="AB183" s="335" t="str">
        <f>VLOOKUP(A183,Sheet4!$B$3:$AV$326,33,FALSE)</f>
        <v>P-N ; 222V , P-G 222 , N-G 0,1(</v>
      </c>
      <c r="AC183" s="335" t="str">
        <f>VLOOKUP(A183,Sheet4!$B$3:$AV$326,34,FALSE)</f>
        <v>ADA</v>
      </c>
      <c r="AD183" s="335" t="s">
        <v>6718</v>
      </c>
      <c r="AE183" s="335" t="str">
        <f>VLOOKUP(A183,Sheet4!$B$3:$AV$326,30,FALSE)</f>
        <v>TIDAK TERHALANG/LOSS</v>
      </c>
      <c r="AF183" s="335" t="s">
        <v>5256</v>
      </c>
      <c r="AG183" s="335" t="str">
        <f>MasterRemote!K183</f>
        <v>HUGHES239</v>
      </c>
      <c r="AH183" s="335">
        <v>233040304</v>
      </c>
      <c r="AI183" s="335" t="s">
        <v>6723</v>
      </c>
      <c r="AJ183" s="335" t="str">
        <f>VLOOKUP(A183,Sheet4!$B$3:$AV$326,28,FALSE)</f>
        <v>NPRM</v>
      </c>
      <c r="AK183" s="335" t="s">
        <v>4780</v>
      </c>
      <c r="AL183" s="335" t="str">
        <f>MasterRemote!T183</f>
        <v>SCM201900010008</v>
      </c>
      <c r="AM183" s="335" t="s">
        <v>4713</v>
      </c>
      <c r="AN183" s="335" t="s">
        <v>4713</v>
      </c>
      <c r="AO183" s="335" t="str">
        <f t="shared" si="132"/>
        <v>HUGHES239-SiteSurvey-182</v>
      </c>
      <c r="AP183" s="335">
        <v>233019505</v>
      </c>
      <c r="AQ183" s="338" t="s">
        <v>6749</v>
      </c>
    </row>
    <row r="184" spans="1:43">
      <c r="A184" s="335" t="str">
        <f>MasterRemote!A184</f>
        <v>SCM201900010008000183</v>
      </c>
      <c r="B184" s="335">
        <f>MasterRemote!B184</f>
        <v>183</v>
      </c>
      <c r="C184" s="335" t="str">
        <f>MasterRemote!F184</f>
        <v>6.108.17.1</v>
      </c>
      <c r="D184" s="336">
        <f t="shared" si="133"/>
        <v>43280</v>
      </c>
      <c r="E184" s="342" t="s">
        <v>6750</v>
      </c>
      <c r="F184" s="335" t="s">
        <v>3434</v>
      </c>
      <c r="G184" s="335" t="s">
        <v>3247</v>
      </c>
      <c r="H184" s="335" t="s">
        <v>3248</v>
      </c>
      <c r="I184" s="336">
        <v>43280</v>
      </c>
      <c r="J184" s="336">
        <f t="shared" ref="J184:L184" si="187">I184</f>
        <v>43280</v>
      </c>
      <c r="K184" s="336">
        <f t="shared" si="187"/>
        <v>43280</v>
      </c>
      <c r="L184" s="336">
        <f t="shared" si="187"/>
        <v>43280</v>
      </c>
      <c r="M184" s="335" t="s">
        <v>6468</v>
      </c>
      <c r="N184" s="335" t="s">
        <v>4713</v>
      </c>
      <c r="O184" s="335" t="s">
        <v>14</v>
      </c>
      <c r="P184" s="335" t="s">
        <v>2940</v>
      </c>
      <c r="Q184" s="337">
        <v>20009</v>
      </c>
      <c r="R184" s="335" t="str">
        <f>VLOOKUP(A184,Sheet4!$B$3:$AV$326,22,FALSE)</f>
        <v>Makmum</v>
      </c>
      <c r="S184" s="335" t="str">
        <f>VLOOKUP(A184,Sheet4!$B$3:$AV$326,23,FALSE)</f>
        <v>62 877-7778-8787</v>
      </c>
      <c r="T184" s="335" t="str">
        <f>VLOOKUP(A184,Sheet4!$B$3:$AV$326,37,FALSE)</f>
        <v>done survey</v>
      </c>
      <c r="U184" s="335">
        <f>VLOOKUP(A184,Sheet4!$B$3:$AV$326,32,FALSE)</f>
        <v>-7.1890510000000001</v>
      </c>
      <c r="V184" s="335">
        <f>VLOOKUP(A184,Sheet4!$B$3:$AV$326,31,FALSE)</f>
        <v>113.244282</v>
      </c>
      <c r="W184" s="335" t="str">
        <f>VLOOKUP(A184,Sheet4!$B$3:$AV$326,14,FALSE)</f>
        <v>JL.K.H.Wahid Hasyim No.83,Sampang-Madura,Jawatimur</v>
      </c>
      <c r="X184" s="335" t="str">
        <f>VLOOKUP(A184,Sheet4!$B$3:$AV$326,17,FALSE)</f>
        <v>Gudang- Bisa Titip</v>
      </c>
      <c r="Y184" s="335" t="str">
        <f>VLOOKUP(A184,Sheet4!$B$3:$AV$326,25,FALSE)</f>
        <v>2.4 m</v>
      </c>
      <c r="Z184" s="335" t="str">
        <f>VLOOKUP(A184,Sheet4!$B$3:$AV$326,26,FALSE)</f>
        <v>Di atas Gedung lantai 3</v>
      </c>
      <c r="AA184" s="335" t="str">
        <f>VLOOKUP(A184,Sheet4!$B$3:$AV$326,27,FALSE)</f>
        <v>Mendukung</v>
      </c>
      <c r="AB184" s="335" t="str">
        <f>VLOOKUP(A184,Sheet4!$B$3:$AV$326,33,FALSE)</f>
        <v>P-N ; 229V , P-G 229 , N-G 0,1( Ground)</v>
      </c>
      <c r="AC184" s="335" t="str">
        <f>VLOOKUP(A184,Sheet4!$B$3:$AV$326,34,FALSE)</f>
        <v>ADA</v>
      </c>
      <c r="AD184" s="335" t="s">
        <v>6718</v>
      </c>
      <c r="AE184" s="335" t="str">
        <f>VLOOKUP(A184,Sheet4!$B$3:$AV$326,30,FALSE)</f>
        <v>LOss</v>
      </c>
      <c r="AF184" s="335" t="s">
        <v>5256</v>
      </c>
      <c r="AG184" s="335" t="str">
        <f>MasterRemote!K184</f>
        <v>HUGHES239</v>
      </c>
      <c r="AH184" s="335">
        <v>235111005</v>
      </c>
      <c r="AI184" s="335" t="s">
        <v>3131</v>
      </c>
      <c r="AJ184" s="335" t="str">
        <f>VLOOKUP(A184,Sheet4!$B$3:$AV$326,28,FALSE)</f>
        <v>NPRM</v>
      </c>
      <c r="AK184" s="335" t="s">
        <v>4780</v>
      </c>
      <c r="AL184" s="335" t="str">
        <f>MasterRemote!T184</f>
        <v>SCM201900010008</v>
      </c>
      <c r="AM184" s="335" t="s">
        <v>4713</v>
      </c>
      <c r="AN184" s="335" t="s">
        <v>4713</v>
      </c>
      <c r="AO184" s="335" t="str">
        <f t="shared" si="132"/>
        <v>HUGHES239-SiteSurvey-183</v>
      </c>
      <c r="AP184" s="335">
        <v>233019505</v>
      </c>
      <c r="AQ184" s="338" t="s">
        <v>6749</v>
      </c>
    </row>
    <row r="185" spans="1:43">
      <c r="A185" s="335" t="str">
        <f>MasterRemote!A185</f>
        <v>SCM201900010008000184</v>
      </c>
      <c r="B185" s="335">
        <f>MasterRemote!B185</f>
        <v>184</v>
      </c>
      <c r="C185" s="335" t="str">
        <f>MasterRemote!F185</f>
        <v>49.16.52.1</v>
      </c>
      <c r="D185" s="336">
        <f t="shared" si="133"/>
        <v>43281</v>
      </c>
      <c r="E185" s="342" t="s">
        <v>6750</v>
      </c>
      <c r="F185" s="335" t="s">
        <v>3435</v>
      </c>
      <c r="G185" s="335" t="s">
        <v>3247</v>
      </c>
      <c r="H185" s="335" t="s">
        <v>3248</v>
      </c>
      <c r="I185" s="336">
        <v>43281</v>
      </c>
      <c r="J185" s="336">
        <f t="shared" ref="J185:L185" si="188">I185</f>
        <v>43281</v>
      </c>
      <c r="K185" s="336">
        <f t="shared" si="188"/>
        <v>43281</v>
      </c>
      <c r="L185" s="336">
        <f t="shared" si="188"/>
        <v>43281</v>
      </c>
      <c r="M185" s="335" t="s">
        <v>6468</v>
      </c>
      <c r="N185" s="335" t="s">
        <v>4713</v>
      </c>
      <c r="O185" s="335" t="s">
        <v>14</v>
      </c>
      <c r="P185" s="335" t="s">
        <v>2940</v>
      </c>
      <c r="Q185" s="337">
        <v>20009</v>
      </c>
      <c r="R185" s="335" t="str">
        <f>VLOOKUP(A185,Sheet4!$B$3:$AV$326,22,FALSE)</f>
        <v>Chuldi</v>
      </c>
      <c r="S185" s="335" t="str">
        <f>VLOOKUP(A185,Sheet4!$B$3:$AV$326,23,FALSE)</f>
        <v>856-3567-453</v>
      </c>
      <c r="T185" s="335" t="str">
        <f>VLOOKUP(A185,Sheet4!$B$3:$AV$326,37,FALSE)</f>
        <v>done survey</v>
      </c>
      <c r="U185" s="335">
        <f>VLOOKUP(A185,Sheet4!$B$3:$AV$326,32,FALSE)</f>
        <v>-7.2506449999999996</v>
      </c>
      <c r="V185" s="335">
        <f>VLOOKUP(A185,Sheet4!$B$3:$AV$326,31,FALSE)</f>
        <v>112.76477800000001</v>
      </c>
      <c r="W185" s="335" t="str">
        <f>VLOOKUP(A185,Sheet4!$B$3:$AV$326,14,FALSE)</f>
        <v>JL.Kapas Krampung no.200-200A,Surabaya</v>
      </c>
      <c r="X185" s="335" t="str">
        <f>VLOOKUP(A185,Sheet4!$B$3:$AV$326,17,FALSE)</f>
        <v>Tidak Ada Gudang</v>
      </c>
      <c r="Y185" s="335" t="str">
        <f>VLOOKUP(A185,Sheet4!$B$3:$AV$326,25,FALSE)</f>
        <v>2.4 m</v>
      </c>
      <c r="Z185" s="335" t="str">
        <f>VLOOKUP(A185,Sheet4!$B$3:$AV$326,26,FALSE)</f>
        <v>Di atas Gedung lantai 3</v>
      </c>
      <c r="AA185" s="335" t="str">
        <f>VLOOKUP(A185,Sheet4!$B$3:$AV$326,27,FALSE)</f>
        <v>Mendukung</v>
      </c>
      <c r="AB185" s="335" t="str">
        <f>VLOOKUP(A185,Sheet4!$B$3:$AV$326,33,FALSE)</f>
        <v>P-N ; 214V , P-G 212 , N-G 0,5</v>
      </c>
      <c r="AC185" s="335" t="str">
        <f>VLOOKUP(A185,Sheet4!$B$3:$AV$326,34,FALSE)</f>
        <v>ADA</v>
      </c>
      <c r="AD185" s="335" t="s">
        <v>6718</v>
      </c>
      <c r="AE185" s="335" t="str">
        <f>VLOOKUP(A185,Sheet4!$B$3:$AV$326,30,FALSE)</f>
        <v>TIDAK TERHALANG POHON/LOSS</v>
      </c>
      <c r="AF185" s="335" t="s">
        <v>5256</v>
      </c>
      <c r="AG185" s="335" t="str">
        <f>MasterRemote!K185</f>
        <v>HUGHES239</v>
      </c>
      <c r="AH185" s="335">
        <v>233040304</v>
      </c>
      <c r="AI185" s="335" t="s">
        <v>6723</v>
      </c>
      <c r="AJ185" s="335" t="str">
        <f>VLOOKUP(A185,Sheet4!$B$3:$AV$326,28,FALSE)</f>
        <v>NPRM</v>
      </c>
      <c r="AK185" s="335" t="s">
        <v>4815</v>
      </c>
      <c r="AL185" s="335" t="str">
        <f>MasterRemote!T185</f>
        <v>SCM201900010008</v>
      </c>
      <c r="AM185" s="335" t="s">
        <v>4713</v>
      </c>
      <c r="AN185" s="335" t="s">
        <v>4713</v>
      </c>
      <c r="AO185" s="335" t="str">
        <f t="shared" si="132"/>
        <v>HUGHES239-SiteSurvey-184</v>
      </c>
      <c r="AP185" s="335">
        <v>233019505</v>
      </c>
      <c r="AQ185" s="338" t="s">
        <v>6749</v>
      </c>
    </row>
    <row r="186" spans="1:43">
      <c r="A186" s="335" t="str">
        <f>MasterRemote!A186</f>
        <v>SCM201900010008000185</v>
      </c>
      <c r="B186" s="335">
        <f>MasterRemote!B186</f>
        <v>185</v>
      </c>
      <c r="C186" s="335" t="str">
        <f>MasterRemote!F186</f>
        <v>4.40.65.1</v>
      </c>
      <c r="D186" s="336">
        <f t="shared" si="133"/>
        <v>43278</v>
      </c>
      <c r="E186" s="342" t="s">
        <v>6750</v>
      </c>
      <c r="F186" s="335" t="s">
        <v>3439</v>
      </c>
      <c r="G186" s="335" t="s">
        <v>3281</v>
      </c>
      <c r="H186" s="335" t="s">
        <v>3282</v>
      </c>
      <c r="I186" s="336">
        <v>43278</v>
      </c>
      <c r="J186" s="336">
        <f t="shared" ref="J186:L186" si="189">I186</f>
        <v>43278</v>
      </c>
      <c r="K186" s="336">
        <f t="shared" si="189"/>
        <v>43278</v>
      </c>
      <c r="L186" s="336">
        <f t="shared" si="189"/>
        <v>43278</v>
      </c>
      <c r="M186" s="335" t="s">
        <v>6468</v>
      </c>
      <c r="N186" s="335" t="s">
        <v>4713</v>
      </c>
      <c r="O186" s="335" t="s">
        <v>14</v>
      </c>
      <c r="P186" s="335" t="s">
        <v>2940</v>
      </c>
      <c r="Q186" s="337">
        <v>20009</v>
      </c>
      <c r="R186" s="335" t="str">
        <f>VLOOKUP(A186,Sheet4!$B$3:$AV$326,22,FALSE)</f>
        <v>HERY</v>
      </c>
      <c r="S186" s="335">
        <f>VLOOKUP(A186,Sheet4!$B$3:$AV$326,23,FALSE)</f>
        <v>628563055569</v>
      </c>
      <c r="T186" s="335" t="str">
        <f>VLOOKUP(A186,Sheet4!$B$3:$AV$326,37,FALSE)</f>
        <v>done survey</v>
      </c>
      <c r="U186" s="335" t="str">
        <f>VLOOKUP(A186,Sheet4!$B$3:$AV$326,32,FALSE)</f>
        <v>-7/41 S</v>
      </c>
      <c r="V186" s="335" t="str">
        <f>VLOOKUP(A186,Sheet4!$B$3:$AV$326,31,FALSE)</f>
        <v>112/57 E</v>
      </c>
      <c r="W186" s="335" t="str">
        <f>VLOOKUP(A186,Sheet4!$B$3:$AV$326,14,FALSE)</f>
        <v>JL. Imam Bonjol No. 15 Kec. Krian Kab. Sidoarjo</v>
      </c>
      <c r="X186" s="335" t="str">
        <f>VLOOKUP(A186,Sheet4!$B$3:$AV$326,17,FALSE)</f>
        <v>Tidak Ada Gudang</v>
      </c>
      <c r="Y186" s="335" t="str">
        <f>VLOOKUP(A186,Sheet4!$B$3:$AV$326,25,FALSE)</f>
        <v>2.4 m</v>
      </c>
      <c r="Z186" s="335" t="str">
        <f>VLOOKUP(A186,Sheet4!$B$3:$AV$326,26,FALSE)</f>
        <v>Lantai 4</v>
      </c>
      <c r="AA186" s="335" t="str">
        <f>VLOOKUP(A186,Sheet4!$B$3:$AV$326,27,FALSE)</f>
        <v>Mendukung</v>
      </c>
      <c r="AB186" s="335" t="str">
        <f>VLOOKUP(A186,Sheet4!$B$3:$AV$326,33,FALSE)</f>
        <v>Pn.220 - pg 220. Grounding. 0.4. missal P-N ; 228 V , P-G 227V , N-G ( Ground) 0.2 V</v>
      </c>
      <c r="AC186" s="335" t="str">
        <f>VLOOKUP(A186,Sheet4!$B$3:$AV$326,34,FALSE)</f>
        <v>ADA</v>
      </c>
      <c r="AD186" s="335" t="s">
        <v>6718</v>
      </c>
      <c r="AE186" s="335" t="str">
        <f>VLOOKUP(A186,Sheet4!$B$3:$AV$326,30,FALSE)</f>
        <v>LOSS DARI POHON DAN GEDUNG/ OBSTACLE</v>
      </c>
      <c r="AF186" s="335" t="s">
        <v>5256</v>
      </c>
      <c r="AG186" s="335" t="str">
        <f>MasterRemote!K186</f>
        <v>HUGHES239</v>
      </c>
      <c r="AH186" s="335">
        <v>233040304</v>
      </c>
      <c r="AI186" s="335" t="s">
        <v>6723</v>
      </c>
      <c r="AJ186" s="335" t="str">
        <f>VLOOKUP(A186,Sheet4!$B$3:$AV$326,28,FALSE)</f>
        <v>NPRM</v>
      </c>
      <c r="AK186" s="335" t="s">
        <v>4875</v>
      </c>
      <c r="AL186" s="335" t="str">
        <f>MasterRemote!T186</f>
        <v>SCM201900010008</v>
      </c>
      <c r="AM186" s="335" t="s">
        <v>4713</v>
      </c>
      <c r="AN186" s="335" t="s">
        <v>4713</v>
      </c>
      <c r="AO186" s="335" t="str">
        <f t="shared" si="132"/>
        <v>HUGHES239-SiteSurvey-185</v>
      </c>
      <c r="AP186" s="335">
        <v>233019505</v>
      </c>
      <c r="AQ186" s="338" t="s">
        <v>6749</v>
      </c>
    </row>
    <row r="187" spans="1:43">
      <c r="A187" s="335" t="str">
        <f>MasterRemote!A187</f>
        <v>SCM201900010008000186</v>
      </c>
      <c r="B187" s="335">
        <f>MasterRemote!B187</f>
        <v>186</v>
      </c>
      <c r="C187" s="335" t="str">
        <f>MasterRemote!F187</f>
        <v>5.108.17.1</v>
      </c>
      <c r="D187" s="336">
        <f t="shared" si="133"/>
        <v>43278</v>
      </c>
      <c r="E187" s="342" t="s">
        <v>6750</v>
      </c>
      <c r="F187" s="335" t="s">
        <v>3320</v>
      </c>
      <c r="G187" s="335" t="s">
        <v>3242</v>
      </c>
      <c r="H187" s="335" t="s">
        <v>3243</v>
      </c>
      <c r="I187" s="336">
        <v>43278</v>
      </c>
      <c r="J187" s="336">
        <f t="shared" ref="J187:L187" si="190">I187</f>
        <v>43278</v>
      </c>
      <c r="K187" s="336">
        <f t="shared" si="190"/>
        <v>43278</v>
      </c>
      <c r="L187" s="336">
        <f t="shared" si="190"/>
        <v>43278</v>
      </c>
      <c r="M187" s="335" t="s">
        <v>6468</v>
      </c>
      <c r="N187" s="335" t="s">
        <v>4713</v>
      </c>
      <c r="O187" s="335" t="s">
        <v>14</v>
      </c>
      <c r="P187" s="335" t="s">
        <v>2940</v>
      </c>
      <c r="Q187" s="337">
        <v>20009</v>
      </c>
      <c r="R187" s="335" t="str">
        <f>VLOOKUP(A187,Sheet4!$B$3:$AV$326,22,FALSE)</f>
        <v>Fikri</v>
      </c>
      <c r="S187" s="335">
        <f>VLOOKUP(A187,Sheet4!$B$3:$AV$326,23,FALSE)</f>
        <v>82372014751</v>
      </c>
      <c r="T187" s="335" t="str">
        <f>VLOOKUP(A187,Sheet4!$B$3:$AV$326,37,FALSE)</f>
        <v>Done Survey</v>
      </c>
      <c r="U187" s="335" t="str">
        <f>VLOOKUP(A187,Sheet4!$B$3:$AV$326,32,FALSE)</f>
        <v>03 15 S</v>
      </c>
      <c r="V187" s="335" t="str">
        <f>VLOOKUP(A187,Sheet4!$B$3:$AV$326,31,FALSE)</f>
        <v>104 50 E</v>
      </c>
      <c r="W187" s="335" t="str">
        <f>VLOOKUP(A187,Sheet4!$B$3:$AV$326,14,FALSE)</f>
        <v>Jl. Merdeka no.887 Kayu Agung Sumatera Selatan</v>
      </c>
      <c r="X187" s="335" t="str">
        <f>VLOOKUP(A187,Sheet4!$B$3:$AV$326,17,FALSE)</f>
        <v>Gudang- Bisa Titip</v>
      </c>
      <c r="Y187" s="335" t="str">
        <f>VLOOKUP(A187,Sheet4!$B$3:$AV$326,25,FALSE)</f>
        <v>2.4 m</v>
      </c>
      <c r="Z187" s="335" t="str">
        <f>VLOOKUP(A187,Sheet4!$B$3:$AV$326,26,FALSE)</f>
        <v>Dak lt.3</v>
      </c>
      <c r="AA187" s="335" t="str">
        <f>VLOOKUP(A187,Sheet4!$B$3:$AV$326,27,FALSE)</f>
        <v>Mendukung</v>
      </c>
      <c r="AB187" s="335" t="str">
        <f>VLOOKUP(A187,Sheet4!$B$3:$AV$326,33,FALSE)</f>
        <v>P-N ; 232 V , P-G 232V , N-G ( Ground) 0,9v</v>
      </c>
      <c r="AC187" s="335" t="str">
        <f>VLOOKUP(A187,Sheet4!$B$3:$AV$326,34,FALSE)</f>
        <v>ADA</v>
      </c>
      <c r="AD187" s="335" t="s">
        <v>6718</v>
      </c>
      <c r="AE187" s="335" t="str">
        <f>VLOOKUP(A187,Sheet4!$B$3:$AV$326,30,FALSE)</f>
        <v>LOSS</v>
      </c>
      <c r="AF187" s="335" t="s">
        <v>5256</v>
      </c>
      <c r="AG187" s="335" t="str">
        <f>MasterRemote!K187</f>
        <v>HUGHES239</v>
      </c>
      <c r="AH187" s="335">
        <v>233059704</v>
      </c>
      <c r="AI187" s="335" t="s">
        <v>6727</v>
      </c>
      <c r="AJ187" s="335" t="str">
        <f>VLOOKUP(A187,Sheet4!$B$3:$AV$326,28,FALSE)</f>
        <v>NPRM</v>
      </c>
      <c r="AK187" s="335" t="s">
        <v>4815</v>
      </c>
      <c r="AL187" s="335" t="str">
        <f>MasterRemote!T187</f>
        <v>SCM201900010008</v>
      </c>
      <c r="AM187" s="335" t="s">
        <v>4713</v>
      </c>
      <c r="AN187" s="335" t="s">
        <v>4713</v>
      </c>
      <c r="AO187" s="335" t="str">
        <f t="shared" si="132"/>
        <v>HUGHES239-SiteSurvey-186</v>
      </c>
      <c r="AP187" s="335">
        <v>233019505</v>
      </c>
      <c r="AQ187" s="338" t="s">
        <v>6749</v>
      </c>
    </row>
    <row r="188" spans="1:43">
      <c r="A188" s="335" t="str">
        <f>MasterRemote!A188</f>
        <v>SCM201900010008000187</v>
      </c>
      <c r="B188" s="335">
        <f>MasterRemote!B188</f>
        <v>187</v>
      </c>
      <c r="C188" s="335" t="str">
        <f>MasterRemote!F188</f>
        <v>26.4.161.1</v>
      </c>
      <c r="D188" s="336">
        <f t="shared" si="133"/>
        <v>43279</v>
      </c>
      <c r="E188" s="342" t="s">
        <v>6750</v>
      </c>
      <c r="F188" s="335" t="s">
        <v>3440</v>
      </c>
      <c r="G188" s="335" t="s">
        <v>3281</v>
      </c>
      <c r="H188" s="335" t="s">
        <v>3282</v>
      </c>
      <c r="I188" s="336">
        <v>43279</v>
      </c>
      <c r="J188" s="336">
        <f t="shared" ref="J188:L188" si="191">I188</f>
        <v>43279</v>
      </c>
      <c r="K188" s="336">
        <f t="shared" si="191"/>
        <v>43279</v>
      </c>
      <c r="L188" s="336">
        <f t="shared" si="191"/>
        <v>43279</v>
      </c>
      <c r="M188" s="335" t="s">
        <v>6468</v>
      </c>
      <c r="N188" s="335" t="s">
        <v>4713</v>
      </c>
      <c r="O188" s="335" t="s">
        <v>14</v>
      </c>
      <c r="P188" s="335" t="s">
        <v>2940</v>
      </c>
      <c r="Q188" s="337">
        <v>20009</v>
      </c>
      <c r="R188" s="335" t="str">
        <f>VLOOKUP(A188,Sheet4!$B$3:$AV$326,22,FALSE)</f>
        <v>RIZKI</v>
      </c>
      <c r="S188" s="335">
        <f>VLOOKUP(A188,Sheet4!$B$3:$AV$326,23,FALSE)</f>
        <v>82233039595</v>
      </c>
      <c r="T188" s="335" t="str">
        <f>VLOOKUP(A188,Sheet4!$B$3:$AV$326,37,FALSE)</f>
        <v>Done Survey</v>
      </c>
      <c r="U188" s="335" t="str">
        <f>VLOOKUP(A188,Sheet4!$B$3:$AV$326,32,FALSE)</f>
        <v>-7/26 S</v>
      </c>
      <c r="V188" s="335" t="str">
        <f>VLOOKUP(A188,Sheet4!$B$3:$AV$326,31,FALSE)</f>
        <v>112/79 E</v>
      </c>
      <c r="W188" s="335" t="str">
        <f>VLOOKUP(A188,Sheet4!$B$3:$AV$326,14,FALSE)</f>
        <v>Komp. Ruko Sutorejo Prima Indah Blok PFF No. 78 H, Kel. Kalisari, Kec. Mulyorejo, Surabaya</v>
      </c>
      <c r="X188" s="335" t="str">
        <f>VLOOKUP(A188,Sheet4!$B$3:$AV$326,17,FALSE)</f>
        <v>Tidak Ada Gudang</v>
      </c>
      <c r="Y188" s="335" t="str">
        <f>VLOOKUP(A188,Sheet4!$B$3:$AV$326,25,FALSE)</f>
        <v>2.4 m</v>
      </c>
      <c r="Z188" s="335" t="str">
        <f>VLOOKUP(A188,Sheet4!$B$3:$AV$326,26,FALSE)</f>
        <v>Di Rooftop lantai 4</v>
      </c>
      <c r="AA188" s="335" t="str">
        <f>VLOOKUP(A188,Sheet4!$B$3:$AV$326,27,FALSE)</f>
        <v>Mendukung</v>
      </c>
      <c r="AB188" s="335" t="str">
        <f>VLOOKUP(A188,Sheet4!$B$3:$AV$326,33,FALSE)</f>
        <v>Pn.220 - pg 220. Grounding. 0.4. missal P-N ; 228 V , P-G 227V , N-G ( Ground) 0.2 V</v>
      </c>
      <c r="AC188" s="335" t="str">
        <f>VLOOKUP(A188,Sheet4!$B$3:$AV$326,34,FALSE)</f>
        <v>ADA</v>
      </c>
      <c r="AD188" s="335" t="s">
        <v>6718</v>
      </c>
      <c r="AE188" s="335" t="str">
        <f>VLOOKUP(A188,Sheet4!$B$3:$AV$326,30,FALSE)</f>
        <v>LOSS DARI POHON DAN GEDUNG/ OBSTACLE</v>
      </c>
      <c r="AF188" s="335" t="s">
        <v>5256</v>
      </c>
      <c r="AG188" s="335" t="str">
        <f>MasterRemote!K188</f>
        <v>HUGHES239</v>
      </c>
      <c r="AH188" s="335">
        <v>233040304</v>
      </c>
      <c r="AI188" s="335" t="s">
        <v>6723</v>
      </c>
      <c r="AJ188" s="335" t="str">
        <f>VLOOKUP(A188,Sheet4!$B$3:$AV$326,28,FALSE)</f>
        <v>NPRM</v>
      </c>
      <c r="AK188" s="335" t="s">
        <v>4815</v>
      </c>
      <c r="AL188" s="335" t="str">
        <f>MasterRemote!T188</f>
        <v>SCM201900010008</v>
      </c>
      <c r="AM188" s="335" t="s">
        <v>4713</v>
      </c>
      <c r="AN188" s="335" t="s">
        <v>4713</v>
      </c>
      <c r="AO188" s="335" t="str">
        <f t="shared" si="132"/>
        <v>HUGHES239-SiteSurvey-187</v>
      </c>
      <c r="AP188" s="335">
        <v>233019505</v>
      </c>
      <c r="AQ188" s="338" t="s">
        <v>6749</v>
      </c>
    </row>
    <row r="189" spans="1:43">
      <c r="A189" s="335" t="str">
        <f>MasterRemote!A189</f>
        <v>SCM201900010008000188</v>
      </c>
      <c r="B189" s="335">
        <f>MasterRemote!B189</f>
        <v>188</v>
      </c>
      <c r="C189" s="335" t="str">
        <f>MasterRemote!F189</f>
        <v>4.42.33.1</v>
      </c>
      <c r="D189" s="336">
        <f t="shared" si="133"/>
        <v>43281</v>
      </c>
      <c r="E189" s="342" t="s">
        <v>6750</v>
      </c>
      <c r="F189" s="335" t="s">
        <v>3442</v>
      </c>
      <c r="G189" s="335" t="s">
        <v>3232</v>
      </c>
      <c r="H189" s="335" t="s">
        <v>3233</v>
      </c>
      <c r="I189" s="336">
        <v>43281</v>
      </c>
      <c r="J189" s="336">
        <f t="shared" ref="J189:L189" si="192">I189</f>
        <v>43281</v>
      </c>
      <c r="K189" s="336">
        <f t="shared" si="192"/>
        <v>43281</v>
      </c>
      <c r="L189" s="336">
        <f t="shared" si="192"/>
        <v>43281</v>
      </c>
      <c r="M189" s="335" t="s">
        <v>6468</v>
      </c>
      <c r="N189" s="335" t="s">
        <v>4713</v>
      </c>
      <c r="O189" s="335" t="s">
        <v>14</v>
      </c>
      <c r="P189" s="335" t="s">
        <v>2940</v>
      </c>
      <c r="Q189" s="337">
        <v>20009</v>
      </c>
      <c r="R189" s="335" t="str">
        <f>VLOOKUP(A189,Sheet4!$B$3:$AV$326,22,FALSE)</f>
        <v>cok de</v>
      </c>
      <c r="S189" s="335">
        <f>VLOOKUP(A189,Sheet4!$B$3:$AV$326,23,FALSE)</f>
        <v>81353669496</v>
      </c>
      <c r="T189" s="335" t="str">
        <f>VLOOKUP(A189,Sheet4!$B$3:$AV$326,37,FALSE)</f>
        <v>Menunggu pembuatan Dak penempatan antena oleh BRI</v>
      </c>
      <c r="U189" s="335">
        <f>VLOOKUP(A189,Sheet4!$B$3:$AV$326,32,FALSE)</f>
        <v>-8.7032900000000009</v>
      </c>
      <c r="V189" s="335">
        <f>VLOOKUP(A189,Sheet4!$B$3:$AV$326,31,FALSE)</f>
        <v>115.175839</v>
      </c>
      <c r="W189" s="335" t="str">
        <f>VLOOKUP(A189,Sheet4!$B$3:$AV$326,14,FALSE)</f>
        <v>Jl.Dewi Sri No.99x kec.Kuta,Badung</v>
      </c>
      <c r="X189" s="335" t="str">
        <f>VLOOKUP(A189,Sheet4!$B$3:$AV$326,17,FALSE)</f>
        <v>Gudang- Bisa Titip</v>
      </c>
      <c r="Y189" s="335" t="str">
        <f>VLOOKUP(A189,Sheet4!$B$3:$AV$326,25,FALSE)</f>
        <v>2.4 m</v>
      </c>
      <c r="Z189" s="335" t="str">
        <f>VLOOKUP(A189,Sheet4!$B$3:$AV$326,26,FALSE)</f>
        <v>Rooftop ,LANTAI 1</v>
      </c>
      <c r="AA189" s="335" t="str">
        <f>VLOOKUP(A189,Sheet4!$B$3:$AV$326,27,FALSE)</f>
        <v>Mendukung</v>
      </c>
      <c r="AB189" s="335" t="str">
        <f>VLOOKUP(A189,Sheet4!$B$3:$AV$326,33,FALSE)</f>
        <v>-N 219 V, P-G 106V, N-G V (kabel yang di gunakan hanya isi 2)</v>
      </c>
      <c r="AC189" s="335" t="str">
        <f>VLOOKUP(A189,Sheet4!$B$3:$AV$326,34,FALSE)</f>
        <v>ADA</v>
      </c>
      <c r="AD189" s="335" t="s">
        <v>6718</v>
      </c>
      <c r="AE189" s="335" t="str">
        <f>VLOOKUP(A189,Sheet4!$B$3:$AV$326,30,FALSE)</f>
        <v>LOSS DARI POHON DAN GEDUNG</v>
      </c>
      <c r="AF189" s="335" t="s">
        <v>5256</v>
      </c>
      <c r="AG189" s="335" t="str">
        <f>MasterRemote!K189</f>
        <v>HUGHES239</v>
      </c>
      <c r="AH189" s="335">
        <v>236471702</v>
      </c>
      <c r="AI189" s="335" t="s">
        <v>6722</v>
      </c>
      <c r="AJ189" s="335" t="str">
        <f>VLOOKUP(A189,Sheet4!$B$3:$AV$326,28,FALSE)</f>
        <v>NPRM</v>
      </c>
      <c r="AK189" s="335" t="s">
        <v>4808</v>
      </c>
      <c r="AL189" s="335" t="str">
        <f>MasterRemote!T189</f>
        <v>SCM201900010008</v>
      </c>
      <c r="AM189" s="335" t="s">
        <v>4713</v>
      </c>
      <c r="AN189" s="335" t="s">
        <v>4713</v>
      </c>
      <c r="AO189" s="335" t="str">
        <f t="shared" si="132"/>
        <v>HUGHES239-SiteSurvey-188</v>
      </c>
      <c r="AP189" s="335">
        <v>233019505</v>
      </c>
      <c r="AQ189" s="338" t="s">
        <v>6749</v>
      </c>
    </row>
    <row r="190" spans="1:43">
      <c r="A190" s="335" t="str">
        <f>MasterRemote!A190</f>
        <v>SCM201900010008000189</v>
      </c>
      <c r="B190" s="335">
        <f>MasterRemote!B190</f>
        <v>189</v>
      </c>
      <c r="C190" s="335" t="str">
        <f>MasterRemote!F190</f>
        <v>7.42.17.1</v>
      </c>
      <c r="D190" s="336">
        <f t="shared" si="133"/>
        <v>43278</v>
      </c>
      <c r="E190" s="342" t="s">
        <v>6750</v>
      </c>
      <c r="F190" s="335" t="s">
        <v>3444</v>
      </c>
      <c r="G190" s="335" t="s">
        <v>3232</v>
      </c>
      <c r="H190" s="335" t="s">
        <v>3233</v>
      </c>
      <c r="I190" s="336">
        <v>43278</v>
      </c>
      <c r="J190" s="336">
        <f t="shared" ref="J190:L190" si="193">I190</f>
        <v>43278</v>
      </c>
      <c r="K190" s="336">
        <f t="shared" si="193"/>
        <v>43278</v>
      </c>
      <c r="L190" s="336">
        <f t="shared" si="193"/>
        <v>43278</v>
      </c>
      <c r="M190" s="335" t="s">
        <v>6468</v>
      </c>
      <c r="N190" s="335" t="s">
        <v>4713</v>
      </c>
      <c r="O190" s="335" t="s">
        <v>14</v>
      </c>
      <c r="P190" s="335" t="s">
        <v>2940</v>
      </c>
      <c r="Q190" s="337">
        <v>20009</v>
      </c>
      <c r="R190" s="335" t="str">
        <f>VLOOKUP(A190,Sheet4!$B$3:$AV$326,22,FALSE)</f>
        <v>july</v>
      </c>
      <c r="S190" s="335">
        <f>VLOOKUP(A190,Sheet4!$B$3:$AV$326,23,FALSE)</f>
        <v>85737101079</v>
      </c>
      <c r="T190" s="335" t="str">
        <f>VLOOKUP(A190,Sheet4!$B$3:$AV$326,37,FALSE)</f>
        <v>done survey</v>
      </c>
      <c r="U190" s="335">
        <f>VLOOKUP(A190,Sheet4!$B$3:$AV$326,32,FALSE)</f>
        <v>-8.4542850000000005</v>
      </c>
      <c r="V190" s="335">
        <f>VLOOKUP(A190,Sheet4!$B$3:$AV$326,31,FALSE)</f>
        <v>115.35612500000001</v>
      </c>
      <c r="W190" s="335" t="str">
        <f>VLOOKUP(A190,Sheet4!$B$3:$AV$326,14,FALSE)</f>
        <v>Jl. Kusuma yuda No. 01 Bangli</v>
      </c>
      <c r="X190" s="335" t="str">
        <f>VLOOKUP(A190,Sheet4!$B$3:$AV$326,17,FALSE)</f>
        <v>Gudang- Bisa Titip</v>
      </c>
      <c r="Y190" s="335" t="str">
        <f>VLOOKUP(A190,Sheet4!$B$3:$AV$326,25,FALSE)</f>
        <v>2.4 m</v>
      </c>
      <c r="Z190" s="335" t="str">
        <f>VLOOKUP(A190,Sheet4!$B$3:$AV$326,26,FALSE)</f>
        <v>Rooftop lt 1</v>
      </c>
      <c r="AA190" s="335" t="str">
        <f>VLOOKUP(A190,Sheet4!$B$3:$AV$326,27,FALSE)</f>
        <v>Mendukung</v>
      </c>
      <c r="AB190" s="335" t="str">
        <f>VLOOKUP(A190,Sheet4!$B$3:$AV$326,33,FALSE)</f>
        <v>P-N 220 V, P-G 220V, N-G 1 V</v>
      </c>
      <c r="AC190" s="335" t="str">
        <f>VLOOKUP(A190,Sheet4!$B$3:$AV$326,34,FALSE)</f>
        <v>ADA</v>
      </c>
      <c r="AD190" s="335" t="s">
        <v>6718</v>
      </c>
      <c r="AE190" s="335" t="str">
        <f>VLOOKUP(A190,Sheet4!$B$3:$AV$326,30,FALSE)</f>
        <v>LOSS DARI POHON DAN GEDUNG</v>
      </c>
      <c r="AF190" s="335" t="s">
        <v>5256</v>
      </c>
      <c r="AG190" s="335" t="str">
        <f>MasterRemote!K190</f>
        <v>HUGHES239</v>
      </c>
      <c r="AH190" s="335">
        <v>236471702</v>
      </c>
      <c r="AI190" s="335" t="s">
        <v>6722</v>
      </c>
      <c r="AJ190" s="335" t="str">
        <f>VLOOKUP(A190,Sheet4!$B$3:$AV$326,28,FALSE)</f>
        <v>NPRM</v>
      </c>
      <c r="AK190" s="335" t="s">
        <v>4790</v>
      </c>
      <c r="AL190" s="335" t="str">
        <f>MasterRemote!T190</f>
        <v>SCM201900010008</v>
      </c>
      <c r="AM190" s="335" t="s">
        <v>4713</v>
      </c>
      <c r="AN190" s="335" t="s">
        <v>4713</v>
      </c>
      <c r="AO190" s="335" t="str">
        <f t="shared" si="132"/>
        <v>HUGHES239-SiteSurvey-189</v>
      </c>
      <c r="AP190" s="335">
        <v>233019505</v>
      </c>
      <c r="AQ190" s="338" t="s">
        <v>6749</v>
      </c>
    </row>
    <row r="191" spans="1:43">
      <c r="A191" s="335" t="str">
        <f>MasterRemote!A191</f>
        <v>SCM201900010008000190</v>
      </c>
      <c r="B191" s="335">
        <f>MasterRemote!B191</f>
        <v>190</v>
      </c>
      <c r="C191" s="335" t="str">
        <f>MasterRemote!F191</f>
        <v>3.61.17.1</v>
      </c>
      <c r="D191" s="336">
        <f t="shared" si="133"/>
        <v>43279</v>
      </c>
      <c r="E191" s="342" t="s">
        <v>6750</v>
      </c>
      <c r="F191" s="335" t="s">
        <v>3446</v>
      </c>
      <c r="G191" s="335" t="s">
        <v>3232</v>
      </c>
      <c r="H191" s="335" t="s">
        <v>3233</v>
      </c>
      <c r="I191" s="336">
        <v>43279</v>
      </c>
      <c r="J191" s="336">
        <f t="shared" ref="J191:L191" si="194">I191</f>
        <v>43279</v>
      </c>
      <c r="K191" s="336">
        <f t="shared" si="194"/>
        <v>43279</v>
      </c>
      <c r="L191" s="336">
        <f t="shared" si="194"/>
        <v>43279</v>
      </c>
      <c r="M191" s="335" t="s">
        <v>6468</v>
      </c>
      <c r="N191" s="335" t="s">
        <v>4713</v>
      </c>
      <c r="O191" s="335" t="s">
        <v>14</v>
      </c>
      <c r="P191" s="335" t="s">
        <v>2940</v>
      </c>
      <c r="Q191" s="337">
        <v>20009</v>
      </c>
      <c r="R191" s="335" t="str">
        <f>VLOOKUP(A191,Sheet4!$B$3:$AV$326,22,FALSE)</f>
        <v>Putra</v>
      </c>
      <c r="S191" s="335">
        <f>VLOOKUP(A191,Sheet4!$B$3:$AV$326,23,FALSE)</f>
        <v>821444814297</v>
      </c>
      <c r="T191" s="335" t="str">
        <f>VLOOKUP(A191,Sheet4!$B$3:$AV$326,37,FALSE)</f>
        <v>done survey</v>
      </c>
      <c r="U191" s="335">
        <f>VLOOKUP(A191,Sheet4!$B$3:$AV$326,32,FALSE)</f>
        <v>-8.1465189999999996</v>
      </c>
      <c r="V191" s="335">
        <f>VLOOKUP(A191,Sheet4!$B$3:$AV$326,31,FALSE)</f>
        <v>115.105332</v>
      </c>
      <c r="W191" s="335" t="str">
        <f>VLOOKUP(A191,Sheet4!$B$3:$AV$326,14,FALSE)</f>
        <v>Jl.Ngurah rai No.74 Buleleng</v>
      </c>
      <c r="X191" s="335" t="str">
        <f>VLOOKUP(A191,Sheet4!$B$3:$AV$326,17,FALSE)</f>
        <v>Gudang- Bisa Titip</v>
      </c>
      <c r="Y191" s="335" t="str">
        <f>VLOOKUP(A191,Sheet4!$B$3:$AV$326,25,FALSE)</f>
        <v>2.4 m</v>
      </c>
      <c r="Z191" s="335" t="str">
        <f>VLOOKUP(A191,Sheet4!$B$3:$AV$326,26,FALSE)</f>
        <v>rooftop lt 2</v>
      </c>
      <c r="AA191" s="335" t="str">
        <f>VLOOKUP(A191,Sheet4!$B$3:$AV$326,27,FALSE)</f>
        <v>Mendukung</v>
      </c>
      <c r="AB191" s="335" t="str">
        <f>VLOOKUP(A191,Sheet4!$B$3:$AV$326,33,FALSE)</f>
        <v>P-N ; 220V , P-G 221V , N-G ;1,4v</v>
      </c>
      <c r="AC191" s="335" t="str">
        <f>VLOOKUP(A191,Sheet4!$B$3:$AV$326,34,FALSE)</f>
        <v>ADA</v>
      </c>
      <c r="AD191" s="335" t="s">
        <v>6718</v>
      </c>
      <c r="AE191" s="335" t="str">
        <f>VLOOKUP(A191,Sheet4!$B$3:$AV$326,30,FALSE)</f>
        <v>LOSS DARI POHON DAN GEDUNG</v>
      </c>
      <c r="AF191" s="335" t="s">
        <v>5256</v>
      </c>
      <c r="AG191" s="335" t="str">
        <f>MasterRemote!K191</f>
        <v>HUGHES239</v>
      </c>
      <c r="AH191" s="335">
        <v>236471702</v>
      </c>
      <c r="AI191" s="335" t="s">
        <v>6722</v>
      </c>
      <c r="AJ191" s="335" t="str">
        <f>VLOOKUP(A191,Sheet4!$B$3:$AV$326,28,FALSE)</f>
        <v>NPRM</v>
      </c>
      <c r="AK191" s="335" t="s">
        <v>4815</v>
      </c>
      <c r="AL191" s="335" t="str">
        <f>MasterRemote!T191</f>
        <v>SCM201900010008</v>
      </c>
      <c r="AM191" s="335" t="s">
        <v>4713</v>
      </c>
      <c r="AN191" s="335" t="s">
        <v>4713</v>
      </c>
      <c r="AO191" s="335" t="str">
        <f t="shared" si="132"/>
        <v>HUGHES239-SiteSurvey-190</v>
      </c>
      <c r="AP191" s="335">
        <v>233019505</v>
      </c>
      <c r="AQ191" s="338" t="s">
        <v>6749</v>
      </c>
    </row>
    <row r="192" spans="1:43">
      <c r="A192" s="335" t="str">
        <f>MasterRemote!A192</f>
        <v>SCM201900010008000191</v>
      </c>
      <c r="B192" s="335">
        <f>MasterRemote!B192</f>
        <v>191</v>
      </c>
      <c r="C192" s="335" t="str">
        <f>MasterRemote!F192</f>
        <v>3.60.17.1</v>
      </c>
      <c r="D192" s="336">
        <f t="shared" si="133"/>
        <v>43278</v>
      </c>
      <c r="E192" s="342" t="s">
        <v>6750</v>
      </c>
      <c r="F192" s="335" t="s">
        <v>3448</v>
      </c>
      <c r="G192" s="335" t="s">
        <v>3232</v>
      </c>
      <c r="H192" s="335" t="s">
        <v>3233</v>
      </c>
      <c r="I192" s="336">
        <v>43278</v>
      </c>
      <c r="J192" s="336">
        <f t="shared" ref="J192:L192" si="195">I192</f>
        <v>43278</v>
      </c>
      <c r="K192" s="336">
        <f t="shared" si="195"/>
        <v>43278</v>
      </c>
      <c r="L192" s="336">
        <f t="shared" si="195"/>
        <v>43278</v>
      </c>
      <c r="M192" s="335" t="s">
        <v>6468</v>
      </c>
      <c r="N192" s="335" t="s">
        <v>4713</v>
      </c>
      <c r="O192" s="335" t="s">
        <v>14</v>
      </c>
      <c r="P192" s="335" t="s">
        <v>2940</v>
      </c>
      <c r="Q192" s="337">
        <v>20009</v>
      </c>
      <c r="R192" s="335" t="str">
        <f>VLOOKUP(A192,Sheet4!$B$3:$AV$326,22,FALSE)</f>
        <v>Prima</v>
      </c>
      <c r="S192" s="335">
        <f>VLOOKUP(A192,Sheet4!$B$3:$AV$326,23,FALSE)</f>
        <v>8174795990</v>
      </c>
      <c r="T192" s="335" t="str">
        <f>VLOOKUP(A192,Sheet4!$B$3:$AV$326,37,FALSE)</f>
        <v>done survey</v>
      </c>
      <c r="U192" s="335" t="str">
        <f>VLOOKUP(A192,Sheet4!$B$3:$AV$326,32,FALSE)</f>
        <v>:-8.447898</v>
      </c>
      <c r="V192" s="335">
        <f>VLOOKUP(A192,Sheet4!$B$3:$AV$326,31,FALSE)</f>
        <v>115.616559</v>
      </c>
      <c r="W192" s="335" t="str">
        <f>VLOOKUP(A192,Sheet4!$B$3:$AV$326,14,FALSE)</f>
        <v>Jl. Gajah Mada No. 61, Amlapura</v>
      </c>
      <c r="X192" s="335" t="str">
        <f>VLOOKUP(A192,Sheet4!$B$3:$AV$326,17,FALSE)</f>
        <v>Gudang- Bisa Titip</v>
      </c>
      <c r="Y192" s="335" t="str">
        <f>VLOOKUP(A192,Sheet4!$B$3:$AV$326,25,FALSE)</f>
        <v>2.4 m</v>
      </c>
      <c r="Z192" s="335" t="str">
        <f>VLOOKUP(A192,Sheet4!$B$3:$AV$326,26,FALSE)</f>
        <v>Rooftop</v>
      </c>
      <c r="AA192" s="335" t="str">
        <f>VLOOKUP(A192,Sheet4!$B$3:$AV$326,27,FALSE)</f>
        <v>Mendukung</v>
      </c>
      <c r="AB192" s="335" t="str">
        <f>VLOOKUP(A192,Sheet4!$B$3:$AV$326,33,FALSE)</f>
        <v>P-N ; 224 V , P-G 223V , N-G ( Ground) 0,5v</v>
      </c>
      <c r="AC192" s="335" t="str">
        <f>VLOOKUP(A192,Sheet4!$B$3:$AV$326,34,FALSE)</f>
        <v>ADA</v>
      </c>
      <c r="AD192" s="335" t="s">
        <v>6718</v>
      </c>
      <c r="AE192" s="335" t="str">
        <f>VLOOKUP(A192,Sheet4!$B$3:$AV$326,30,FALSE)</f>
        <v>LOSS DARI POHON DAN GEDUNG</v>
      </c>
      <c r="AF192" s="335" t="s">
        <v>5256</v>
      </c>
      <c r="AG192" s="335" t="str">
        <f>MasterRemote!K192</f>
        <v>HUGHES239</v>
      </c>
      <c r="AH192" s="335">
        <v>236471702</v>
      </c>
      <c r="AI192" s="335" t="s">
        <v>6722</v>
      </c>
      <c r="AJ192" s="335" t="str">
        <f>VLOOKUP(A192,Sheet4!$B$3:$AV$326,28,FALSE)</f>
        <v>NPRM</v>
      </c>
      <c r="AK192" s="335" t="str">
        <f>VLOOKUP(A192,Sheet4!$B$3:$AV$326,29,FALSE)</f>
        <v>35m x 2</v>
      </c>
      <c r="AL192" s="335" t="str">
        <f>MasterRemote!T192</f>
        <v>SCM201900010008</v>
      </c>
      <c r="AM192" s="335" t="s">
        <v>4713</v>
      </c>
      <c r="AN192" s="335" t="s">
        <v>4713</v>
      </c>
      <c r="AO192" s="335" t="str">
        <f t="shared" si="132"/>
        <v>HUGHES239-SiteSurvey-191</v>
      </c>
      <c r="AP192" s="335">
        <v>233019505</v>
      </c>
      <c r="AQ192" s="338" t="s">
        <v>6749</v>
      </c>
    </row>
    <row r="193" spans="1:43">
      <c r="A193" s="335" t="str">
        <f>MasterRemote!A193</f>
        <v>SCM201900010008000192</v>
      </c>
      <c r="B193" s="335">
        <f>MasterRemote!B193</f>
        <v>192</v>
      </c>
      <c r="C193" s="335" t="str">
        <f>MasterRemote!F193</f>
        <v>3.39.17.1</v>
      </c>
      <c r="D193" s="336">
        <f t="shared" si="133"/>
        <v>43277</v>
      </c>
      <c r="E193" s="342" t="s">
        <v>6750</v>
      </c>
      <c r="F193" s="335" t="s">
        <v>3450</v>
      </c>
      <c r="G193" s="335" t="s">
        <v>3232</v>
      </c>
      <c r="H193" s="335" t="s">
        <v>3233</v>
      </c>
      <c r="I193" s="336">
        <v>43277</v>
      </c>
      <c r="J193" s="336">
        <f t="shared" ref="J193:L193" si="196">I193</f>
        <v>43277</v>
      </c>
      <c r="K193" s="336">
        <f t="shared" si="196"/>
        <v>43277</v>
      </c>
      <c r="L193" s="336">
        <f t="shared" si="196"/>
        <v>43277</v>
      </c>
      <c r="M193" s="335" t="s">
        <v>6468</v>
      </c>
      <c r="N193" s="335" t="s">
        <v>4713</v>
      </c>
      <c r="O193" s="335" t="s">
        <v>14</v>
      </c>
      <c r="P193" s="335" t="s">
        <v>2940</v>
      </c>
      <c r="Q193" s="337">
        <v>20009</v>
      </c>
      <c r="R193" s="335" t="str">
        <f>VLOOKUP(A193,Sheet4!$B$3:$AV$326,22,FALSE)</f>
        <v>Denny</v>
      </c>
      <c r="S193" s="335">
        <f>VLOOKUP(A193,Sheet4!$B$3:$AV$326,23,FALSE)</f>
        <v>81933095656</v>
      </c>
      <c r="T193" s="335" t="str">
        <f>VLOOKUP(A193,Sheet4!$B$3:$AV$326,37,FALSE)</f>
        <v>done survey</v>
      </c>
      <c r="U193" s="335">
        <f>VLOOKUP(A193,Sheet4!$B$3:$AV$326,32,FALSE)</f>
        <v>-8.5341380000000004</v>
      </c>
      <c r="V193" s="335">
        <f>VLOOKUP(A193,Sheet4!$B$3:$AV$326,31,FALSE)</f>
        <v>115.404492</v>
      </c>
      <c r="W193" s="335" t="str">
        <f>VLOOKUP(A193,Sheet4!$B$3:$AV$326,14,FALSE)</f>
        <v>Jl. Batu karu No. 07 Semarapura</v>
      </c>
      <c r="X193" s="335" t="str">
        <f>VLOOKUP(A193,Sheet4!$B$3:$AV$326,17,FALSE)</f>
        <v>Gudang- Bisa Titip</v>
      </c>
      <c r="Y193" s="335" t="str">
        <f>VLOOKUP(A193,Sheet4!$B$3:$AV$326,25,FALSE)</f>
        <v>2.4 m</v>
      </c>
      <c r="Z193" s="335" t="str">
        <f>VLOOKUP(A193,Sheet4!$B$3:$AV$326,26,FALSE)</f>
        <v>Rooftop lt 1</v>
      </c>
      <c r="AA193" s="335" t="str">
        <f>VLOOKUP(A193,Sheet4!$B$3:$AV$326,27,FALSE)</f>
        <v>Mendukung</v>
      </c>
      <c r="AB193" s="335" t="str">
        <f>VLOOKUP(A193,Sheet4!$B$3:$AV$326,33,FALSE)</f>
        <v>P-N 221 V, P-G 221V, N-G 1.4V</v>
      </c>
      <c r="AC193" s="335" t="str">
        <f>VLOOKUP(A193,Sheet4!$B$3:$AV$326,34,FALSE)</f>
        <v>ADA</v>
      </c>
      <c r="AD193" s="335" t="s">
        <v>6718</v>
      </c>
      <c r="AE193" s="335" t="str">
        <f>VLOOKUP(A193,Sheet4!$B$3:$AV$326,30,FALSE)</f>
        <v>LOSS DARI POHON DAN GEDUNG</v>
      </c>
      <c r="AF193" s="335" t="s">
        <v>5256</v>
      </c>
      <c r="AG193" s="335" t="str">
        <f>MasterRemote!K193</f>
        <v>HUGHES239</v>
      </c>
      <c r="AH193" s="335">
        <v>236471702</v>
      </c>
      <c r="AI193" s="335" t="s">
        <v>6722</v>
      </c>
      <c r="AJ193" s="335" t="str">
        <f>VLOOKUP(A193,Sheet4!$B$3:$AV$326,28,FALSE)</f>
        <v>NPRM</v>
      </c>
      <c r="AK193" s="335" t="s">
        <v>4815</v>
      </c>
      <c r="AL193" s="335" t="str">
        <f>MasterRemote!T193</f>
        <v>SCM201900010008</v>
      </c>
      <c r="AM193" s="335" t="s">
        <v>4713</v>
      </c>
      <c r="AN193" s="335" t="s">
        <v>4713</v>
      </c>
      <c r="AO193" s="335" t="str">
        <f t="shared" si="132"/>
        <v>HUGHES239-SiteSurvey-192</v>
      </c>
      <c r="AP193" s="335">
        <v>233019505</v>
      </c>
      <c r="AQ193" s="338" t="s">
        <v>6749</v>
      </c>
    </row>
    <row r="194" spans="1:43">
      <c r="A194" s="335" t="str">
        <f>MasterRemote!A194</f>
        <v>SCM201900010008000193</v>
      </c>
      <c r="B194" s="335">
        <f>MasterRemote!B194</f>
        <v>193</v>
      </c>
      <c r="C194" s="335" t="str">
        <f>MasterRemote!F194</f>
        <v>3.37.17.1</v>
      </c>
      <c r="D194" s="336">
        <f t="shared" si="133"/>
        <v>43282</v>
      </c>
      <c r="E194" s="342" t="s">
        <v>6750</v>
      </c>
      <c r="F194" s="335" t="s">
        <v>3452</v>
      </c>
      <c r="G194" s="335" t="s">
        <v>3232</v>
      </c>
      <c r="H194" s="335" t="s">
        <v>3233</v>
      </c>
      <c r="I194" s="336">
        <v>43282</v>
      </c>
      <c r="J194" s="336">
        <f t="shared" ref="J194:L194" si="197">I194</f>
        <v>43282</v>
      </c>
      <c r="K194" s="336">
        <f t="shared" si="197"/>
        <v>43282</v>
      </c>
      <c r="L194" s="336">
        <f t="shared" si="197"/>
        <v>43282</v>
      </c>
      <c r="M194" s="335" t="s">
        <v>6468</v>
      </c>
      <c r="N194" s="335" t="s">
        <v>4713</v>
      </c>
      <c r="O194" s="335" t="s">
        <v>14</v>
      </c>
      <c r="P194" s="335" t="s">
        <v>2940</v>
      </c>
      <c r="Q194" s="337">
        <v>20009</v>
      </c>
      <c r="R194" s="335" t="str">
        <f>VLOOKUP(A194,Sheet4!$B$3:$AV$326,22,FALSE)</f>
        <v>lalak</v>
      </c>
      <c r="S194" s="335">
        <f>VLOOKUP(A194,Sheet4!$B$3:$AV$326,23,FALSE)</f>
        <v>89617322936</v>
      </c>
      <c r="T194" s="335" t="str">
        <f>VLOOKUP(A194,Sheet4!$B$3:$AV$326,37,FALSE)</f>
        <v>done survey</v>
      </c>
      <c r="U194" s="335">
        <f>VLOOKUP(A194,Sheet4!$B$3:$AV$326,32,FALSE)</f>
        <v>-8.5378887999999993</v>
      </c>
      <c r="V194" s="335">
        <f>VLOOKUP(A194,Sheet4!$B$3:$AV$326,31,FALSE)</f>
        <v>115.12598699999999</v>
      </c>
      <c r="W194" s="335" t="str">
        <f>VLOOKUP(A194,Sheet4!$B$3:$AV$326,14,FALSE)</f>
        <v>Jl.Gunung Semeru No.1 Tabanan</v>
      </c>
      <c r="X194" s="335" t="str">
        <f>VLOOKUP(A194,Sheet4!$B$3:$AV$326,17,FALSE)</f>
        <v>Gudang- Bisa Titip</v>
      </c>
      <c r="Y194" s="335" t="str">
        <f>VLOOKUP(A194,Sheet4!$B$3:$AV$326,25,FALSE)</f>
        <v>2.4 m</v>
      </c>
      <c r="Z194" s="335" t="str">
        <f>VLOOKUP(A194,Sheet4!$B$3:$AV$326,26,FALSE)</f>
        <v>ROOFTOP,LANTAI 1</v>
      </c>
      <c r="AA194" s="335" t="str">
        <f>VLOOKUP(A194,Sheet4!$B$3:$AV$326,27,FALSE)</f>
        <v>Mendukung</v>
      </c>
      <c r="AB194" s="335" t="str">
        <f>VLOOKUP(A194,Sheet4!$B$3:$AV$326,33,FALSE)</f>
        <v>P-N 221 V, P-G 221V, N-G 1.6 V</v>
      </c>
      <c r="AC194" s="335" t="str">
        <f>VLOOKUP(A194,Sheet4!$B$3:$AV$326,34,FALSE)</f>
        <v>ADA</v>
      </c>
      <c r="AD194" s="335" t="s">
        <v>6718</v>
      </c>
      <c r="AE194" s="335" t="str">
        <f>VLOOKUP(A194,Sheet4!$B$3:$AV$326,30,FALSE)</f>
        <v>LOSS DARI POHON DAN GEDUNG</v>
      </c>
      <c r="AF194" s="335" t="s">
        <v>5256</v>
      </c>
      <c r="AG194" s="335" t="str">
        <f>MasterRemote!K194</f>
        <v>HUGHES239</v>
      </c>
      <c r="AH194" s="335">
        <v>236471702</v>
      </c>
      <c r="AI194" s="335" t="s">
        <v>6722</v>
      </c>
      <c r="AJ194" s="335" t="str">
        <f>VLOOKUP(A194,Sheet4!$B$3:$AV$326,28,FALSE)</f>
        <v>NPRM</v>
      </c>
      <c r="AK194" s="335" t="s">
        <v>4764</v>
      </c>
      <c r="AL194" s="335" t="str">
        <f>MasterRemote!T194</f>
        <v>SCM201900010008</v>
      </c>
      <c r="AM194" s="335" t="s">
        <v>4713</v>
      </c>
      <c r="AN194" s="335" t="s">
        <v>4713</v>
      </c>
      <c r="AO194" s="335" t="str">
        <f t="shared" ref="AO194:AO237" si="198">AG194&amp;"-"&amp;E194&amp;"-"&amp;B194</f>
        <v>HUGHES239-SiteSurvey-193</v>
      </c>
      <c r="AP194" s="335">
        <v>233019505</v>
      </c>
      <c r="AQ194" s="338" t="s">
        <v>6749</v>
      </c>
    </row>
    <row r="195" spans="1:43">
      <c r="A195" s="335" t="str">
        <f>MasterRemote!A195</f>
        <v>SCM201900010008000194</v>
      </c>
      <c r="B195" s="335">
        <f>MasterRemote!B195</f>
        <v>194</v>
      </c>
      <c r="C195" s="335" t="str">
        <f>MasterRemote!F195</f>
        <v>7.41.17.1</v>
      </c>
      <c r="D195" s="336">
        <f t="shared" ref="D195:D237" si="199">I195</f>
        <v>43282</v>
      </c>
      <c r="E195" s="342" t="s">
        <v>6750</v>
      </c>
      <c r="F195" s="335" t="s">
        <v>3454</v>
      </c>
      <c r="G195" s="335" t="s">
        <v>3232</v>
      </c>
      <c r="H195" s="335" t="s">
        <v>3233</v>
      </c>
      <c r="I195" s="336">
        <v>43282</v>
      </c>
      <c r="J195" s="336">
        <f t="shared" ref="J195:L195" si="200">I195</f>
        <v>43282</v>
      </c>
      <c r="K195" s="336">
        <f t="shared" si="200"/>
        <v>43282</v>
      </c>
      <c r="L195" s="336">
        <f t="shared" si="200"/>
        <v>43282</v>
      </c>
      <c r="M195" s="335" t="s">
        <v>6468</v>
      </c>
      <c r="N195" s="335" t="s">
        <v>4713</v>
      </c>
      <c r="O195" s="335" t="s">
        <v>14</v>
      </c>
      <c r="P195" s="335" t="s">
        <v>2940</v>
      </c>
      <c r="Q195" s="337">
        <v>20009</v>
      </c>
      <c r="R195" s="335" t="str">
        <f>VLOOKUP(A195,Sheet4!$B$3:$AV$326,22,FALSE)</f>
        <v>sanjaya</v>
      </c>
      <c r="S195" s="335">
        <f>VLOOKUP(A195,Sheet4!$B$3:$AV$326,23,FALSE)</f>
        <v>82147475678</v>
      </c>
      <c r="T195" s="335" t="str">
        <f>VLOOKUP(A195,Sheet4!$B$3:$AV$326,37,FALSE)</f>
        <v>done survey</v>
      </c>
      <c r="U195" s="335">
        <f>VLOOKUP(A195,Sheet4!$B$3:$AV$326,32,FALSE)</f>
        <v>-8.3566269999999996</v>
      </c>
      <c r="V195" s="335">
        <f>VLOOKUP(A195,Sheet4!$B$3:$AV$326,31,FALSE)</f>
        <v>114.61699299999999</v>
      </c>
      <c r="W195" s="335" t="str">
        <f>VLOOKUP(A195,Sheet4!$B$3:$AV$326,14,FALSE)</f>
        <v>Jl.Udayana No.13 kec.negara,Jembrana bali</v>
      </c>
      <c r="X195" s="335" t="str">
        <f>VLOOKUP(A195,Sheet4!$B$3:$AV$326,17,FALSE)</f>
        <v>Gudang- Bisa Titip</v>
      </c>
      <c r="Y195" s="335" t="str">
        <f>VLOOKUP(A195,Sheet4!$B$3:$AV$326,25,FALSE)</f>
        <v>2.4 m</v>
      </c>
      <c r="Z195" s="335" t="str">
        <f>VLOOKUP(A195,Sheet4!$B$3:$AV$326,26,FALSE)</f>
        <v>ROOFTOP,LANTAI 1</v>
      </c>
      <c r="AA195" s="335" t="str">
        <f>VLOOKUP(A195,Sheet4!$B$3:$AV$326,27,FALSE)</f>
        <v>Mendukung</v>
      </c>
      <c r="AB195" s="335" t="str">
        <f>VLOOKUP(A195,Sheet4!$B$3:$AV$326,33,FALSE)</f>
        <v>P-N 220 V, P-G 220V, N-G 0.4 V</v>
      </c>
      <c r="AC195" s="335" t="str">
        <f>VLOOKUP(A195,Sheet4!$B$3:$AV$326,34,FALSE)</f>
        <v>ADA</v>
      </c>
      <c r="AD195" s="335" t="s">
        <v>6718</v>
      </c>
      <c r="AE195" s="335" t="str">
        <f>VLOOKUP(A195,Sheet4!$B$3:$AV$326,30,FALSE)</f>
        <v>LOSS DARI POHON DAN GEDUNG</v>
      </c>
      <c r="AF195" s="335" t="s">
        <v>5256</v>
      </c>
      <c r="AG195" s="335" t="str">
        <f>MasterRemote!K195</f>
        <v>HUGHES239</v>
      </c>
      <c r="AH195" s="335">
        <v>236471702</v>
      </c>
      <c r="AI195" s="335" t="s">
        <v>6722</v>
      </c>
      <c r="AJ195" s="335" t="str">
        <f>VLOOKUP(A195,Sheet4!$B$3:$AV$326,28,FALSE)</f>
        <v>NPRM</v>
      </c>
      <c r="AK195" s="335" t="s">
        <v>4875</v>
      </c>
      <c r="AL195" s="335" t="str">
        <f>MasterRemote!T195</f>
        <v>SCM201900010008</v>
      </c>
      <c r="AM195" s="335" t="s">
        <v>4713</v>
      </c>
      <c r="AN195" s="335" t="s">
        <v>4713</v>
      </c>
      <c r="AO195" s="335" t="str">
        <f t="shared" si="198"/>
        <v>HUGHES239-SiteSurvey-194</v>
      </c>
      <c r="AP195" s="335">
        <v>233019505</v>
      </c>
      <c r="AQ195" s="338" t="s">
        <v>6749</v>
      </c>
    </row>
    <row r="196" spans="1:43">
      <c r="A196" s="335" t="str">
        <f>MasterRemote!A196</f>
        <v>SCM201900010008000195</v>
      </c>
      <c r="B196" s="335">
        <f>MasterRemote!B196</f>
        <v>195</v>
      </c>
      <c r="C196" s="335" t="str">
        <f>MasterRemote!F196</f>
        <v>46.1.18.1</v>
      </c>
      <c r="D196" s="336">
        <f t="shared" si="199"/>
        <v>43278</v>
      </c>
      <c r="E196" s="342" t="s">
        <v>6750</v>
      </c>
      <c r="F196" s="335" t="s">
        <v>3457</v>
      </c>
      <c r="G196" s="335" t="s">
        <v>3230</v>
      </c>
      <c r="H196" s="335" t="s">
        <v>2974</v>
      </c>
      <c r="I196" s="336">
        <v>43278</v>
      </c>
      <c r="J196" s="336">
        <f t="shared" ref="J196:L196" si="201">I196</f>
        <v>43278</v>
      </c>
      <c r="K196" s="336">
        <f t="shared" si="201"/>
        <v>43278</v>
      </c>
      <c r="L196" s="336">
        <f t="shared" si="201"/>
        <v>43278</v>
      </c>
      <c r="M196" s="335" t="s">
        <v>6468</v>
      </c>
      <c r="N196" s="335" t="s">
        <v>4713</v>
      </c>
      <c r="O196" s="335" t="s">
        <v>14</v>
      </c>
      <c r="P196" s="335" t="s">
        <v>2940</v>
      </c>
      <c r="Q196" s="337">
        <v>20009</v>
      </c>
      <c r="R196" s="335" t="str">
        <f>VLOOKUP(A196,Sheet4!$B$3:$AV$326,22,FALSE)</f>
        <v>Furqan</v>
      </c>
      <c r="S196" s="335">
        <f>VLOOKUP(A196,Sheet4!$B$3:$AV$326,23,FALSE)</f>
        <v>85277704394</v>
      </c>
      <c r="T196" s="335" t="str">
        <f>VLOOKUP(A196,Sheet4!$B$3:$AV$326,37,FALSE)</f>
        <v>done</v>
      </c>
      <c r="U196" s="335">
        <f>VLOOKUP(A196,Sheet4!$B$3:$AV$326,32,FALSE)</f>
        <v>4.17</v>
      </c>
      <c r="V196" s="335">
        <f>VLOOKUP(A196,Sheet4!$B$3:$AV$326,31,FALSE)</f>
        <v>98.1</v>
      </c>
      <c r="W196" s="335" t="str">
        <f>VLOOKUP(A196,Sheet4!$B$3:$AV$326,14,FALSE)</f>
        <v>Jl. Tengku Panglima Polem No. 23 - 24, Kel. Kuala Simpang, Kec. Kuala Simpang, Kab. Aceh Tamiang, Prov NAD</v>
      </c>
      <c r="X196" s="335" t="str">
        <f>VLOOKUP(A196,Sheet4!$B$3:$AV$326,17,FALSE)</f>
        <v>Gudang- Bisa Titip</v>
      </c>
      <c r="Y196" s="335" t="str">
        <f>VLOOKUP(A196,Sheet4!$B$3:$AV$326,25,FALSE)</f>
        <v>2.4 m</v>
      </c>
      <c r="Z196" s="335" t="str">
        <f>VLOOKUP(A196,Sheet4!$B$3:$AV$326,26,FALSE)</f>
        <v>Rooftop lantai 4</v>
      </c>
      <c r="AA196" s="335" t="str">
        <f>VLOOKUP(A196,Sheet4!$B$3:$AV$326,27,FALSE)</f>
        <v>Mendukung</v>
      </c>
      <c r="AB196" s="335" t="str">
        <f>VLOOKUP(A196,Sheet4!$B$3:$AV$326,33,FALSE)</f>
        <v>P-N ; 222 V , P-G 221V , N-G ( Ground) 0,2v</v>
      </c>
      <c r="AC196" s="335" t="str">
        <f>VLOOKUP(A196,Sheet4!$B$3:$AV$326,34,FALSE)</f>
        <v>ADA</v>
      </c>
      <c r="AD196" s="335" t="s">
        <v>6718</v>
      </c>
      <c r="AE196" s="335" t="str">
        <f>VLOOKUP(A196,Sheet4!$B$3:$AV$326,30,FALSE)</f>
        <v>LOSS</v>
      </c>
      <c r="AF196" s="335" t="s">
        <v>5256</v>
      </c>
      <c r="AG196" s="335" t="str">
        <f>MasterRemote!K196</f>
        <v>HUGHES239</v>
      </c>
      <c r="AH196" s="335">
        <v>236941705</v>
      </c>
      <c r="AI196" s="335" t="s">
        <v>6724</v>
      </c>
      <c r="AJ196" s="335" t="str">
        <f>VLOOKUP(A196,Sheet4!$B$3:$AV$326,28,FALSE)</f>
        <v>NPRM</v>
      </c>
      <c r="AK196" s="335" t="s">
        <v>4815</v>
      </c>
      <c r="AL196" s="335" t="str">
        <f>MasterRemote!T196</f>
        <v>SCM201900010008</v>
      </c>
      <c r="AM196" s="335" t="s">
        <v>4713</v>
      </c>
      <c r="AN196" s="335" t="s">
        <v>4713</v>
      </c>
      <c r="AO196" s="335" t="str">
        <f t="shared" si="198"/>
        <v>HUGHES239-SiteSurvey-195</v>
      </c>
      <c r="AP196" s="335">
        <v>233019505</v>
      </c>
      <c r="AQ196" s="338" t="s">
        <v>6749</v>
      </c>
    </row>
    <row r="197" spans="1:43">
      <c r="A197" s="335" t="str">
        <f>MasterRemote!A197</f>
        <v>SCM201900010008000196</v>
      </c>
      <c r="B197" s="335">
        <f>MasterRemote!B197</f>
        <v>196</v>
      </c>
      <c r="C197" s="335" t="str">
        <f>MasterRemote!F197</f>
        <v>1.37.17.1</v>
      </c>
      <c r="D197" s="336">
        <f t="shared" si="199"/>
        <v>43277</v>
      </c>
      <c r="E197" s="342" t="s">
        <v>6750</v>
      </c>
      <c r="F197" s="335" t="s">
        <v>3459</v>
      </c>
      <c r="G197" s="335" t="s">
        <v>3230</v>
      </c>
      <c r="H197" s="335" t="s">
        <v>2974</v>
      </c>
      <c r="I197" s="336">
        <v>43277</v>
      </c>
      <c r="J197" s="336">
        <f t="shared" ref="J197:L197" si="202">I197</f>
        <v>43277</v>
      </c>
      <c r="K197" s="336">
        <f t="shared" si="202"/>
        <v>43277</v>
      </c>
      <c r="L197" s="336">
        <f t="shared" si="202"/>
        <v>43277</v>
      </c>
      <c r="M197" s="335" t="s">
        <v>6468</v>
      </c>
      <c r="N197" s="335" t="s">
        <v>4713</v>
      </c>
      <c r="O197" s="335" t="s">
        <v>14</v>
      </c>
      <c r="P197" s="335" t="s">
        <v>2940</v>
      </c>
      <c r="Q197" s="337">
        <v>20009</v>
      </c>
      <c r="R197" s="335" t="str">
        <f>VLOOKUP(A197,Sheet4!$B$3:$AV$326,22,FALSE)</f>
        <v>putra</v>
      </c>
      <c r="S197" s="335">
        <f>VLOOKUP(A197,Sheet4!$B$3:$AV$326,23,FALSE)</f>
        <v>82242504563</v>
      </c>
      <c r="T197" s="335" t="str">
        <f>VLOOKUP(A197,Sheet4!$B$3:$AV$326,37,FALSE)</f>
        <v>PERALIHAN KANCA LANGSA
KANWIL : ACEH • penarikan kabel diizinkan sabtu minggu saja...Karena melalui ruang pelayanan... revisi lokasi SIK menunggu konfirmasi div brisat</v>
      </c>
      <c r="U197" s="335">
        <f>VLOOKUP(A197,Sheet4!$B$3:$AV$326,32,FALSE)</f>
        <v>5.17</v>
      </c>
      <c r="V197" s="335">
        <f>VLOOKUP(A197,Sheet4!$B$3:$AV$326,31,FALSE)</f>
        <v>97.14</v>
      </c>
      <c r="W197" s="335" t="str">
        <f>VLOOKUP(A197,Sheet4!$B$3:$AV$326,14,FALSE)</f>
        <v>JL. MERDEKA NO. 1, KEC. BANDA SAKTI, KOTA LHOKSEUMAWE, PROV. ACEH</v>
      </c>
      <c r="X197" s="335">
        <f>VLOOKUP(A197,Sheet4!$B$3:$AV$326,17,FALSE)</f>
        <v>0</v>
      </c>
      <c r="Y197" s="335" t="str">
        <f>VLOOKUP(A197,Sheet4!$B$3:$AV$326,25,FALSE)</f>
        <v>2.4 m</v>
      </c>
      <c r="Z197" s="335" t="str">
        <f>VLOOKUP(A197,Sheet4!$B$3:$AV$326,26,FALSE)</f>
        <v>Rooftop Gedung lantai 3</v>
      </c>
      <c r="AA197" s="335" t="str">
        <f>VLOOKUP(A197,Sheet4!$B$3:$AV$326,27,FALSE)</f>
        <v>Mendukung</v>
      </c>
      <c r="AB197" s="335" t="str">
        <f>VLOOKUP(A197,Sheet4!$B$3:$AV$326,33,FALSE)</f>
        <v>PN 215 PG 216 NG 07</v>
      </c>
      <c r="AC197" s="335" t="str">
        <f>VLOOKUP(A197,Sheet4!$B$3:$AV$326,34,FALSE)</f>
        <v>ADA</v>
      </c>
      <c r="AD197" s="335" t="s">
        <v>6718</v>
      </c>
      <c r="AE197" s="335" t="str">
        <f>VLOOKUP(A197,Sheet4!$B$3:$AV$326,30,FALSE)</f>
        <v>loss</v>
      </c>
      <c r="AF197" s="335" t="s">
        <v>5256</v>
      </c>
      <c r="AG197" s="335" t="str">
        <f>MasterRemote!K197</f>
        <v>HUGHES239</v>
      </c>
      <c r="AH197" s="335">
        <v>233060803</v>
      </c>
      <c r="AI197" s="335" t="s">
        <v>4903</v>
      </c>
      <c r="AJ197" s="335" t="str">
        <f>VLOOKUP(A197,Sheet4!$B$3:$AV$326,28,FALSE)</f>
        <v>NPRM</v>
      </c>
      <c r="AK197" s="335" t="s">
        <v>4790</v>
      </c>
      <c r="AL197" s="335" t="str">
        <f>MasterRemote!T197</f>
        <v>SCM201900010008</v>
      </c>
      <c r="AM197" s="335" t="s">
        <v>4713</v>
      </c>
      <c r="AN197" s="335" t="s">
        <v>4713</v>
      </c>
      <c r="AO197" s="335" t="str">
        <f t="shared" si="198"/>
        <v>HUGHES239-SiteSurvey-196</v>
      </c>
      <c r="AP197" s="335">
        <v>233019505</v>
      </c>
      <c r="AQ197" s="338" t="s">
        <v>6749</v>
      </c>
    </row>
    <row r="198" spans="1:43">
      <c r="A198" s="335" t="str">
        <f>MasterRemote!A198</f>
        <v>SCM201900010008000197</v>
      </c>
      <c r="B198" s="335">
        <f>MasterRemote!B198</f>
        <v>197</v>
      </c>
      <c r="C198" s="335" t="str">
        <f>MasterRemote!F198</f>
        <v>55.234.152.1</v>
      </c>
      <c r="D198" s="336">
        <f t="shared" si="199"/>
        <v>43277</v>
      </c>
      <c r="E198" s="342" t="s">
        <v>6750</v>
      </c>
      <c r="F198" s="335" t="s">
        <v>3322</v>
      </c>
      <c r="G198" s="335">
        <v>236151612</v>
      </c>
      <c r="H198" s="335" t="s">
        <v>6740</v>
      </c>
      <c r="I198" s="336">
        <v>43277</v>
      </c>
      <c r="J198" s="336">
        <f t="shared" ref="J198:L198" si="203">I198</f>
        <v>43277</v>
      </c>
      <c r="K198" s="336">
        <f t="shared" si="203"/>
        <v>43277</v>
      </c>
      <c r="L198" s="336">
        <f t="shared" si="203"/>
        <v>43277</v>
      </c>
      <c r="M198" s="335" t="s">
        <v>6468</v>
      </c>
      <c r="N198" s="335" t="s">
        <v>4713</v>
      </c>
      <c r="O198" s="335" t="s">
        <v>14</v>
      </c>
      <c r="P198" s="335" t="s">
        <v>2940</v>
      </c>
      <c r="Q198" s="337">
        <v>20009</v>
      </c>
      <c r="R198" s="335" t="str">
        <f>VLOOKUP(A198,Sheet4!$B$3:$AV$326,22,FALSE)</f>
        <v>Arif</v>
      </c>
      <c r="S198" s="335">
        <f>VLOOKUP(A198,Sheet4!$B$3:$AV$326,23,FALSE)</f>
        <v>8129398449</v>
      </c>
      <c r="T198" s="335" t="str">
        <f>VLOOKUP(A198,Sheet4!$B$3:$AV$326,37,FALSE)</f>
        <v>Done Survey</v>
      </c>
      <c r="U198" s="335">
        <f>VLOOKUP(A198,Sheet4!$B$3:$AV$326,32,FALSE)</f>
        <v>6.15</v>
      </c>
      <c r="V198" s="335">
        <f>VLOOKUP(A198,Sheet4!$B$3:$AV$326,31,FALSE)</f>
        <v>106.49</v>
      </c>
      <c r="W198" s="335" t="str">
        <f>VLOOKUP(A198,Sheet4!$B$3:$AV$326,14,FALSE)</f>
        <v>Jalan Merdeka Nomor 110 C-G Propinsi Banten, Kota Tangerang, Kecamatan karawaci, Kelurahan Pebuaran</v>
      </c>
      <c r="X198" s="335" t="str">
        <f>VLOOKUP(A198,Sheet4!$B$3:$AV$326,17,FALSE)</f>
        <v>Gudang- Bisa Titip</v>
      </c>
      <c r="Y198" s="335" t="str">
        <f>VLOOKUP(A198,Sheet4!$B$3:$AV$326,25,FALSE)</f>
        <v>2.4 m</v>
      </c>
      <c r="Z198" s="335" t="str">
        <f>VLOOKUP(A198,Sheet4!$B$3:$AV$326,26,FALSE)</f>
        <v>ROOFTOP</v>
      </c>
      <c r="AA198" s="335" t="str">
        <f>VLOOKUP(A198,Sheet4!$B$3:$AV$326,27,FALSE)</f>
        <v>Mendukung</v>
      </c>
      <c r="AB198" s="335" t="str">
        <f>VLOOKUP(A198,Sheet4!$B$3:$AV$326,33,FALSE)</f>
        <v>P-N ; 220 V , P-G 221V , N-G ( Ground) 1,2v</v>
      </c>
      <c r="AC198" s="335" t="str">
        <f>VLOOKUP(A198,Sheet4!$B$3:$AV$326,34,FALSE)</f>
        <v>ADA</v>
      </c>
      <c r="AD198" s="335" t="s">
        <v>6718</v>
      </c>
      <c r="AE198" s="335" t="str">
        <f>VLOOKUP(A198,Sheet4!$B$3:$AV$326,30,FALSE)</f>
        <v>LOSS</v>
      </c>
      <c r="AF198" s="335" t="s">
        <v>5256</v>
      </c>
      <c r="AG198" s="335" t="str">
        <f>MasterRemote!K198</f>
        <v>HUGHES239</v>
      </c>
      <c r="AH198" s="335">
        <v>233081108</v>
      </c>
      <c r="AI198" s="335" t="s">
        <v>6725</v>
      </c>
      <c r="AJ198" s="335" t="str">
        <f>VLOOKUP(A198,Sheet4!$B$3:$AV$326,28,FALSE)</f>
        <v>NPRM</v>
      </c>
      <c r="AK198" s="335" t="s">
        <v>4808</v>
      </c>
      <c r="AL198" s="335" t="str">
        <f>MasterRemote!T198</f>
        <v>SCM201900010008</v>
      </c>
      <c r="AM198" s="335" t="s">
        <v>4713</v>
      </c>
      <c r="AN198" s="335" t="s">
        <v>4713</v>
      </c>
      <c r="AO198" s="335" t="str">
        <f t="shared" si="198"/>
        <v>HUGHES239-SiteSurvey-197</v>
      </c>
      <c r="AP198" s="335">
        <v>233019505</v>
      </c>
      <c r="AQ198" s="338" t="s">
        <v>6749</v>
      </c>
    </row>
    <row r="199" spans="1:43">
      <c r="A199" s="335" t="str">
        <f>MasterRemote!A199</f>
        <v>SCM201900010008000198</v>
      </c>
      <c r="B199" s="335">
        <f>MasterRemote!B199</f>
        <v>198</v>
      </c>
      <c r="C199" s="335" t="str">
        <f>MasterRemote!F199</f>
        <v>1.69.17.1</v>
      </c>
      <c r="D199" s="336">
        <f t="shared" si="199"/>
        <v>43284</v>
      </c>
      <c r="E199" s="342" t="s">
        <v>6750</v>
      </c>
      <c r="F199" s="335" t="s">
        <v>3462</v>
      </c>
      <c r="G199" s="335" t="s">
        <v>2958</v>
      </c>
      <c r="H199" s="335" t="s">
        <v>2959</v>
      </c>
      <c r="I199" s="336">
        <v>43284</v>
      </c>
      <c r="J199" s="336">
        <f t="shared" ref="J199:L199" si="204">I199</f>
        <v>43284</v>
      </c>
      <c r="K199" s="336">
        <f t="shared" si="204"/>
        <v>43284</v>
      </c>
      <c r="L199" s="336">
        <f t="shared" si="204"/>
        <v>43284</v>
      </c>
      <c r="M199" s="335" t="s">
        <v>6468</v>
      </c>
      <c r="N199" s="335" t="s">
        <v>4713</v>
      </c>
      <c r="O199" s="335" t="s">
        <v>14</v>
      </c>
      <c r="P199" s="335" t="s">
        <v>2940</v>
      </c>
      <c r="Q199" s="337">
        <v>20009</v>
      </c>
      <c r="R199" s="335" t="str">
        <f>VLOOKUP(A199,Sheet4!$B$3:$AV$326,22,FALSE)</f>
        <v>Ferdy</v>
      </c>
      <c r="S199" s="335">
        <f>VLOOKUP(A199,Sheet4!$B$3:$AV$326,23,FALSE)</f>
        <v>82165430790</v>
      </c>
      <c r="T199" s="335" t="str">
        <f>VLOOKUP(A199,Sheet4!$B$3:$AV$326,37,FALSE)</f>
        <v>done survey</v>
      </c>
      <c r="U199" s="335">
        <f>VLOOKUP(A199,Sheet4!$B$3:$AV$326,32,FALSE)</f>
        <v>2.98</v>
      </c>
      <c r="V199" s="335">
        <f>VLOOKUP(A199,Sheet4!$B$3:$AV$326,31,FALSE)</f>
        <v>99.62</v>
      </c>
      <c r="W199" s="335" t="str">
        <f>VLOOKUP(A199,Sheet4!$B$3:$AV$326,14,FALSE)</f>
        <v>Jl. Dr Wahidin No 20 Kisaran Barat</v>
      </c>
      <c r="X199" s="335" t="str">
        <f>VLOOKUP(A199,Sheet4!$B$3:$AV$326,17,FALSE)</f>
        <v>Gudang- Bisa Titip</v>
      </c>
      <c r="Y199" s="335" t="str">
        <f>VLOOKUP(A199,Sheet4!$B$3:$AV$326,25,FALSE)</f>
        <v>2.4 m</v>
      </c>
      <c r="Z199" s="335" t="str">
        <f>VLOOKUP(A199,Sheet4!$B$3:$AV$326,26,FALSE)</f>
        <v>rooftop</v>
      </c>
      <c r="AA199" s="335" t="str">
        <f>VLOOKUP(A199,Sheet4!$B$3:$AV$326,27,FALSE)</f>
        <v>Mendukung</v>
      </c>
      <c r="AB199" s="335" t="str">
        <f>VLOOKUP(A199,Sheet4!$B$3:$AV$326,33,FALSE)</f>
        <v>P-N ; 220 V , P-G 219V , N-G ( Ground) 0,3v</v>
      </c>
      <c r="AC199" s="335" t="str">
        <f>VLOOKUP(A199,Sheet4!$B$3:$AV$326,34,FALSE)</f>
        <v>ADA</v>
      </c>
      <c r="AD199" s="335" t="s">
        <v>6718</v>
      </c>
      <c r="AE199" s="335" t="str">
        <f>VLOOKUP(A199,Sheet4!$B$3:$AV$326,30,FALSE)</f>
        <v>loss</v>
      </c>
      <c r="AF199" s="335" t="s">
        <v>5256</v>
      </c>
      <c r="AG199" s="335" t="str">
        <f>MasterRemote!K199</f>
        <v>HUGHES239</v>
      </c>
      <c r="AH199" s="335">
        <v>233060803</v>
      </c>
      <c r="AI199" s="335" t="s">
        <v>4903</v>
      </c>
      <c r="AJ199" s="335" t="str">
        <f>VLOOKUP(A199,Sheet4!$B$3:$AV$326,28,FALSE)</f>
        <v>NPRM</v>
      </c>
      <c r="AK199" s="335" t="s">
        <v>4815</v>
      </c>
      <c r="AL199" s="335" t="str">
        <f>MasterRemote!T199</f>
        <v>SCM201900010008</v>
      </c>
      <c r="AM199" s="335" t="s">
        <v>4713</v>
      </c>
      <c r="AN199" s="335" t="s">
        <v>4713</v>
      </c>
      <c r="AO199" s="335" t="str">
        <f t="shared" si="198"/>
        <v>HUGHES239-SiteSurvey-198</v>
      </c>
      <c r="AP199" s="335">
        <v>233019505</v>
      </c>
      <c r="AQ199" s="338" t="s">
        <v>6749</v>
      </c>
    </row>
    <row r="200" spans="1:43">
      <c r="A200" s="335" t="str">
        <f>MasterRemote!A200</f>
        <v>SCM201900010008000199</v>
      </c>
      <c r="B200" s="335">
        <f>MasterRemote!B200</f>
        <v>199</v>
      </c>
      <c r="C200" s="335" t="str">
        <f>MasterRemote!F200</f>
        <v>5.45.17.1</v>
      </c>
      <c r="D200" s="336">
        <f t="shared" si="199"/>
        <v>43277</v>
      </c>
      <c r="E200" s="342" t="s">
        <v>6750</v>
      </c>
      <c r="F200" s="335" t="s">
        <v>3464</v>
      </c>
      <c r="G200" s="335" t="s">
        <v>2960</v>
      </c>
      <c r="H200" s="335" t="s">
        <v>2961</v>
      </c>
      <c r="I200" s="336">
        <v>43277</v>
      </c>
      <c r="J200" s="336">
        <f t="shared" ref="J200:L200" si="205">I200</f>
        <v>43277</v>
      </c>
      <c r="K200" s="336">
        <f t="shared" si="205"/>
        <v>43277</v>
      </c>
      <c r="L200" s="336">
        <f t="shared" si="205"/>
        <v>43277</v>
      </c>
      <c r="M200" s="335" t="s">
        <v>6468</v>
      </c>
      <c r="N200" s="335" t="s">
        <v>4713</v>
      </c>
      <c r="O200" s="335" t="s">
        <v>14</v>
      </c>
      <c r="P200" s="335" t="s">
        <v>2940</v>
      </c>
      <c r="Q200" s="337">
        <v>20009</v>
      </c>
      <c r="R200" s="335" t="str">
        <f>VLOOKUP(A200,Sheet4!$B$3:$AV$326,22,FALSE)</f>
        <v>supriyadi</v>
      </c>
      <c r="S200" s="335" t="str">
        <f>VLOOKUP(A200,Sheet4!$B$3:$AV$326,23,FALSE)</f>
        <v>813-1963-0703</v>
      </c>
      <c r="T200" s="335" t="str">
        <f>VLOOKUP(A200,Sheet4!$B$3:$AV$326,37,FALSE)</f>
        <v>done</v>
      </c>
      <c r="U200" s="335">
        <f>VLOOKUP(A200,Sheet4!$B$3:$AV$326,32,FALSE)</f>
        <v>0</v>
      </c>
      <c r="V200" s="335">
        <f>VLOOKUP(A200,Sheet4!$B$3:$AV$326,31,FALSE)</f>
        <v>0</v>
      </c>
      <c r="W200" s="335" t="str">
        <f>VLOOKUP(A200,Sheet4!$B$3:$AV$326,14,FALSE)</f>
        <v>Jl. Brigjen Katamso No. 3, Sibolga</v>
      </c>
      <c r="X200" s="335" t="str">
        <f>VLOOKUP(A200,Sheet4!$B$3:$AV$326,17,FALSE)</f>
        <v>Gudang- Bisa Titip</v>
      </c>
      <c r="Y200" s="335" t="str">
        <f>VLOOKUP(A200,Sheet4!$B$3:$AV$326,25,FALSE)</f>
        <v>2.4 m</v>
      </c>
      <c r="Z200" s="335" t="str">
        <f>VLOOKUP(A200,Sheet4!$B$3:$AV$326,26,FALSE)</f>
        <v>Rooftop diatas galeri atm</v>
      </c>
      <c r="AA200" s="335" t="str">
        <f>VLOOKUP(A200,Sheet4!$B$3:$AV$326,27,FALSE)</f>
        <v>Mendukung</v>
      </c>
      <c r="AB200" s="335" t="str">
        <f>VLOOKUP(A200,Sheet4!$B$3:$AV$326,33,FALSE)</f>
        <v>P-N ; 217.8 V , P-G 217.8V , N-G ( Ground) 0,2V</v>
      </c>
      <c r="AC200" s="335" t="str">
        <f>VLOOKUP(A200,Sheet4!$B$3:$AV$326,34,FALSE)</f>
        <v>ADA</v>
      </c>
      <c r="AD200" s="335" t="s">
        <v>6718</v>
      </c>
      <c r="AE200" s="335" t="str">
        <f>VLOOKUP(A200,Sheet4!$B$3:$AV$326,30,FALSE)</f>
        <v>loss</v>
      </c>
      <c r="AF200" s="335" t="s">
        <v>5256</v>
      </c>
      <c r="AG200" s="335" t="str">
        <f>MasterRemote!K200</f>
        <v>HUGHES239</v>
      </c>
      <c r="AH200" s="335">
        <v>235111005</v>
      </c>
      <c r="AI200" s="335" t="s">
        <v>3131</v>
      </c>
      <c r="AJ200" s="335" t="str">
        <f>VLOOKUP(A200,Sheet4!$B$3:$AV$326,28,FALSE)</f>
        <v>NPRM</v>
      </c>
      <c r="AK200" s="335" t="s">
        <v>4780</v>
      </c>
      <c r="AL200" s="335" t="str">
        <f>MasterRemote!T200</f>
        <v>SCM201900010008</v>
      </c>
      <c r="AM200" s="335" t="s">
        <v>4713</v>
      </c>
      <c r="AN200" s="335" t="s">
        <v>4713</v>
      </c>
      <c r="AO200" s="335" t="str">
        <f t="shared" si="198"/>
        <v>HUGHES239-SiteSurvey-199</v>
      </c>
      <c r="AP200" s="335">
        <v>233019505</v>
      </c>
      <c r="AQ200" s="338" t="s">
        <v>6749</v>
      </c>
    </row>
    <row r="201" spans="1:43">
      <c r="A201" s="335" t="str">
        <f>MasterRemote!A201</f>
        <v>SCM201900010008000200</v>
      </c>
      <c r="B201" s="335">
        <f>MasterRemote!B201</f>
        <v>200</v>
      </c>
      <c r="C201" s="335" t="str">
        <f>MasterRemote!F201</f>
        <v>5.68.17.1</v>
      </c>
      <c r="D201" s="336">
        <f t="shared" si="199"/>
        <v>43280</v>
      </c>
      <c r="E201" s="342" t="s">
        <v>6750</v>
      </c>
      <c r="F201" s="335" t="s">
        <v>3466</v>
      </c>
      <c r="G201" s="335" t="s">
        <v>2958</v>
      </c>
      <c r="H201" s="335" t="s">
        <v>2959</v>
      </c>
      <c r="I201" s="336">
        <v>43280</v>
      </c>
      <c r="J201" s="336">
        <f t="shared" ref="J201:L201" si="206">I201</f>
        <v>43280</v>
      </c>
      <c r="K201" s="336">
        <f t="shared" si="206"/>
        <v>43280</v>
      </c>
      <c r="L201" s="336">
        <f t="shared" si="206"/>
        <v>43280</v>
      </c>
      <c r="M201" s="335" t="s">
        <v>6468</v>
      </c>
      <c r="N201" s="335" t="s">
        <v>4713</v>
      </c>
      <c r="O201" s="335" t="s">
        <v>14</v>
      </c>
      <c r="P201" s="335" t="s">
        <v>2940</v>
      </c>
      <c r="Q201" s="337">
        <v>20009</v>
      </c>
      <c r="R201" s="335" t="str">
        <f>VLOOKUP(A201,Sheet4!$B$3:$AV$326,22,FALSE)</f>
        <v>Bp candra</v>
      </c>
      <c r="S201" s="335">
        <f>VLOOKUP(A201,Sheet4!$B$3:$AV$326,23,FALSE)</f>
        <v>85338258123</v>
      </c>
      <c r="T201" s="335" t="str">
        <f>VLOOKUP(A201,Sheet4!$B$3:$AV$326,37,FALSE)</f>
        <v>done</v>
      </c>
      <c r="U201" s="335">
        <f>VLOOKUP(A201,Sheet4!$B$3:$AV$326,32,FALSE)</f>
        <v>1.29</v>
      </c>
      <c r="V201" s="335">
        <f>VLOOKUP(A201,Sheet4!$B$3:$AV$326,31,FALSE)</f>
        <v>97.61</v>
      </c>
      <c r="W201" s="335" t="str">
        <f>VLOOKUP(A201,Sheet4!$B$3:$AV$326,14,FALSE)</f>
        <v>Jl. Gomo No 3 Gunung Sitoli Nias Sumut</v>
      </c>
      <c r="X201" s="335" t="str">
        <f>VLOOKUP(A201,Sheet4!$B$3:$AV$326,17,FALSE)</f>
        <v>Gudang- Bisa Titip</v>
      </c>
      <c r="Y201" s="335" t="str">
        <f>VLOOKUP(A201,Sheet4!$B$3:$AV$326,25,FALSE)</f>
        <v>2.4 m</v>
      </c>
      <c r="Z201" s="335" t="str">
        <f>VLOOKUP(A201,Sheet4!$B$3:$AV$326,26,FALSE)</f>
        <v>Roof Top</v>
      </c>
      <c r="AA201" s="335" t="str">
        <f>VLOOKUP(A201,Sheet4!$B$3:$AV$326,27,FALSE)</f>
        <v>Mendukung</v>
      </c>
      <c r="AB201" s="335" t="str">
        <f>VLOOKUP(A201,Sheet4!$B$3:$AV$326,33,FALSE)</f>
        <v>P-N ; 220 V , P-G 219V , N-G ( Ground) 0,3v</v>
      </c>
      <c r="AC201" s="335" t="str">
        <f>VLOOKUP(A201,Sheet4!$B$3:$AV$326,34,FALSE)</f>
        <v>ADA</v>
      </c>
      <c r="AD201" s="335" t="s">
        <v>6718</v>
      </c>
      <c r="AE201" s="335" t="str">
        <f>VLOOKUP(A201,Sheet4!$B$3:$AV$326,30,FALSE)</f>
        <v>LOSS DARI POHON DAN GEDUNG</v>
      </c>
      <c r="AF201" s="335" t="s">
        <v>5256</v>
      </c>
      <c r="AG201" s="335" t="str">
        <f>MasterRemote!K201</f>
        <v>HUGHES239</v>
      </c>
      <c r="AH201" s="335">
        <v>235111005</v>
      </c>
      <c r="AI201" s="335" t="s">
        <v>3131</v>
      </c>
      <c r="AJ201" s="335" t="str">
        <f>VLOOKUP(A201,Sheet4!$B$3:$AV$326,28,FALSE)</f>
        <v>NPRM</v>
      </c>
      <c r="AK201" s="335" t="s">
        <v>4790</v>
      </c>
      <c r="AL201" s="335" t="str">
        <f>MasterRemote!T201</f>
        <v>SCM201900010008</v>
      </c>
      <c r="AM201" s="335" t="s">
        <v>4713</v>
      </c>
      <c r="AN201" s="335" t="s">
        <v>4713</v>
      </c>
      <c r="AO201" s="335" t="str">
        <f t="shared" si="198"/>
        <v>HUGHES239-SiteSurvey-200</v>
      </c>
      <c r="AP201" s="335">
        <v>233019505</v>
      </c>
      <c r="AQ201" s="338" t="s">
        <v>6749</v>
      </c>
    </row>
    <row r="202" spans="1:43">
      <c r="A202" s="335" t="str">
        <f>MasterRemote!A202</f>
        <v>SCM201900010008000201</v>
      </c>
      <c r="B202" s="335">
        <f>MasterRemote!B202</f>
        <v>201</v>
      </c>
      <c r="C202" s="335" t="str">
        <f>MasterRemote!F202</f>
        <v>1.70.17.1</v>
      </c>
      <c r="D202" s="336">
        <f t="shared" si="199"/>
        <v>43285</v>
      </c>
      <c r="E202" s="342" t="s">
        <v>6750</v>
      </c>
      <c r="F202" s="335" t="s">
        <v>3468</v>
      </c>
      <c r="G202" s="335" t="s">
        <v>3125</v>
      </c>
      <c r="H202" s="335" t="s">
        <v>3126</v>
      </c>
      <c r="I202" s="336">
        <v>43285</v>
      </c>
      <c r="J202" s="336">
        <f t="shared" ref="J202:L202" si="207">I202</f>
        <v>43285</v>
      </c>
      <c r="K202" s="336">
        <f t="shared" si="207"/>
        <v>43285</v>
      </c>
      <c r="L202" s="336">
        <f t="shared" si="207"/>
        <v>43285</v>
      </c>
      <c r="M202" s="335" t="s">
        <v>6468</v>
      </c>
      <c r="N202" s="335" t="s">
        <v>4713</v>
      </c>
      <c r="O202" s="335" t="s">
        <v>14</v>
      </c>
      <c r="P202" s="335" t="s">
        <v>2940</v>
      </c>
      <c r="Q202" s="337">
        <v>20009</v>
      </c>
      <c r="R202" s="335" t="str">
        <f>VLOOKUP(A202,Sheet4!$B$3:$AV$326,22,FALSE)</f>
        <v>Dani</v>
      </c>
      <c r="S202" s="335">
        <f>VLOOKUP(A202,Sheet4!$B$3:$AV$326,23,FALSE)</f>
        <v>82364933738</v>
      </c>
      <c r="T202" s="335" t="str">
        <f>VLOOKUP(A202,Sheet4!$B$3:$AV$326,37,FALSE)</f>
        <v>done survey</v>
      </c>
      <c r="U202" s="335">
        <f>VLOOKUP(A202,Sheet4!$B$3:$AV$326,32,FALSE)</f>
        <v>2.1024340000000001</v>
      </c>
      <c r="V202" s="335">
        <f>VLOOKUP(A202,Sheet4!$B$3:$AV$326,31,FALSE)</f>
        <v>99.825564999999997</v>
      </c>
      <c r="W202" s="335" t="str">
        <f>VLOOKUP(A202,Sheet4!$B$3:$AV$326,14,FALSE)</f>
        <v>jl jendral sudirman no.1 rantau parapat kec. Rantau utara kab. Labuhan batu provinsi. Sumatra utara</v>
      </c>
      <c r="X202" s="335" t="str">
        <f>VLOOKUP(A202,Sheet4!$B$3:$AV$326,17,FALSE)</f>
        <v>Gudang- Bisa Titip</v>
      </c>
      <c r="Y202" s="335" t="str">
        <f>VLOOKUP(A202,Sheet4!$B$3:$AV$326,25,FALSE)</f>
        <v>2.4 m</v>
      </c>
      <c r="Z202" s="335" t="str">
        <f>VLOOKUP(A202,Sheet4!$B$3:$AV$326,26,FALSE)</f>
        <v>Antenna dg mounting NPRM di samping parkiran letaknya.
Di lokasi terdapat penangkal petir, letaknya di samping antenna yang akan di install.</v>
      </c>
      <c r="AA202" s="335" t="str">
        <f>VLOOKUP(A202,Sheet4!$B$3:$AV$326,27,FALSE)</f>
        <v>Mendukung</v>
      </c>
      <c r="AB202" s="335" t="str">
        <f>VLOOKUP(A202,Sheet4!$B$3:$AV$326,33,FALSE)</f>
        <v>PN 219 PG 217 NG 7.0 V</v>
      </c>
      <c r="AC202" s="335" t="str">
        <f>VLOOKUP(A202,Sheet4!$B$3:$AV$326,34,FALSE)</f>
        <v>ADA</v>
      </c>
      <c r="AD202" s="335" t="s">
        <v>6718</v>
      </c>
      <c r="AE202" s="335" t="str">
        <f>VLOOKUP(A202,Sheet4!$B$3:$AV$326,30,FALSE)</f>
        <v>LOSS DARI POHON DAN TERDAPAT BANGUNAN JARAK AGAK JAUH.</v>
      </c>
      <c r="AF202" s="335" t="s">
        <v>5256</v>
      </c>
      <c r="AG202" s="335" t="str">
        <f>MasterRemote!K202</f>
        <v>HUGHES239</v>
      </c>
      <c r="AH202" s="335">
        <v>233060803</v>
      </c>
      <c r="AI202" s="335" t="s">
        <v>4903</v>
      </c>
      <c r="AJ202" s="335" t="str">
        <f>VLOOKUP(A202,Sheet4!$B$3:$AV$326,28,FALSE)</f>
        <v>NPRM</v>
      </c>
      <c r="AK202" s="335" t="s">
        <v>4790</v>
      </c>
      <c r="AL202" s="335" t="str">
        <f>MasterRemote!T202</f>
        <v>SCM201900010008</v>
      </c>
      <c r="AM202" s="335" t="s">
        <v>4713</v>
      </c>
      <c r="AN202" s="335" t="s">
        <v>4713</v>
      </c>
      <c r="AO202" s="335" t="str">
        <f t="shared" si="198"/>
        <v>HUGHES239-SiteSurvey-201</v>
      </c>
      <c r="AP202" s="335">
        <v>233019505</v>
      </c>
      <c r="AQ202" s="338" t="s">
        <v>6749</v>
      </c>
    </row>
    <row r="203" spans="1:43">
      <c r="A203" s="335" t="str">
        <f>MasterRemote!A203</f>
        <v>SCM201900010008000202</v>
      </c>
      <c r="B203" s="335">
        <f>MasterRemote!B203</f>
        <v>202</v>
      </c>
      <c r="C203" s="335" t="str">
        <f>MasterRemote!F203</f>
        <v>5.43.17.1</v>
      </c>
      <c r="D203" s="336">
        <f t="shared" si="199"/>
        <v>43284</v>
      </c>
      <c r="E203" s="342" t="s">
        <v>6750</v>
      </c>
      <c r="F203" s="335" t="s">
        <v>3470</v>
      </c>
      <c r="G203" s="335" t="s">
        <v>3125</v>
      </c>
      <c r="H203" s="335" t="s">
        <v>3126</v>
      </c>
      <c r="I203" s="336">
        <v>43284</v>
      </c>
      <c r="J203" s="336">
        <f t="shared" ref="J203:L203" si="208">I203</f>
        <v>43284</v>
      </c>
      <c r="K203" s="336">
        <f t="shared" si="208"/>
        <v>43284</v>
      </c>
      <c r="L203" s="336">
        <f t="shared" si="208"/>
        <v>43284</v>
      </c>
      <c r="M203" s="335" t="s">
        <v>6468</v>
      </c>
      <c r="N203" s="335" t="s">
        <v>4713</v>
      </c>
      <c r="O203" s="335" t="s">
        <v>14</v>
      </c>
      <c r="P203" s="335" t="s">
        <v>2940</v>
      </c>
      <c r="Q203" s="337">
        <v>20009</v>
      </c>
      <c r="R203" s="335" t="str">
        <f>VLOOKUP(A203,Sheet4!$B$3:$AV$326,22,FALSE)</f>
        <v>ferry</v>
      </c>
      <c r="S203" s="335">
        <f>VLOOKUP(A203,Sheet4!$B$3:$AV$326,23,FALSE)</f>
        <v>85362754320</v>
      </c>
      <c r="T203" s="335" t="str">
        <f>VLOOKUP(A203,Sheet4!$B$3:$AV$326,37,FALSE)</f>
        <v>sebelum progress dan pengiriman barang di himbau untuk menghubungi pic lokasi.
Grounding bisa di tanam dekat antenna.
Penangkal petir tidak terdapat.
Antenna dg mounting NPRM di samping parkiran persis samping ganset letaknya.
Sebelum install, antena ex CSM harus di bongkar untuk pondasi agak mundur ke kanan, koordinasi dg Pic sebelum install tebang pohon (sudah di ijinkan).
Terkait penitipan barang bisa di titipkan ke pihak logistik samping prakiraan.
Server di lantai dasar ruang IT.
Jalur kabel dari antenna sampai ke server harus tanam bawah tanah.
Sekian terimakasih</v>
      </c>
      <c r="U203" s="335">
        <f>VLOOKUP(A203,Sheet4!$B$3:$AV$326,32,FALSE)</f>
        <v>2.956197</v>
      </c>
      <c r="V203" s="335">
        <f>VLOOKUP(A203,Sheet4!$B$3:$AV$326,31,FALSE)</f>
        <v>99.796999999999997</v>
      </c>
      <c r="W203" s="335" t="str">
        <f>VLOOKUP(A203,Sheet4!$B$3:$AV$326,14,FALSE)</f>
        <v>jl jendral sudirman no 237 tanjung balai asahan medan sumatra utara tj balai Asahan provinsi. Sumatra utara</v>
      </c>
      <c r="X203" s="335" t="str">
        <f>VLOOKUP(A203,Sheet4!$B$3:$AV$326,17,FALSE)</f>
        <v>Gudang- Bisa Titip</v>
      </c>
      <c r="Y203" s="335" t="str">
        <f>VLOOKUP(A203,Sheet4!$B$3:$AV$326,25,FALSE)</f>
        <v>2.4 m</v>
      </c>
      <c r="Z203" s="335" t="str">
        <f>VLOOKUP(A203,Sheet4!$B$3:$AV$326,26,FALSE)</f>
        <v>DI DEKAT PARKIRAN dan ganset. ANTENNA</v>
      </c>
      <c r="AA203" s="335">
        <f>VLOOKUP(A203,Sheet4!$B$3:$AV$326,27,FALSE)</f>
        <v>0</v>
      </c>
      <c r="AB203" s="335" t="str">
        <f>VLOOKUP(A203,Sheet4!$B$3:$AV$326,33,FALSE)</f>
        <v>PN 218 PG 219 NG 1.4 V</v>
      </c>
      <c r="AC203" s="335" t="str">
        <f>VLOOKUP(A203,Sheet4!$B$3:$AV$326,34,FALSE)</f>
        <v>ADA</v>
      </c>
      <c r="AD203" s="335" t="s">
        <v>6718</v>
      </c>
      <c r="AE203" s="335" t="str">
        <f>VLOOKUP(A203,Sheet4!$B$3:$AV$326,30,FALSE)</f>
        <v>terdapat pohon persis di dpn antena sebelum install di tebang, ada tembok jarak 5meter tinggi 1.7m. Masih bisa sudah sharing dg koordinator Bung Salah</v>
      </c>
      <c r="AF203" s="335" t="s">
        <v>5256</v>
      </c>
      <c r="AG203" s="335" t="str">
        <f>MasterRemote!K203</f>
        <v>HUGHES239</v>
      </c>
      <c r="AH203" s="335">
        <v>233060803</v>
      </c>
      <c r="AI203" s="335" t="s">
        <v>4903</v>
      </c>
      <c r="AJ203" s="335" t="str">
        <f>VLOOKUP(A203,Sheet4!$B$3:$AV$326,28,FALSE)</f>
        <v>NPRM</v>
      </c>
      <c r="AK203" s="335" t="s">
        <v>4764</v>
      </c>
      <c r="AL203" s="335" t="str">
        <f>MasterRemote!T203</f>
        <v>SCM201900010008</v>
      </c>
      <c r="AM203" s="335" t="s">
        <v>4713</v>
      </c>
      <c r="AN203" s="335" t="s">
        <v>4713</v>
      </c>
      <c r="AO203" s="335" t="str">
        <f t="shared" si="198"/>
        <v>HUGHES239-SiteSurvey-202</v>
      </c>
      <c r="AP203" s="335">
        <v>233019505</v>
      </c>
      <c r="AQ203" s="338" t="s">
        <v>6749</v>
      </c>
    </row>
    <row r="204" spans="1:43">
      <c r="A204" s="335" t="str">
        <f>MasterRemote!A204</f>
        <v>SCM201900010008000203</v>
      </c>
      <c r="B204" s="335">
        <f>MasterRemote!B204</f>
        <v>203</v>
      </c>
      <c r="C204" s="335" t="str">
        <f>MasterRemote!F204</f>
        <v>53.45.56.1</v>
      </c>
      <c r="D204" s="336">
        <f t="shared" si="199"/>
        <v>43285</v>
      </c>
      <c r="E204" s="342" t="s">
        <v>6750</v>
      </c>
      <c r="F204" s="335" t="s">
        <v>3473</v>
      </c>
      <c r="G204" s="335" t="s">
        <v>3125</v>
      </c>
      <c r="H204" s="335" t="s">
        <v>3126</v>
      </c>
      <c r="I204" s="336">
        <v>43285</v>
      </c>
      <c r="J204" s="336">
        <f t="shared" ref="J204:L204" si="209">I204</f>
        <v>43285</v>
      </c>
      <c r="K204" s="336">
        <f t="shared" si="209"/>
        <v>43285</v>
      </c>
      <c r="L204" s="336">
        <f t="shared" si="209"/>
        <v>43285</v>
      </c>
      <c r="M204" s="335" t="s">
        <v>6468</v>
      </c>
      <c r="N204" s="335" t="s">
        <v>4713</v>
      </c>
      <c r="O204" s="335" t="s">
        <v>14</v>
      </c>
      <c r="P204" s="335" t="s">
        <v>2940</v>
      </c>
      <c r="Q204" s="337">
        <v>20009</v>
      </c>
      <c r="R204" s="335" t="str">
        <f>VLOOKUP(A204,Sheet4!$B$3:$AV$326,22,FALSE)</f>
        <v>shandy ahmad</v>
      </c>
      <c r="S204" s="335">
        <f>VLOOKUP(A204,Sheet4!$B$3:$AV$326,23,FALSE)</f>
        <v>82274371113</v>
      </c>
      <c r="T204" s="335" t="str">
        <f>VLOOKUP(A204,Sheet4!$B$3:$AV$326,37,FALSE)</f>
        <v>done survey</v>
      </c>
      <c r="U204" s="335">
        <f>VLOOKUP(A204,Sheet4!$B$3:$AV$326,32,FALSE)</f>
        <v>1.8892469999999999</v>
      </c>
      <c r="V204" s="335">
        <f>VLOOKUP(A204,Sheet4!$B$3:$AV$326,31,FALSE)</f>
        <v>100.09362900000001</v>
      </c>
      <c r="W204" s="335" t="str">
        <f>VLOOKUP(A204,Sheet4!$B$3:$AV$326,14,FALSE)</f>
        <v>jl labuhan no. 4-5 kota pinang labuhan batu selatan sumatra utara</v>
      </c>
      <c r="X204" s="335">
        <f>VLOOKUP(A204,Sheet4!$B$3:$AV$326,17,FALSE)</f>
        <v>0</v>
      </c>
      <c r="Y204" s="335" t="str">
        <f>VLOOKUP(A204,Sheet4!$B$3:$AV$326,25,FALSE)</f>
        <v>2.4 m</v>
      </c>
      <c r="Z204" s="335" t="str">
        <f>VLOOKUP(A204,Sheet4!$B$3:$AV$326,26,FALSE)</f>
        <v>lantai 5</v>
      </c>
      <c r="AA204" s="335" t="str">
        <f>VLOOKUP(A204,Sheet4!$B$3:$AV$326,27,FALSE)</f>
        <v>Mendukung</v>
      </c>
      <c r="AB204" s="335" t="str">
        <f>VLOOKUP(A204,Sheet4!$B$3:$AV$326,33,FALSE)</f>
        <v>PN 227 PG 227 NG 59.0 V</v>
      </c>
      <c r="AC204" s="335" t="str">
        <f>VLOOKUP(A204,Sheet4!$B$3:$AV$326,34,FALSE)</f>
        <v>ADA</v>
      </c>
      <c r="AD204" s="335" t="s">
        <v>6718</v>
      </c>
      <c r="AE204" s="335" t="str">
        <f>VLOOKUP(A204,Sheet4!$B$3:$AV$326,30,FALSE)</f>
        <v>LOSS DARI POHON DAN BANGUNAN</v>
      </c>
      <c r="AF204" s="335" t="s">
        <v>5256</v>
      </c>
      <c r="AG204" s="335" t="str">
        <f>MasterRemote!K204</f>
        <v>HUGHES239</v>
      </c>
      <c r="AH204" s="335">
        <v>235111005</v>
      </c>
      <c r="AI204" s="335" t="s">
        <v>3131</v>
      </c>
      <c r="AJ204" s="335" t="str">
        <f>VLOOKUP(A204,Sheet4!$B$3:$AV$326,28,FALSE)</f>
        <v>NPRM</v>
      </c>
      <c r="AK204" s="335" t="s">
        <v>4790</v>
      </c>
      <c r="AL204" s="335" t="str">
        <f>MasterRemote!T204</f>
        <v>SCM201900010008</v>
      </c>
      <c r="AM204" s="335" t="s">
        <v>4713</v>
      </c>
      <c r="AN204" s="335" t="s">
        <v>4713</v>
      </c>
      <c r="AO204" s="335" t="str">
        <f t="shared" si="198"/>
        <v>HUGHES239-SiteSurvey-203</v>
      </c>
      <c r="AP204" s="335">
        <v>233019505</v>
      </c>
      <c r="AQ204" s="338" t="s">
        <v>6749</v>
      </c>
    </row>
    <row r="205" spans="1:43">
      <c r="A205" s="335" t="str">
        <f>MasterRemote!A205</f>
        <v>SCM201900010008000204</v>
      </c>
      <c r="B205" s="335">
        <f>MasterRemote!B205</f>
        <v>204</v>
      </c>
      <c r="C205" s="335" t="str">
        <f>MasterRemote!F205</f>
        <v>1.68.17.1</v>
      </c>
      <c r="D205" s="336">
        <f t="shared" si="199"/>
        <v>43282</v>
      </c>
      <c r="E205" s="342" t="s">
        <v>6750</v>
      </c>
      <c r="F205" s="335" t="s">
        <v>3475</v>
      </c>
      <c r="G205" s="335" t="s">
        <v>2958</v>
      </c>
      <c r="H205" s="335" t="s">
        <v>2959</v>
      </c>
      <c r="I205" s="336">
        <v>43282</v>
      </c>
      <c r="J205" s="336">
        <f t="shared" ref="J205:L205" si="210">I205</f>
        <v>43282</v>
      </c>
      <c r="K205" s="336">
        <f t="shared" si="210"/>
        <v>43282</v>
      </c>
      <c r="L205" s="336">
        <f t="shared" si="210"/>
        <v>43282</v>
      </c>
      <c r="M205" s="335" t="s">
        <v>6468</v>
      </c>
      <c r="N205" s="335" t="s">
        <v>4713</v>
      </c>
      <c r="O205" s="335" t="s">
        <v>14</v>
      </c>
      <c r="P205" s="335" t="s">
        <v>2940</v>
      </c>
      <c r="Q205" s="337">
        <v>20009</v>
      </c>
      <c r="R205" s="335" t="str">
        <f>VLOOKUP(A205,Sheet4!$B$3:$AV$326,22,FALSE)</f>
        <v>Ibu Miza Marvy</v>
      </c>
      <c r="S205" s="335">
        <f>VLOOKUP(A205,Sheet4!$B$3:$AV$326,23,FALSE)</f>
        <v>8536222251</v>
      </c>
      <c r="T205" s="335" t="str">
        <f>VLOOKUP(A205,Sheet4!$B$3:$AV$326,37,FALSE)</f>
        <v>done survey</v>
      </c>
      <c r="U205" s="335">
        <f>VLOOKUP(A205,Sheet4!$B$3:$AV$326,32,FALSE)</f>
        <v>3.32</v>
      </c>
      <c r="V205" s="335">
        <f>VLOOKUP(A205,Sheet4!$B$3:$AV$326,31,FALSE)</f>
        <v>99.16</v>
      </c>
      <c r="W205" s="335" t="str">
        <f>VLOOKUP(A205,Sheet4!$B$3:$AV$326,14,FALSE)</f>
        <v>Jl. Dr Sutomo No 24 Tebing Tinggi Sumut</v>
      </c>
      <c r="X205" s="335" t="str">
        <f>VLOOKUP(A205,Sheet4!$B$3:$AV$326,17,FALSE)</f>
        <v>Gudang- Bisa Titip</v>
      </c>
      <c r="Y205" s="335" t="str">
        <f>VLOOKUP(A205,Sheet4!$B$3:$AV$326,25,FALSE)</f>
        <v>2.4 m</v>
      </c>
      <c r="Z205" s="335" t="str">
        <f>VLOOKUP(A205,Sheet4!$B$3:$AV$326,26,FALSE)</f>
        <v>Rooftop</v>
      </c>
      <c r="AA205" s="335" t="str">
        <f>VLOOKUP(A205,Sheet4!$B$3:$AV$326,27,FALSE)</f>
        <v>Mendukung</v>
      </c>
      <c r="AB205" s="335" t="str">
        <f>VLOOKUP(A205,Sheet4!$B$3:$AV$326,33,FALSE)</f>
        <v>P-N 220 V, P-G 220V, N-G 0.4 V</v>
      </c>
      <c r="AC205" s="335" t="str">
        <f>VLOOKUP(A205,Sheet4!$B$3:$AV$326,34,FALSE)</f>
        <v>ADA</v>
      </c>
      <c r="AD205" s="335" t="s">
        <v>6718</v>
      </c>
      <c r="AE205" s="335" t="str">
        <f>VLOOKUP(A205,Sheet4!$B$3:$AV$326,30,FALSE)</f>
        <v>LOSS DARI POHON DAN GEDUNG</v>
      </c>
      <c r="AF205" s="335" t="s">
        <v>5256</v>
      </c>
      <c r="AG205" s="335" t="str">
        <f>MasterRemote!K205</f>
        <v>HUGHES239</v>
      </c>
      <c r="AH205" s="335">
        <v>235111005</v>
      </c>
      <c r="AI205" s="335" t="s">
        <v>3131</v>
      </c>
      <c r="AJ205" s="335" t="str">
        <f>VLOOKUP(A205,Sheet4!$B$3:$AV$326,28,FALSE)</f>
        <v>NPRM</v>
      </c>
      <c r="AK205" s="335" t="s">
        <v>4875</v>
      </c>
      <c r="AL205" s="335" t="str">
        <f>MasterRemote!T205</f>
        <v>SCM201900010008</v>
      </c>
      <c r="AM205" s="335" t="s">
        <v>4713</v>
      </c>
      <c r="AN205" s="335" t="s">
        <v>4713</v>
      </c>
      <c r="AO205" s="335" t="str">
        <f t="shared" si="198"/>
        <v>HUGHES239-SiteSurvey-204</v>
      </c>
      <c r="AP205" s="335">
        <v>233019505</v>
      </c>
      <c r="AQ205" s="338" t="s">
        <v>6749</v>
      </c>
    </row>
    <row r="206" spans="1:43">
      <c r="A206" s="335" t="str">
        <f>MasterRemote!A206</f>
        <v>SCM201900010008000205</v>
      </c>
      <c r="B206" s="335">
        <f>MasterRemote!B206</f>
        <v>205</v>
      </c>
      <c r="C206" s="335" t="str">
        <f>MasterRemote!F206</f>
        <v>26.3.41.1</v>
      </c>
      <c r="D206" s="336">
        <f t="shared" si="199"/>
        <v>43283</v>
      </c>
      <c r="E206" s="342" t="s">
        <v>6750</v>
      </c>
      <c r="F206" s="335" t="s">
        <v>4584</v>
      </c>
      <c r="G206" s="335" t="s">
        <v>2958</v>
      </c>
      <c r="H206" s="335" t="s">
        <v>2959</v>
      </c>
      <c r="I206" s="336">
        <v>43283</v>
      </c>
      <c r="J206" s="336">
        <f t="shared" ref="J206:L206" si="211">I206</f>
        <v>43283</v>
      </c>
      <c r="K206" s="336">
        <f t="shared" si="211"/>
        <v>43283</v>
      </c>
      <c r="L206" s="336">
        <f t="shared" si="211"/>
        <v>43283</v>
      </c>
      <c r="M206" s="335" t="s">
        <v>6468</v>
      </c>
      <c r="N206" s="335" t="s">
        <v>4713</v>
      </c>
      <c r="O206" s="335" t="s">
        <v>14</v>
      </c>
      <c r="P206" s="335" t="s">
        <v>2940</v>
      </c>
      <c r="Q206" s="337">
        <v>20009</v>
      </c>
      <c r="R206" s="335" t="str">
        <f>VLOOKUP(A206,Sheet4!$B$3:$AV$326,22,FALSE)</f>
        <v>M endang</v>
      </c>
      <c r="S206" s="335">
        <f>VLOOKUP(A206,Sheet4!$B$3:$AV$326,23,FALSE)</f>
        <v>85361030343</v>
      </c>
      <c r="T206" s="335" t="str">
        <f>VLOOKUP(A206,Sheet4!$B$3:$AV$326,37,FALSE)</f>
        <v>done survey</v>
      </c>
      <c r="U206" s="335">
        <f>VLOOKUP(A206,Sheet4!$B$3:$AV$326,32,FALSE)</f>
        <v>3.32</v>
      </c>
      <c r="V206" s="335">
        <f>VLOOKUP(A206,Sheet4!$B$3:$AV$326,31,FALSE)</f>
        <v>99.16</v>
      </c>
      <c r="W206" s="335" t="str">
        <f>VLOOKUP(A206,Sheet4!$B$3:$AV$326,14,FALSE)</f>
        <v>Jl. Rajin Purba No 7 Perdagangan Simalungun Sumut</v>
      </c>
      <c r="X206" s="335" t="str">
        <f>VLOOKUP(A206,Sheet4!$B$3:$AV$326,17,FALSE)</f>
        <v>Gudang- Bisa Titip</v>
      </c>
      <c r="Y206" s="335" t="str">
        <f>VLOOKUP(A206,Sheet4!$B$3:$AV$326,25,FALSE)</f>
        <v>2.4 m</v>
      </c>
      <c r="Z206" s="335" t="str">
        <f>VLOOKUP(A206,Sheet4!$B$3:$AV$326,26,FALSE)</f>
        <v>rooftop</v>
      </c>
      <c r="AA206" s="335" t="str">
        <f>VLOOKUP(A206,Sheet4!$B$3:$AV$326,27,FALSE)</f>
        <v>Mendukung</v>
      </c>
      <c r="AB206" s="335" t="str">
        <f>VLOOKUP(A206,Sheet4!$B$3:$AV$326,33,FALSE)</f>
        <v>P-N ; 220 V , P-G 220V , N-G ( Ground) 0,8v</v>
      </c>
      <c r="AC206" s="335" t="str">
        <f>VLOOKUP(A206,Sheet4!$B$3:$AV$326,34,FALSE)</f>
        <v>ADA</v>
      </c>
      <c r="AD206" s="335" t="s">
        <v>6718</v>
      </c>
      <c r="AE206" s="335" t="str">
        <f>VLOOKUP(A206,Sheet4!$B$3:$AV$326,30,FALSE)</f>
        <v>loss</v>
      </c>
      <c r="AF206" s="335" t="s">
        <v>5256</v>
      </c>
      <c r="AG206" s="335" t="str">
        <f>MasterRemote!K206</f>
        <v>HUGHES239</v>
      </c>
      <c r="AH206" s="335">
        <v>233060803</v>
      </c>
      <c r="AI206" s="335" t="s">
        <v>4903</v>
      </c>
      <c r="AJ206" s="335" t="str">
        <f>VLOOKUP(A206,Sheet4!$B$3:$AV$326,28,FALSE)</f>
        <v>NPRM</v>
      </c>
      <c r="AK206" s="335" t="s">
        <v>4815</v>
      </c>
      <c r="AL206" s="335" t="str">
        <f>MasterRemote!T206</f>
        <v>SCM201900010008</v>
      </c>
      <c r="AM206" s="335" t="s">
        <v>4713</v>
      </c>
      <c r="AN206" s="335" t="s">
        <v>4713</v>
      </c>
      <c r="AO206" s="335" t="str">
        <f t="shared" si="198"/>
        <v>HUGHES239-SiteSurvey-205</v>
      </c>
      <c r="AP206" s="335">
        <v>233019505</v>
      </c>
      <c r="AQ206" s="338" t="s">
        <v>6749</v>
      </c>
    </row>
    <row r="207" spans="1:43">
      <c r="A207" s="335" t="str">
        <f>MasterRemote!A207</f>
        <v>SCM201900010008000206</v>
      </c>
      <c r="B207" s="335">
        <f>MasterRemote!B207</f>
        <v>206</v>
      </c>
      <c r="C207" s="335" t="str">
        <f>MasterRemote!F207</f>
        <v>29.1.65.1</v>
      </c>
      <c r="D207" s="336">
        <f t="shared" si="199"/>
        <v>43299</v>
      </c>
      <c r="E207" s="342" t="s">
        <v>6750</v>
      </c>
      <c r="F207" s="335" t="s">
        <v>4588</v>
      </c>
      <c r="G207" s="335" t="s">
        <v>2958</v>
      </c>
      <c r="H207" s="335" t="s">
        <v>2959</v>
      </c>
      <c r="I207" s="336">
        <v>43299</v>
      </c>
      <c r="J207" s="336">
        <f t="shared" ref="J207:L207" si="212">I207</f>
        <v>43299</v>
      </c>
      <c r="K207" s="336">
        <f t="shared" si="212"/>
        <v>43299</v>
      </c>
      <c r="L207" s="336">
        <f t="shared" si="212"/>
        <v>43299</v>
      </c>
      <c r="M207" s="335" t="s">
        <v>6468</v>
      </c>
      <c r="N207" s="335" t="s">
        <v>4713</v>
      </c>
      <c r="O207" s="335" t="s">
        <v>14</v>
      </c>
      <c r="P207" s="335" t="s">
        <v>2940</v>
      </c>
      <c r="Q207" s="337">
        <v>20009</v>
      </c>
      <c r="R207" s="335" t="str">
        <f>VLOOKUP(A207,Sheet4!$B$3:$AV$326,22,FALSE)</f>
        <v>Randof</v>
      </c>
      <c r="S207" s="335">
        <f>VLOOKUP(A207,Sheet4!$B$3:$AV$326,23,FALSE)</f>
        <v>85371491381</v>
      </c>
      <c r="T207" s="335" t="str">
        <f>VLOOKUP(A207,Sheet4!$B$3:$AV$326,37,FALSE)</f>
        <v>done survey</v>
      </c>
      <c r="U207" s="335">
        <f>VLOOKUP(A207,Sheet4!$B$3:$AV$326,32,FALSE)</f>
        <v>0</v>
      </c>
      <c r="V207" s="335">
        <f>VLOOKUP(A207,Sheet4!$B$3:$AV$326,31,FALSE)</f>
        <v>0</v>
      </c>
      <c r="W207" s="335" t="str">
        <f>VLOOKUP(A207,Sheet4!$B$3:$AV$326,14,FALSE)</f>
        <v>Jl. Setia Budi No124 Medan Sunggal Sumut</v>
      </c>
      <c r="X207" s="335" t="str">
        <f>VLOOKUP(A207,Sheet4!$B$3:$AV$326,17,FALSE)</f>
        <v>Gudang- Bisa Titip</v>
      </c>
      <c r="Y207" s="335" t="str">
        <f>VLOOKUP(A207,Sheet4!$B$3:$AV$326,25,FALSE)</f>
        <v>2.4 m</v>
      </c>
      <c r="Z207" s="335" t="str">
        <f>VLOOKUP(A207,Sheet4!$B$3:$AV$326,26,FALSE)</f>
        <v>Roof Top Lantai 5</v>
      </c>
      <c r="AA207" s="335" t="str">
        <f>VLOOKUP(A207,Sheet4!$B$3:$AV$326,27,FALSE)</f>
        <v>Mendukung</v>
      </c>
      <c r="AB207" s="335">
        <f>VLOOKUP(A207,Sheet4!$B$3:$AV$326,33,FALSE)</f>
        <v>0</v>
      </c>
      <c r="AC207" s="335" t="str">
        <f>VLOOKUP(A207,Sheet4!$B$3:$AV$326,34,FALSE)</f>
        <v>ADA</v>
      </c>
      <c r="AD207" s="335" t="s">
        <v>6718</v>
      </c>
      <c r="AE207" s="335" t="str">
        <f>VLOOKUP(A207,Sheet4!$B$3:$AV$326,30,FALSE)</f>
        <v>LOSS</v>
      </c>
      <c r="AF207" s="335" t="s">
        <v>5256</v>
      </c>
      <c r="AG207" s="335" t="str">
        <f>MasterRemote!K207</f>
        <v>HUGHES239</v>
      </c>
      <c r="AH207" s="335">
        <v>236941705</v>
      </c>
      <c r="AI207" s="335" t="s">
        <v>6724</v>
      </c>
      <c r="AJ207" s="335" t="str">
        <f>VLOOKUP(A207,Sheet4!$B$3:$AV$326,28,FALSE)</f>
        <v>NPRM</v>
      </c>
      <c r="AK207" s="335" t="s">
        <v>4815</v>
      </c>
      <c r="AL207" s="335" t="str">
        <f>MasterRemote!T207</f>
        <v>SCM201900010008</v>
      </c>
      <c r="AM207" s="335" t="s">
        <v>4713</v>
      </c>
      <c r="AN207" s="335" t="s">
        <v>4713</v>
      </c>
      <c r="AO207" s="335" t="str">
        <f t="shared" si="198"/>
        <v>HUGHES239-SiteSurvey-206</v>
      </c>
      <c r="AP207" s="335">
        <v>233019505</v>
      </c>
      <c r="AQ207" s="338" t="s">
        <v>6749</v>
      </c>
    </row>
    <row r="208" spans="1:43">
      <c r="A208" s="335" t="str">
        <f>MasterRemote!A208</f>
        <v>SCM201900010008000207</v>
      </c>
      <c r="B208" s="335">
        <f>MasterRemote!B208</f>
        <v>207</v>
      </c>
      <c r="C208" s="335" t="str">
        <f>MasterRemote!F208</f>
        <v>5.44.17.1</v>
      </c>
      <c r="D208" s="336">
        <f t="shared" si="199"/>
        <v>43279</v>
      </c>
      <c r="E208" s="342" t="s">
        <v>6750</v>
      </c>
      <c r="F208" s="335" t="s">
        <v>3483</v>
      </c>
      <c r="G208" s="335">
        <v>999999217</v>
      </c>
      <c r="H208" s="335" t="s">
        <v>3286</v>
      </c>
      <c r="I208" s="336">
        <v>43279</v>
      </c>
      <c r="J208" s="336">
        <f t="shared" ref="J208:L208" si="213">I208</f>
        <v>43279</v>
      </c>
      <c r="K208" s="336">
        <f t="shared" si="213"/>
        <v>43279</v>
      </c>
      <c r="L208" s="336">
        <f t="shared" si="213"/>
        <v>43279</v>
      </c>
      <c r="M208" s="335" t="s">
        <v>6468</v>
      </c>
      <c r="N208" s="335" t="s">
        <v>4713</v>
      </c>
      <c r="O208" s="335" t="s">
        <v>14</v>
      </c>
      <c r="P208" s="335" t="s">
        <v>2940</v>
      </c>
      <c r="Q208" s="337">
        <v>20009</v>
      </c>
      <c r="R208" s="335" t="str">
        <f>VLOOKUP(A208,Sheet4!$B$3:$AV$326,22,FALSE)</f>
        <v>NAZAR</v>
      </c>
      <c r="S208" s="335">
        <f>VLOOKUP(A208,Sheet4!$B$3:$AV$326,23,FALSE)</f>
        <v>6282168051886</v>
      </c>
      <c r="T208" s="335" t="str">
        <f>VLOOKUP(A208,Sheet4!$B$3:$AV$326,37,FALSE)</f>
        <v>sebelum progress dan pengiriman barang di himbau untuk menghubungi pic lokasi.
Grounding bisa di tanam area gedung samping dan belakang.
Tidak terdapat penangkal petir dan grounding.
Antenna dg mounting NPRM di lt 2
Terkait penitipan barang bisa di titipkan ke pihak IT 
Server di lantai dasar</v>
      </c>
      <c r="U208" s="335">
        <f>VLOOKUP(A208,Sheet4!$B$3:$AV$326,32,FALSE)</f>
        <v>2743902</v>
      </c>
      <c r="V208" s="335">
        <f>VLOOKUP(A208,Sheet4!$B$3:$AV$326,31,FALSE)</f>
        <v>98.314313999999996</v>
      </c>
      <c r="W208" s="335" t="str">
        <f>VLOOKUP(A208,Sheet4!$B$3:$AV$326,14,FALSE)</f>
        <v>Jl. Sisingamanga Raja, Kota Sidikalang, Sidikalang, Kabupaten Dairi, Sumatera Utara 22218</v>
      </c>
      <c r="X208" s="335" t="str">
        <f>VLOOKUP(A208,Sheet4!$B$3:$AV$326,17,FALSE)</f>
        <v>Gudang- Bisa Titip</v>
      </c>
      <c r="Y208" s="335" t="str">
        <f>VLOOKUP(A208,Sheet4!$B$3:$AV$326,25,FALSE)</f>
        <v>2.4 m</v>
      </c>
      <c r="Z208" s="335" t="str">
        <f>VLOOKUP(A208,Sheet4!$B$3:$AV$326,26,FALSE)</f>
        <v>lantai 2</v>
      </c>
      <c r="AA208" s="335" t="str">
        <f>VLOOKUP(A208,Sheet4!$B$3:$AV$326,27,FALSE)</f>
        <v>Mendukung</v>
      </c>
      <c r="AB208" s="335" t="str">
        <f>VLOOKUP(A208,Sheet4!$B$3:$AV$326,33,FALSE)</f>
        <v>PN 227 PG 227 NG 59.0 V</v>
      </c>
      <c r="AC208" s="335" t="str">
        <f>VLOOKUP(A208,Sheet4!$B$3:$AV$326,34,FALSE)</f>
        <v>ADA</v>
      </c>
      <c r="AD208" s="335" t="s">
        <v>6718</v>
      </c>
      <c r="AE208" s="335" t="str">
        <f>VLOOKUP(A208,Sheet4!$B$3:$AV$326,30,FALSE)</f>
        <v>LOSS</v>
      </c>
      <c r="AF208" s="335" t="s">
        <v>5256</v>
      </c>
      <c r="AG208" s="335" t="str">
        <f>MasterRemote!K208</f>
        <v>HUGHES239</v>
      </c>
      <c r="AH208" s="335">
        <v>235111005</v>
      </c>
      <c r="AI208" s="335" t="s">
        <v>3131</v>
      </c>
      <c r="AJ208" s="335" t="str">
        <f>VLOOKUP(A208,Sheet4!$B$3:$AV$326,28,FALSE)</f>
        <v>NPRM</v>
      </c>
      <c r="AK208" s="335" t="s">
        <v>4815</v>
      </c>
      <c r="AL208" s="335" t="str">
        <f>MasterRemote!T208</f>
        <v>SCM201900010008</v>
      </c>
      <c r="AM208" s="335" t="s">
        <v>4713</v>
      </c>
      <c r="AN208" s="335" t="s">
        <v>4713</v>
      </c>
      <c r="AO208" s="335" t="str">
        <f t="shared" si="198"/>
        <v>HUGHES239-SiteSurvey-207</v>
      </c>
      <c r="AP208" s="335">
        <v>233019505</v>
      </c>
      <c r="AQ208" s="338" t="s">
        <v>6749</v>
      </c>
    </row>
    <row r="209" spans="1:43">
      <c r="A209" s="335" t="str">
        <f>MasterRemote!A209</f>
        <v>SCM201900010008000208</v>
      </c>
      <c r="B209" s="335">
        <f>MasterRemote!B209</f>
        <v>208</v>
      </c>
      <c r="C209" s="335" t="str">
        <f>MasterRemote!F209</f>
        <v>3.140.17.1</v>
      </c>
      <c r="D209" s="336">
        <f t="shared" si="199"/>
        <v>43280</v>
      </c>
      <c r="E209" s="342" t="s">
        <v>6750</v>
      </c>
      <c r="F209" s="335" t="s">
        <v>3324</v>
      </c>
      <c r="G209" s="335">
        <v>237701805</v>
      </c>
      <c r="H209" s="335" t="s">
        <v>3262</v>
      </c>
      <c r="I209" s="336">
        <v>43280</v>
      </c>
      <c r="J209" s="336">
        <f t="shared" ref="J209:L209" si="214">I209</f>
        <v>43280</v>
      </c>
      <c r="K209" s="336">
        <f t="shared" si="214"/>
        <v>43280</v>
      </c>
      <c r="L209" s="336">
        <f t="shared" si="214"/>
        <v>43280</v>
      </c>
      <c r="M209" s="335" t="s">
        <v>6468</v>
      </c>
      <c r="N209" s="335" t="s">
        <v>4713</v>
      </c>
      <c r="O209" s="335" t="s">
        <v>14</v>
      </c>
      <c r="P209" s="335" t="s">
        <v>2940</v>
      </c>
      <c r="Q209" s="337">
        <v>20009</v>
      </c>
      <c r="R209" s="335" t="str">
        <f>VLOOKUP(A209,Sheet4!$B$3:$AV$326,22,FALSE)</f>
        <v>Agus</v>
      </c>
      <c r="S209" s="335" t="str">
        <f>VLOOKUP(A209,Sheet4!$B$3:$AV$326,23,FALSE)</f>
        <v>0812-9805-8882</v>
      </c>
      <c r="T209" s="335" t="str">
        <f>VLOOKUP(A209,Sheet4!$B$3:$AV$326,37,FALSE)</f>
        <v>Done Survey</v>
      </c>
      <c r="U209" s="335">
        <f>VLOOKUP(A209,Sheet4!$B$3:$AV$326,32,FALSE)</f>
        <v>-62132</v>
      </c>
      <c r="V209" s="335">
        <f>VLOOKUP(A209,Sheet4!$B$3:$AV$326,31,FALSE)</f>
        <v>1061453</v>
      </c>
      <c r="W209" s="335" t="str">
        <f>VLOOKUP(A209,Sheet4!$B$3:$AV$326,14,FALSE)</f>
        <v>Jl. Ika Jatmika No. 7, Rangkasbitung</v>
      </c>
      <c r="X209" s="335" t="str">
        <f>VLOOKUP(A209,Sheet4!$B$3:$AV$326,17,FALSE)</f>
        <v>Gudang- Bisa Titip</v>
      </c>
      <c r="Y209" s="335" t="str">
        <f>VLOOKUP(A209,Sheet4!$B$3:$AV$326,25,FALSE)</f>
        <v>2.4 m</v>
      </c>
      <c r="Z209" s="335" t="str">
        <f>VLOOKUP(A209,Sheet4!$B$3:$AV$326,26,FALSE)</f>
        <v>ROOFTOP</v>
      </c>
      <c r="AA209" s="335" t="str">
        <f>VLOOKUP(A209,Sheet4!$B$3:$AV$326,27,FALSE)</f>
        <v>Mendukung</v>
      </c>
      <c r="AB209" s="335" t="str">
        <f>VLOOKUP(A209,Sheet4!$B$3:$AV$326,33,FALSE)</f>
        <v>P-N ; 220 V , P-G 221V , N-G ( Ground) 1,2v</v>
      </c>
      <c r="AC209" s="335" t="str">
        <f>VLOOKUP(A209,Sheet4!$B$3:$AV$326,34,FALSE)</f>
        <v>ADA</v>
      </c>
      <c r="AD209" s="335" t="s">
        <v>6718</v>
      </c>
      <c r="AE209" s="335" t="str">
        <f>VLOOKUP(A209,Sheet4!$B$3:$AV$326,30,FALSE)</f>
        <v>LOSS</v>
      </c>
      <c r="AF209" s="335" t="s">
        <v>5256</v>
      </c>
      <c r="AG209" s="335" t="str">
        <f>MasterRemote!K209</f>
        <v>HUGHES239</v>
      </c>
      <c r="AH209" s="335">
        <v>233060803</v>
      </c>
      <c r="AI209" s="335" t="s">
        <v>4903</v>
      </c>
      <c r="AJ209" s="335" t="str">
        <f>VLOOKUP(A209,Sheet4!$B$3:$AV$326,28,FALSE)</f>
        <v>NPRM</v>
      </c>
      <c r="AK209" s="335" t="s">
        <v>4780</v>
      </c>
      <c r="AL209" s="335" t="str">
        <f>MasterRemote!T209</f>
        <v>SCM201900010008</v>
      </c>
      <c r="AM209" s="335" t="s">
        <v>4713</v>
      </c>
      <c r="AN209" s="335" t="s">
        <v>4713</v>
      </c>
      <c r="AO209" s="335" t="str">
        <f t="shared" si="198"/>
        <v>HUGHES239-SiteSurvey-208</v>
      </c>
      <c r="AP209" s="335">
        <v>233019505</v>
      </c>
      <c r="AQ209" s="338" t="s">
        <v>6749</v>
      </c>
    </row>
    <row r="210" spans="1:43">
      <c r="A210" s="335" t="str">
        <f>MasterRemote!A210</f>
        <v>SCM201900010008000209</v>
      </c>
      <c r="B210" s="335">
        <f>MasterRemote!B210</f>
        <v>209</v>
      </c>
      <c r="C210" s="335" t="str">
        <f>MasterRemote!F210</f>
        <v>1.39.17.1</v>
      </c>
      <c r="D210" s="336">
        <f t="shared" si="199"/>
        <v>43277</v>
      </c>
      <c r="E210" s="342" t="s">
        <v>6750</v>
      </c>
      <c r="F210" s="335" t="s">
        <v>3485</v>
      </c>
      <c r="G210" s="335" t="s">
        <v>2958</v>
      </c>
      <c r="H210" s="335" t="s">
        <v>2959</v>
      </c>
      <c r="I210" s="336">
        <v>43277</v>
      </c>
      <c r="J210" s="336">
        <f t="shared" ref="J210:L210" si="215">I210</f>
        <v>43277</v>
      </c>
      <c r="K210" s="336">
        <f t="shared" si="215"/>
        <v>43277</v>
      </c>
      <c r="L210" s="336">
        <f t="shared" si="215"/>
        <v>43277</v>
      </c>
      <c r="M210" s="335" t="s">
        <v>6468</v>
      </c>
      <c r="N210" s="335" t="s">
        <v>4713</v>
      </c>
      <c r="O210" s="335" t="s">
        <v>14</v>
      </c>
      <c r="P210" s="335" t="s">
        <v>2940</v>
      </c>
      <c r="Q210" s="337">
        <v>20009</v>
      </c>
      <c r="R210" s="335" t="str">
        <f>VLOOKUP(A210,Sheet4!$B$3:$AV$326,22,FALSE)</f>
        <v>Gaib prawata</v>
      </c>
      <c r="S210" s="335">
        <f>VLOOKUP(A210,Sheet4!$B$3:$AV$326,23,FALSE)</f>
        <v>8122730954</v>
      </c>
      <c r="T210" s="335" t="str">
        <f>VLOOKUP(A210,Sheet4!$B$3:$AV$326,37,FALSE)</f>
        <v>done</v>
      </c>
      <c r="U210" s="335">
        <f>VLOOKUP(A210,Sheet4!$B$3:$AV$326,32,FALSE)</f>
        <v>3.61</v>
      </c>
      <c r="V210" s="335">
        <f>VLOOKUP(A210,Sheet4!$B$3:$AV$326,31,FALSE)</f>
        <v>98.49</v>
      </c>
      <c r="W210" s="335" t="str">
        <f>VLOOKUP(A210,Sheet4!$B$3:$AV$326,14,FALSE)</f>
        <v>Jl. Sutomo No 6 Binjai Medan Sumut</v>
      </c>
      <c r="X210" s="335" t="str">
        <f>VLOOKUP(A210,Sheet4!$B$3:$AV$326,17,FALSE)</f>
        <v>Gudang- Bisa Titip</v>
      </c>
      <c r="Y210" s="335" t="str">
        <f>VLOOKUP(A210,Sheet4!$B$3:$AV$326,25,FALSE)</f>
        <v>2.4 m</v>
      </c>
      <c r="Z210" s="335" t="str">
        <f>VLOOKUP(A210,Sheet4!$B$3:$AV$326,26,FALSE)</f>
        <v>rooftop</v>
      </c>
      <c r="AA210" s="335" t="str">
        <f>VLOOKUP(A210,Sheet4!$B$3:$AV$326,27,FALSE)</f>
        <v>Mendukung</v>
      </c>
      <c r="AB210" s="335" t="str">
        <f>VLOOKUP(A210,Sheet4!$B$3:$AV$326,33,FALSE)</f>
        <v>missal P-N ; 220 V , P-G 221V , N-G ( Ground) 0,6v</v>
      </c>
      <c r="AC210" s="335" t="str">
        <f>VLOOKUP(A210,Sheet4!$B$3:$AV$326,34,FALSE)</f>
        <v>ADA</v>
      </c>
      <c r="AD210" s="335" t="s">
        <v>6718</v>
      </c>
      <c r="AE210" s="335" t="str">
        <f>VLOOKUP(A210,Sheet4!$B$3:$AV$326,30,FALSE)</f>
        <v>LOSS</v>
      </c>
      <c r="AF210" s="335" t="s">
        <v>5256</v>
      </c>
      <c r="AG210" s="335" t="str">
        <f>MasterRemote!K210</f>
        <v>HUGHES239</v>
      </c>
      <c r="AH210" s="335">
        <v>236941705</v>
      </c>
      <c r="AI210" s="335" t="s">
        <v>6724</v>
      </c>
      <c r="AJ210" s="335" t="str">
        <f>VLOOKUP(A210,Sheet4!$B$3:$AV$326,28,FALSE)</f>
        <v>BASEPLATE 1,5m</v>
      </c>
      <c r="AK210" s="335" t="s">
        <v>4875</v>
      </c>
      <c r="AL210" s="335" t="str">
        <f>MasterRemote!T210</f>
        <v>SCM201900010008</v>
      </c>
      <c r="AM210" s="335" t="s">
        <v>4713</v>
      </c>
      <c r="AN210" s="335" t="s">
        <v>4713</v>
      </c>
      <c r="AO210" s="335" t="str">
        <f t="shared" si="198"/>
        <v>HUGHES239-SiteSurvey-209</v>
      </c>
      <c r="AP210" s="335">
        <v>233019505</v>
      </c>
      <c r="AQ210" s="338" t="s">
        <v>6749</v>
      </c>
    </row>
    <row r="211" spans="1:43">
      <c r="A211" s="335" t="str">
        <f>MasterRemote!A211</f>
        <v>SCM201900010008000210</v>
      </c>
      <c r="B211" s="335">
        <f>MasterRemote!B211</f>
        <v>210</v>
      </c>
      <c r="C211" s="335" t="str">
        <f>MasterRemote!F211</f>
        <v>5.46.17.1</v>
      </c>
      <c r="D211" s="336">
        <f t="shared" si="199"/>
        <v>43278</v>
      </c>
      <c r="E211" s="342" t="s">
        <v>6750</v>
      </c>
      <c r="F211" s="335" t="s">
        <v>3489</v>
      </c>
      <c r="G211" s="335" t="s">
        <v>2960</v>
      </c>
      <c r="H211" s="335" t="s">
        <v>2961</v>
      </c>
      <c r="I211" s="336">
        <v>43278</v>
      </c>
      <c r="J211" s="336">
        <f t="shared" ref="J211:L211" si="216">I211</f>
        <v>43278</v>
      </c>
      <c r="K211" s="336">
        <f t="shared" si="216"/>
        <v>43278</v>
      </c>
      <c r="L211" s="336">
        <f t="shared" si="216"/>
        <v>43278</v>
      </c>
      <c r="M211" s="335" t="s">
        <v>6468</v>
      </c>
      <c r="N211" s="335" t="s">
        <v>4713</v>
      </c>
      <c r="O211" s="335" t="s">
        <v>14</v>
      </c>
      <c r="P211" s="335" t="s">
        <v>2940</v>
      </c>
      <c r="Q211" s="337">
        <v>20009</v>
      </c>
      <c r="R211" s="335" t="str">
        <f>VLOOKUP(A211,Sheet4!$B$3:$AV$326,22,FALSE)</f>
        <v>Joni siregar</v>
      </c>
      <c r="S211" s="335">
        <f>VLOOKUP(A211,Sheet4!$B$3:$AV$326,23,FALSE)</f>
        <v>85297419675</v>
      </c>
      <c r="T211" s="335" t="str">
        <f>VLOOKUP(A211,Sheet4!$B$3:$AV$326,37,FALSE)</f>
        <v>done survey</v>
      </c>
      <c r="U211" s="335">
        <f>VLOOKUP(A211,Sheet4!$B$3:$AV$326,32,FALSE)</f>
        <v>2.2000000000000002</v>
      </c>
      <c r="V211" s="335">
        <f>VLOOKUP(A211,Sheet4!$B$3:$AV$326,31,FALSE)</f>
        <v>99.4</v>
      </c>
      <c r="W211" s="335" t="str">
        <f>VLOOKUP(A211,Sheet4!$B$3:$AV$326,14,FALSE)</f>
        <v>Jl.Sisingamangaraja No. 188, Balige, Kec. Balige, Kab. Toba Samosir</v>
      </c>
      <c r="X211" s="335" t="str">
        <f>VLOOKUP(A211,Sheet4!$B$3:$AV$326,17,FALSE)</f>
        <v>Gudang- Bisa Titip</v>
      </c>
      <c r="Y211" s="335" t="str">
        <f>VLOOKUP(A211,Sheet4!$B$3:$AV$326,25,FALSE)</f>
        <v>2.4 m</v>
      </c>
      <c r="Z211" s="335" t="str">
        <f>VLOOKUP(A211,Sheet4!$B$3:$AV$326,26,FALSE)</f>
        <v>rooftop</v>
      </c>
      <c r="AA211" s="335" t="str">
        <f>VLOOKUP(A211,Sheet4!$B$3:$AV$326,27,FALSE)</f>
        <v>Mendukung</v>
      </c>
      <c r="AB211" s="335" t="str">
        <f>VLOOKUP(A211,Sheet4!$B$3:$AV$326,33,FALSE)</f>
        <v>P-N ; 217.8 V , P-G 217.8V , N-G ( Ground) 0,3V</v>
      </c>
      <c r="AC211" s="335" t="str">
        <f>VLOOKUP(A211,Sheet4!$B$3:$AV$326,34,FALSE)</f>
        <v>ADA</v>
      </c>
      <c r="AD211" s="335" t="s">
        <v>6718</v>
      </c>
      <c r="AE211" s="335" t="str">
        <f>VLOOKUP(A211,Sheet4!$B$3:$AV$326,30,FALSE)</f>
        <v>LOSS</v>
      </c>
      <c r="AF211" s="335" t="s">
        <v>5256</v>
      </c>
      <c r="AG211" s="335" t="str">
        <f>MasterRemote!K211</f>
        <v>HUGHES239</v>
      </c>
      <c r="AH211" s="335">
        <v>233060803</v>
      </c>
      <c r="AI211" s="335" t="s">
        <v>4903</v>
      </c>
      <c r="AJ211" s="335" t="str">
        <f>VLOOKUP(A211,Sheet4!$B$3:$AV$326,28,FALSE)</f>
        <v>NPRM</v>
      </c>
      <c r="AK211" s="335" t="s">
        <v>4780</v>
      </c>
      <c r="AL211" s="335" t="str">
        <f>MasterRemote!T211</f>
        <v>SCM201900010008</v>
      </c>
      <c r="AM211" s="335" t="s">
        <v>4713</v>
      </c>
      <c r="AN211" s="335" t="s">
        <v>4713</v>
      </c>
      <c r="AO211" s="335" t="str">
        <f t="shared" si="198"/>
        <v>HUGHES239-SiteSurvey-210</v>
      </c>
      <c r="AP211" s="335">
        <v>233019505</v>
      </c>
      <c r="AQ211" s="338" t="s">
        <v>6749</v>
      </c>
    </row>
    <row r="212" spans="1:43">
      <c r="A212" s="335" t="str">
        <f>MasterRemote!A212</f>
        <v>SCM201900010008000211</v>
      </c>
      <c r="B212" s="335">
        <f>MasterRemote!B212</f>
        <v>211</v>
      </c>
      <c r="C212" s="335" t="str">
        <f>MasterRemote!F212</f>
        <v>5.67.17.1</v>
      </c>
      <c r="D212" s="336">
        <f t="shared" si="199"/>
        <v>43278</v>
      </c>
      <c r="E212" s="342" t="s">
        <v>6750</v>
      </c>
      <c r="F212" s="335" t="s">
        <v>3491</v>
      </c>
      <c r="G212" s="335" t="s">
        <v>2960</v>
      </c>
      <c r="H212" s="335" t="s">
        <v>2961</v>
      </c>
      <c r="I212" s="336">
        <v>43278</v>
      </c>
      <c r="J212" s="336">
        <f t="shared" ref="J212:L212" si="217">I212</f>
        <v>43278</v>
      </c>
      <c r="K212" s="336">
        <f t="shared" si="217"/>
        <v>43278</v>
      </c>
      <c r="L212" s="336">
        <f t="shared" si="217"/>
        <v>43278</v>
      </c>
      <c r="M212" s="335" t="s">
        <v>6468</v>
      </c>
      <c r="N212" s="335" t="s">
        <v>4713</v>
      </c>
      <c r="O212" s="335" t="s">
        <v>14</v>
      </c>
      <c r="P212" s="335" t="s">
        <v>2940</v>
      </c>
      <c r="Q212" s="337">
        <v>20009</v>
      </c>
      <c r="R212" s="335" t="str">
        <f>VLOOKUP(A212,Sheet4!$B$3:$AV$326,22,FALSE)</f>
        <v>62 813-7085-2770</v>
      </c>
      <c r="S212" s="335" t="str">
        <f>VLOOKUP(A212,Sheet4!$B$3:$AV$326,23,FALSE)</f>
        <v>62 813-7085-2770</v>
      </c>
      <c r="T212" s="335" t="str">
        <f>VLOOKUP(A212,Sheet4!$B$3:$AV$326,37,FALSE)</f>
        <v>done survey</v>
      </c>
      <c r="U212" s="335">
        <f>VLOOKUP(A212,Sheet4!$B$3:$AV$326,32,FALSE)</f>
        <v>2.1</v>
      </c>
      <c r="V212" s="335">
        <f>VLOOKUP(A212,Sheet4!$B$3:$AV$326,31,FALSE)</f>
        <v>98.57</v>
      </c>
      <c r="W212" s="335" t="str">
        <f>VLOOKUP(A212,Sheet4!$B$3:$AV$326,14,FALSE)</f>
        <v>: Jl.Sisingamangaraja No. 97, Tarutung</v>
      </c>
      <c r="X212" s="335" t="str">
        <f>VLOOKUP(A212,Sheet4!$B$3:$AV$326,17,FALSE)</f>
        <v>Gudang- Bisa Titip</v>
      </c>
      <c r="Y212" s="335" t="str">
        <f>VLOOKUP(A212,Sheet4!$B$3:$AV$326,25,FALSE)</f>
        <v>2.4 m</v>
      </c>
      <c r="Z212" s="335" t="str">
        <f>VLOOKUP(A212,Sheet4!$B$3:$AV$326,26,FALSE)</f>
        <v>diatas gedung bri</v>
      </c>
      <c r="AA212" s="335" t="str">
        <f>VLOOKUP(A212,Sheet4!$B$3:$AV$326,27,FALSE)</f>
        <v>Mendukung</v>
      </c>
      <c r="AB212" s="335" t="str">
        <f>VLOOKUP(A212,Sheet4!$B$3:$AV$326,33,FALSE)</f>
        <v>P-N ; 217.8 V , P-G 217.8V , N-G ( Ground) 0,2V</v>
      </c>
      <c r="AC212" s="335" t="str">
        <f>VLOOKUP(A212,Sheet4!$B$3:$AV$326,34,FALSE)</f>
        <v>ADA</v>
      </c>
      <c r="AD212" s="335" t="s">
        <v>6718</v>
      </c>
      <c r="AE212" s="335" t="str">
        <f>VLOOKUP(A212,Sheet4!$B$3:$AV$326,30,FALSE)</f>
        <v>los</v>
      </c>
      <c r="AF212" s="335" t="s">
        <v>5256</v>
      </c>
      <c r="AG212" s="335" t="str">
        <f>MasterRemote!K212</f>
        <v>HUGHES239</v>
      </c>
      <c r="AH212" s="335">
        <v>235111005</v>
      </c>
      <c r="AI212" s="335" t="s">
        <v>3131</v>
      </c>
      <c r="AJ212" s="335" t="str">
        <f>VLOOKUP(A212,Sheet4!$B$3:$AV$326,28,FALSE)</f>
        <v>NPRM</v>
      </c>
      <c r="AK212" s="335" t="s">
        <v>4808</v>
      </c>
      <c r="AL212" s="335" t="str">
        <f>MasterRemote!T212</f>
        <v>SCM201900010008</v>
      </c>
      <c r="AM212" s="335" t="s">
        <v>4713</v>
      </c>
      <c r="AN212" s="335" t="s">
        <v>4713</v>
      </c>
      <c r="AO212" s="335" t="str">
        <f t="shared" si="198"/>
        <v>HUGHES239-SiteSurvey-211</v>
      </c>
      <c r="AP212" s="335">
        <v>233019505</v>
      </c>
      <c r="AQ212" s="338" t="s">
        <v>6749</v>
      </c>
    </row>
    <row r="213" spans="1:43">
      <c r="A213" s="335" t="str">
        <f>MasterRemote!A213</f>
        <v>SCM201900010008000212</v>
      </c>
      <c r="B213" s="335">
        <f>MasterRemote!B213</f>
        <v>212</v>
      </c>
      <c r="C213" s="335" t="str">
        <f>MasterRemote!F213</f>
        <v>5.72.17.1</v>
      </c>
      <c r="D213" s="336">
        <f t="shared" si="199"/>
        <v>43278</v>
      </c>
      <c r="E213" s="342" t="s">
        <v>6750</v>
      </c>
      <c r="F213" s="335" t="s">
        <v>3494</v>
      </c>
      <c r="G213" s="335" t="s">
        <v>3215</v>
      </c>
      <c r="H213" s="335" t="s">
        <v>3111</v>
      </c>
      <c r="I213" s="336">
        <v>43278</v>
      </c>
      <c r="J213" s="336">
        <f t="shared" ref="J213:L213" si="218">I213</f>
        <v>43278</v>
      </c>
      <c r="K213" s="336">
        <f t="shared" si="218"/>
        <v>43278</v>
      </c>
      <c r="L213" s="336">
        <f t="shared" si="218"/>
        <v>43278</v>
      </c>
      <c r="M213" s="335" t="s">
        <v>6468</v>
      </c>
      <c r="N213" s="335" t="s">
        <v>4713</v>
      </c>
      <c r="O213" s="335" t="s">
        <v>14</v>
      </c>
      <c r="P213" s="335" t="s">
        <v>2940</v>
      </c>
      <c r="Q213" s="337">
        <v>20009</v>
      </c>
      <c r="R213" s="335" t="str">
        <f>VLOOKUP(A213,Sheet4!$B$3:$AV$326,22,FALSE)</f>
        <v>hafit</v>
      </c>
      <c r="S213" s="335">
        <f>VLOOKUP(A213,Sheet4!$B$3:$AV$326,23,FALSE)</f>
        <v>85294888849</v>
      </c>
      <c r="T213" s="335" t="str">
        <f>VLOOKUP(A213,Sheet4!$B$3:$AV$326,37,FALSE)</f>
        <v>done survey</v>
      </c>
      <c r="U213" s="335" t="str">
        <f>VLOOKUP(A213,Sheet4!$B$3:$AV$326,32,FALSE)</f>
        <v>0" 27,28</v>
      </c>
      <c r="V213" s="335" t="str">
        <f>VLOOKUP(A213,Sheet4!$B$3:$AV$326,31,FALSE)</f>
        <v>100" 35.32</v>
      </c>
      <c r="W213" s="335" t="str">
        <f>VLOOKUP(A213,Sheet4!$B$3:$AV$326,14,FALSE)</f>
        <v>Jl S. Parman No. 45, Batusangkar. Barat</v>
      </c>
      <c r="X213" s="335" t="str">
        <f>VLOOKUP(A213,Sheet4!$B$3:$AV$326,17,FALSE)</f>
        <v>Gudang- Bisa Titip</v>
      </c>
      <c r="Y213" s="335" t="str">
        <f>VLOOKUP(A213,Sheet4!$B$3:$AV$326,25,FALSE)</f>
        <v>2.4 m</v>
      </c>
      <c r="Z213" s="335" t="str">
        <f>VLOOKUP(A213,Sheet4!$B$3:$AV$326,26,FALSE)</f>
        <v>SAMPING KANTOR CABANG BRI BATUSANGKAR LANTAI 3</v>
      </c>
      <c r="AA213" s="335" t="str">
        <f>VLOOKUP(A213,Sheet4!$B$3:$AV$326,27,FALSE)</f>
        <v>Mendukung</v>
      </c>
      <c r="AB213" s="335" t="str">
        <f>VLOOKUP(A213,Sheet4!$B$3:$AV$326,33,FALSE)</f>
        <v>P-N ; 220V , P-G 217V , N-G ( Ground) 0.1v</v>
      </c>
      <c r="AC213" s="335" t="str">
        <f>VLOOKUP(A213,Sheet4!$B$3:$AV$326,34,FALSE)</f>
        <v>ADA</v>
      </c>
      <c r="AD213" s="335" t="s">
        <v>6718</v>
      </c>
      <c r="AE213" s="335" t="str">
        <f>VLOOKUP(A213,Sheet4!$B$3:$AV$326,30,FALSE)</f>
        <v>LOSS</v>
      </c>
      <c r="AF213" s="335" t="s">
        <v>5256</v>
      </c>
      <c r="AG213" s="335" t="str">
        <f>MasterRemote!K213</f>
        <v>HUGHES239</v>
      </c>
      <c r="AH213" s="335">
        <v>235111005</v>
      </c>
      <c r="AI213" s="335" t="s">
        <v>3131</v>
      </c>
      <c r="AJ213" s="335" t="str">
        <f>VLOOKUP(A213,Sheet4!$B$3:$AV$326,28,FALSE)</f>
        <v>NPRM</v>
      </c>
      <c r="AK213" s="335" t="s">
        <v>4790</v>
      </c>
      <c r="AL213" s="335" t="str">
        <f>MasterRemote!T213</f>
        <v>SCM201900010008</v>
      </c>
      <c r="AM213" s="335" t="s">
        <v>4713</v>
      </c>
      <c r="AN213" s="335" t="s">
        <v>4713</v>
      </c>
      <c r="AO213" s="335" t="str">
        <f t="shared" si="198"/>
        <v>HUGHES239-SiteSurvey-212</v>
      </c>
      <c r="AP213" s="335">
        <v>233019505</v>
      </c>
      <c r="AQ213" s="338" t="s">
        <v>6749</v>
      </c>
    </row>
    <row r="214" spans="1:43">
      <c r="A214" s="335" t="str">
        <f>MasterRemote!A214</f>
        <v>SCM201900010008000213</v>
      </c>
      <c r="B214" s="335">
        <f>MasterRemote!B214</f>
        <v>213</v>
      </c>
      <c r="C214" s="335" t="str">
        <f>MasterRemote!F214</f>
        <v>5.78.17.1</v>
      </c>
      <c r="D214" s="336">
        <f t="shared" si="199"/>
        <v>43283</v>
      </c>
      <c r="E214" s="342" t="s">
        <v>6750</v>
      </c>
      <c r="F214" s="335" t="s">
        <v>3496</v>
      </c>
      <c r="G214" s="335" t="s">
        <v>3215</v>
      </c>
      <c r="H214" s="335" t="s">
        <v>3111</v>
      </c>
      <c r="I214" s="336">
        <v>43283</v>
      </c>
      <c r="J214" s="336">
        <f t="shared" ref="J214:L214" si="219">I214</f>
        <v>43283</v>
      </c>
      <c r="K214" s="336">
        <f t="shared" si="219"/>
        <v>43283</v>
      </c>
      <c r="L214" s="336">
        <f t="shared" si="219"/>
        <v>43283</v>
      </c>
      <c r="M214" s="335" t="s">
        <v>6468</v>
      </c>
      <c r="N214" s="335" t="s">
        <v>4713</v>
      </c>
      <c r="O214" s="335" t="s">
        <v>14</v>
      </c>
      <c r="P214" s="335" t="s">
        <v>2940</v>
      </c>
      <c r="Q214" s="337">
        <v>20009</v>
      </c>
      <c r="R214" s="335" t="str">
        <f>VLOOKUP(A214,Sheet4!$B$3:$AV$326,22,FALSE)</f>
        <v>deni</v>
      </c>
      <c r="S214" s="335" t="str">
        <f>VLOOKUP(A214,Sheet4!$B$3:$AV$326,23,FALSE)</f>
        <v>0852-7458-4545</v>
      </c>
      <c r="T214" s="335" t="str">
        <f>VLOOKUP(A214,Sheet4!$B$3:$AV$326,37,FALSE)</f>
        <v>Menunggu pembongkaran Torn Air</v>
      </c>
      <c r="U214" s="335" t="str">
        <f>VLOOKUP(A214,Sheet4!$B$3:$AV$326,32,FALSE)</f>
        <v>1"20.54S</v>
      </c>
      <c r="V214" s="335" t="str">
        <f>VLOOKUP(A214,Sheet4!$B$3:$AV$326,31,FALSE)</f>
        <v>100"34.44E</v>
      </c>
      <c r="W214" s="335" t="str">
        <f>VLOOKUP(A214,Sheet4!$B$3:$AV$326,14,FALSE)</f>
        <v>Jl. H.Agus Salim No. 30, Painan, Pesisir Selatan Sumatera Barat.</v>
      </c>
      <c r="X214" s="335" t="str">
        <f>VLOOKUP(A214,Sheet4!$B$3:$AV$326,17,FALSE)</f>
        <v>Gudang- Bisa Titip</v>
      </c>
      <c r="Y214" s="335" t="str">
        <f>VLOOKUP(A214,Sheet4!$B$3:$AV$326,25,FALSE)</f>
        <v>2.4 m</v>
      </c>
      <c r="Z214" s="335" t="str">
        <f>VLOOKUP(A214,Sheet4!$B$3:$AV$326,26,FALSE)</f>
        <v>DIATAS GEDUNG LT 3</v>
      </c>
      <c r="AA214" s="335" t="str">
        <f>VLOOKUP(A214,Sheet4!$B$3:$AV$326,27,FALSE)</f>
        <v>Mendukung</v>
      </c>
      <c r="AB214" s="335" t="str">
        <f>VLOOKUP(A214,Sheet4!$B$3:$AV$326,33,FALSE)</f>
        <v>P-N ; 219 V , P-G 219V , N-G ( Ground) 1,2v</v>
      </c>
      <c r="AC214" s="335" t="str">
        <f>VLOOKUP(A214,Sheet4!$B$3:$AV$326,34,FALSE)</f>
        <v>ADA</v>
      </c>
      <c r="AD214" s="335" t="s">
        <v>6718</v>
      </c>
      <c r="AE214" s="335" t="str">
        <f>VLOOKUP(A214,Sheet4!$B$3:$AV$326,30,FALSE)</f>
        <v>LOSS</v>
      </c>
      <c r="AF214" s="335" t="s">
        <v>5256</v>
      </c>
      <c r="AG214" s="335" t="str">
        <f>MasterRemote!K214</f>
        <v>HUGHES239</v>
      </c>
      <c r="AH214" s="335">
        <v>235111005</v>
      </c>
      <c r="AI214" s="335" t="s">
        <v>3131</v>
      </c>
      <c r="AJ214" s="335" t="str">
        <f>VLOOKUP(A214,Sheet4!$B$3:$AV$326,28,FALSE)</f>
        <v>NPRM</v>
      </c>
      <c r="AK214" s="335" t="s">
        <v>4780</v>
      </c>
      <c r="AL214" s="335" t="str">
        <f>MasterRemote!T214</f>
        <v>SCM201900010008</v>
      </c>
      <c r="AM214" s="335" t="s">
        <v>4713</v>
      </c>
      <c r="AN214" s="335" t="s">
        <v>4713</v>
      </c>
      <c r="AO214" s="335" t="str">
        <f t="shared" si="198"/>
        <v>HUGHES239-SiteSurvey-213</v>
      </c>
      <c r="AP214" s="335">
        <v>233019505</v>
      </c>
      <c r="AQ214" s="338" t="s">
        <v>6749</v>
      </c>
    </row>
    <row r="215" spans="1:43">
      <c r="A215" s="335" t="str">
        <f>MasterRemote!A215</f>
        <v>SCM201900010008000214</v>
      </c>
      <c r="B215" s="335">
        <f>MasterRemote!B215</f>
        <v>214</v>
      </c>
      <c r="C215" s="335" t="str">
        <f>MasterRemote!F215</f>
        <v>5.74.17.1</v>
      </c>
      <c r="D215" s="336">
        <f t="shared" si="199"/>
        <v>43278</v>
      </c>
      <c r="E215" s="342" t="s">
        <v>6750</v>
      </c>
      <c r="F215" s="335" t="s">
        <v>3498</v>
      </c>
      <c r="G215" s="335" t="s">
        <v>3215</v>
      </c>
      <c r="H215" s="335" t="s">
        <v>3111</v>
      </c>
      <c r="I215" s="336">
        <v>43278</v>
      </c>
      <c r="J215" s="336">
        <f t="shared" ref="J215:L215" si="220">I215</f>
        <v>43278</v>
      </c>
      <c r="K215" s="336">
        <f t="shared" si="220"/>
        <v>43278</v>
      </c>
      <c r="L215" s="336">
        <f t="shared" si="220"/>
        <v>43278</v>
      </c>
      <c r="M215" s="335" t="s">
        <v>6468</v>
      </c>
      <c r="N215" s="335" t="s">
        <v>4713</v>
      </c>
      <c r="O215" s="335" t="s">
        <v>14</v>
      </c>
      <c r="P215" s="335" t="s">
        <v>2940</v>
      </c>
      <c r="Q215" s="337">
        <v>20009</v>
      </c>
      <c r="R215" s="335" t="str">
        <f>VLOOKUP(A215,Sheet4!$B$3:$AV$326,22,FALSE)</f>
        <v>:BPK HENDRI</v>
      </c>
      <c r="S215" s="335">
        <f>VLOOKUP(A215,Sheet4!$B$3:$AV$326,23,FALSE)</f>
        <v>6285263993006</v>
      </c>
      <c r="T215" s="335" t="str">
        <f>VLOOKUP(A215,Sheet4!$B$3:$AV$326,37,FALSE)</f>
        <v>SIAP DI INSTALASI DAN PERANGKAT BISA DI KIRIM KELOKASI DENGAN PENERIMA PIC.BPK HENDRI HP +6285263993006</v>
      </c>
      <c r="U215" s="335" t="str">
        <f>VLOOKUP(A215,Sheet4!$B$3:$AV$326,32,FALSE)</f>
        <v>0" 27.51</v>
      </c>
      <c r="V215" s="335" t="str">
        <f>VLOOKUP(A215,Sheet4!$B$3:$AV$326,31,FALSE)</f>
        <v>100" 24.8</v>
      </c>
      <c r="W215" s="335" t="str">
        <f>VLOOKUP(A215,Sheet4!$B$3:$AV$326,14,FALSE)</f>
        <v>:Jl. Jend Sudirman No. 220, P. Panjang. Sumatera Barat</v>
      </c>
      <c r="X215" s="335" t="str">
        <f>VLOOKUP(A215,Sheet4!$B$3:$AV$326,17,FALSE)</f>
        <v>Gudang- Bisa Titip</v>
      </c>
      <c r="Y215" s="335" t="str">
        <f>VLOOKUP(A215,Sheet4!$B$3:$AV$326,25,FALSE)</f>
        <v>2.4 m</v>
      </c>
      <c r="Z215" s="335" t="str">
        <f>VLOOKUP(A215,Sheet4!$B$3:$AV$326,26,FALSE)</f>
        <v>BELAKANG GEDUNG</v>
      </c>
      <c r="AA215" s="335" t="str">
        <f>VLOOKUP(A215,Sheet4!$B$3:$AV$326,27,FALSE)</f>
        <v>Mendukung</v>
      </c>
      <c r="AB215" s="335" t="str">
        <f>VLOOKUP(A215,Sheet4!$B$3:$AV$326,33,FALSE)</f>
        <v>P-N ; 221V , P-G 221V , N-G ( Ground) 0.1v</v>
      </c>
      <c r="AC215" s="335" t="str">
        <f>VLOOKUP(A215,Sheet4!$B$3:$AV$326,34,FALSE)</f>
        <v>ADA</v>
      </c>
      <c r="AD215" s="335" t="s">
        <v>6718</v>
      </c>
      <c r="AE215" s="335" t="str">
        <f>VLOOKUP(A215,Sheet4!$B$3:$AV$326,30,FALSE)</f>
        <v>LOSS KE BRISAT</v>
      </c>
      <c r="AF215" s="335" t="s">
        <v>5256</v>
      </c>
      <c r="AG215" s="335" t="str">
        <f>MasterRemote!K215</f>
        <v>HUGHES239</v>
      </c>
      <c r="AH215" s="335">
        <v>235111005</v>
      </c>
      <c r="AI215" s="335" t="s">
        <v>3131</v>
      </c>
      <c r="AJ215" s="335" t="str">
        <f>VLOOKUP(A215,Sheet4!$B$3:$AV$326,28,FALSE)</f>
        <v>NPRM</v>
      </c>
      <c r="AK215" s="335" t="s">
        <v>4815</v>
      </c>
      <c r="AL215" s="335" t="str">
        <f>MasterRemote!T215</f>
        <v>SCM201900010008</v>
      </c>
      <c r="AM215" s="335" t="s">
        <v>4713</v>
      </c>
      <c r="AN215" s="335" t="s">
        <v>4713</v>
      </c>
      <c r="AO215" s="335" t="str">
        <f t="shared" si="198"/>
        <v>HUGHES239-SiteSurvey-214</v>
      </c>
      <c r="AP215" s="335">
        <v>233019505</v>
      </c>
      <c r="AQ215" s="338" t="s">
        <v>6749</v>
      </c>
    </row>
    <row r="216" spans="1:43">
      <c r="A216" s="335" t="str">
        <f>MasterRemote!A216</f>
        <v>SCM201900010008000215</v>
      </c>
      <c r="B216" s="335">
        <f>MasterRemote!B216</f>
        <v>215</v>
      </c>
      <c r="C216" s="335" t="str">
        <f>MasterRemote!F216</f>
        <v>5.76.17.1</v>
      </c>
      <c r="D216" s="336">
        <f t="shared" si="199"/>
        <v>43280</v>
      </c>
      <c r="E216" s="342" t="s">
        <v>6750</v>
      </c>
      <c r="F216" s="335" t="s">
        <v>3500</v>
      </c>
      <c r="G216" s="335" t="s">
        <v>3215</v>
      </c>
      <c r="H216" s="335" t="s">
        <v>3111</v>
      </c>
      <c r="I216" s="336">
        <v>43280</v>
      </c>
      <c r="J216" s="336">
        <f t="shared" ref="J216:L216" si="221">I216</f>
        <v>43280</v>
      </c>
      <c r="K216" s="336">
        <f t="shared" si="221"/>
        <v>43280</v>
      </c>
      <c r="L216" s="336">
        <f t="shared" si="221"/>
        <v>43280</v>
      </c>
      <c r="M216" s="335" t="s">
        <v>6468</v>
      </c>
      <c r="N216" s="335" t="s">
        <v>4713</v>
      </c>
      <c r="O216" s="335" t="s">
        <v>14</v>
      </c>
      <c r="P216" s="335" t="s">
        <v>2940</v>
      </c>
      <c r="Q216" s="337">
        <v>20009</v>
      </c>
      <c r="R216" s="335" t="str">
        <f>VLOOKUP(A216,Sheet4!$B$3:$AV$326,22,FALSE)</f>
        <v>RAKHMAT</v>
      </c>
      <c r="S216" s="335">
        <f>VLOOKUP(A216,Sheet4!$B$3:$AV$326,23,FALSE)</f>
        <v>81364141786</v>
      </c>
      <c r="T216" s="335" t="str">
        <f>VLOOKUP(A216,Sheet4!$B$3:$AV$326,37,FALSE)</f>
        <v xml:space="preserve">PERANGKAT BISA DI KIRIM KELOKASI
DENGAN PIC IT BPK RAKHMAT HP 081364141786 /BPK DEDI HP 082384821113
</v>
      </c>
      <c r="U216" s="335" t="str">
        <f>VLOOKUP(A216,Sheet4!$B$3:$AV$326,32,FALSE)</f>
        <v>0"8.20S</v>
      </c>
      <c r="V216" s="335" t="str">
        <f>VLOOKUP(A216,Sheet4!$B$3:$AV$326,31,FALSE)</f>
        <v>100"10.2E</v>
      </c>
      <c r="W216" s="335" t="str">
        <f>VLOOKUP(A216,Sheet4!$B$3:$AV$326,14,FALSE)</f>
        <v>Jl. Jend Sudirman No. 48 , Lb. Sikaping, Sumatera Barat</v>
      </c>
      <c r="X216" s="335" t="str">
        <f>VLOOKUP(A216,Sheet4!$B$3:$AV$326,17,FALSE)</f>
        <v>Gudang- Bisa Titip</v>
      </c>
      <c r="Y216" s="335" t="str">
        <f>VLOOKUP(A216,Sheet4!$B$3:$AV$326,25,FALSE)</f>
        <v>2.4 m</v>
      </c>
      <c r="Z216" s="335" t="str">
        <f>VLOOKUP(A216,Sheet4!$B$3:$AV$326,26,FALSE)</f>
        <v>DAK ATAS LT 3 GEDUNG KANCA SIKAPING</v>
      </c>
      <c r="AA216" s="335" t="str">
        <f>VLOOKUP(A216,Sheet4!$B$3:$AV$326,27,FALSE)</f>
        <v>Mendukung</v>
      </c>
      <c r="AB216" s="335" t="str">
        <f>VLOOKUP(A216,Sheet4!$B$3:$AV$326,33,FALSE)</f>
        <v>P-N ; 219V , P-G 220V , N-G ( Ground) 
0.2V</v>
      </c>
      <c r="AC216" s="335" t="str">
        <f>VLOOKUP(A216,Sheet4!$B$3:$AV$326,34,FALSE)</f>
        <v>ADA</v>
      </c>
      <c r="AD216" s="335" t="s">
        <v>6718</v>
      </c>
      <c r="AE216" s="335" t="str">
        <f>VLOOKUP(A216,Sheet4!$B$3:$AV$326,30,FALSE)</f>
        <v>LOSS KE BRISAT</v>
      </c>
      <c r="AF216" s="335" t="s">
        <v>5256</v>
      </c>
      <c r="AG216" s="335" t="str">
        <f>MasterRemote!K216</f>
        <v>HUGHES239</v>
      </c>
      <c r="AH216" s="335">
        <v>233060803</v>
      </c>
      <c r="AI216" s="335" t="s">
        <v>4903</v>
      </c>
      <c r="AJ216" s="335" t="str">
        <f>VLOOKUP(A216,Sheet4!$B$3:$AV$326,28,FALSE)</f>
        <v>NPRM</v>
      </c>
      <c r="AK216" s="335" t="s">
        <v>4764</v>
      </c>
      <c r="AL216" s="335" t="str">
        <f>MasterRemote!T216</f>
        <v>SCM201900010008</v>
      </c>
      <c r="AM216" s="335" t="s">
        <v>4713</v>
      </c>
      <c r="AN216" s="335" t="s">
        <v>4713</v>
      </c>
      <c r="AO216" s="335" t="str">
        <f t="shared" si="198"/>
        <v>HUGHES239-SiteSurvey-215</v>
      </c>
      <c r="AP216" s="335">
        <v>233019505</v>
      </c>
      <c r="AQ216" s="338" t="s">
        <v>6749</v>
      </c>
    </row>
    <row r="217" spans="1:43">
      <c r="A217" s="335" t="str">
        <f>MasterRemote!A217</f>
        <v>SCM201900010008000216</v>
      </c>
      <c r="B217" s="335">
        <f>MasterRemote!B217</f>
        <v>216</v>
      </c>
      <c r="C217" s="335" t="str">
        <f>MasterRemote!F217</f>
        <v>1.78.17.1</v>
      </c>
      <c r="D217" s="336">
        <f t="shared" si="199"/>
        <v>43284</v>
      </c>
      <c r="E217" s="342" t="s">
        <v>6750</v>
      </c>
      <c r="F217" s="335" t="s">
        <v>3502</v>
      </c>
      <c r="G217" s="335" t="s">
        <v>3215</v>
      </c>
      <c r="H217" s="335" t="s">
        <v>3111</v>
      </c>
      <c r="I217" s="336">
        <v>43284</v>
      </c>
      <c r="J217" s="336">
        <f t="shared" ref="J217:L217" si="222">I217</f>
        <v>43284</v>
      </c>
      <c r="K217" s="336">
        <f t="shared" si="222"/>
        <v>43284</v>
      </c>
      <c r="L217" s="336">
        <f t="shared" si="222"/>
        <v>43284</v>
      </c>
      <c r="M217" s="335" t="s">
        <v>6468</v>
      </c>
      <c r="N217" s="335" t="s">
        <v>4713</v>
      </c>
      <c r="O217" s="335" t="s">
        <v>14</v>
      </c>
      <c r="P217" s="335" t="s">
        <v>2940</v>
      </c>
      <c r="Q217" s="337">
        <v>20009</v>
      </c>
      <c r="R217" s="335" t="str">
        <f>VLOOKUP(A217,Sheet4!$B$3:$AV$326,22,FALSE)</f>
        <v>Luthfi</v>
      </c>
      <c r="S217" s="335">
        <f>VLOOKUP(A217,Sheet4!$B$3:$AV$326,23,FALSE)</f>
        <v>6282391980720</v>
      </c>
      <c r="T217" s="335" t="str">
        <f>VLOOKUP(A217,Sheet4!$B$3:$AV$326,37,FALSE)</f>
        <v>done survey</v>
      </c>
      <c r="U217" s="335" t="str">
        <f>VLOOKUP(A217,Sheet4!$B$3:$AV$326,32,FALSE)</f>
        <v>0" 47.21S</v>
      </c>
      <c r="V217" s="335" t="str">
        <f>VLOOKUP(A217,Sheet4!$B$3:$AV$326,31,FALSE)</f>
        <v>100"39.18E</v>
      </c>
      <c r="W217" s="335" t="str">
        <f>VLOOKUP(A217,Sheet4!$B$3:$AV$326,14,FALSE)</f>
        <v>Jl. Jend. Sudirman No.1, Solok, Sumatera Barat.</v>
      </c>
      <c r="X217" s="335" t="str">
        <f>VLOOKUP(A217,Sheet4!$B$3:$AV$326,17,FALSE)</f>
        <v>Gudang- Bisa Titip</v>
      </c>
      <c r="Y217" s="335" t="str">
        <f>VLOOKUP(A217,Sheet4!$B$3:$AV$326,25,FALSE)</f>
        <v>2.4 m</v>
      </c>
      <c r="Z217" s="335" t="str">
        <f>VLOOKUP(A217,Sheet4!$B$3:$AV$326,26,FALSE)</f>
        <v>DIDAK LT 2 SAMPING GEDUNG</v>
      </c>
      <c r="AA217" s="335" t="str">
        <f>VLOOKUP(A217,Sheet4!$B$3:$AV$326,27,FALSE)</f>
        <v>Mendukung</v>
      </c>
      <c r="AB217" s="335" t="str">
        <f>VLOOKUP(A217,Sheet4!$B$3:$AV$326,33,FALSE)</f>
        <v>P-N ; 217 V , P-G 217V , N-G ( Ground) 1,0v</v>
      </c>
      <c r="AC217" s="335" t="str">
        <f>VLOOKUP(A217,Sheet4!$B$3:$AV$326,34,FALSE)</f>
        <v>ADA</v>
      </c>
      <c r="AD217" s="335" t="s">
        <v>6718</v>
      </c>
      <c r="AE217" s="335" t="str">
        <f>VLOOKUP(A217,Sheet4!$B$3:$AV$326,30,FALSE)</f>
        <v>LOSS KE BRISAT</v>
      </c>
      <c r="AF217" s="335" t="s">
        <v>5256</v>
      </c>
      <c r="AG217" s="335" t="str">
        <f>MasterRemote!K217</f>
        <v>HUGHES239</v>
      </c>
      <c r="AH217" s="335">
        <v>233060803</v>
      </c>
      <c r="AI217" s="335" t="s">
        <v>4903</v>
      </c>
      <c r="AJ217" s="335" t="str">
        <f>VLOOKUP(A217,Sheet4!$B$3:$AV$326,28,FALSE)</f>
        <v>NPRM</v>
      </c>
      <c r="AK217" s="335" t="s">
        <v>4790</v>
      </c>
      <c r="AL217" s="335" t="str">
        <f>MasterRemote!T217</f>
        <v>SCM201900010008</v>
      </c>
      <c r="AM217" s="335" t="s">
        <v>4713</v>
      </c>
      <c r="AN217" s="335" t="s">
        <v>4713</v>
      </c>
      <c r="AO217" s="335" t="str">
        <f t="shared" si="198"/>
        <v>HUGHES239-SiteSurvey-216</v>
      </c>
      <c r="AP217" s="335">
        <v>233019505</v>
      </c>
      <c r="AQ217" s="338" t="s">
        <v>6749</v>
      </c>
    </row>
    <row r="218" spans="1:43">
      <c r="A218" s="335" t="str">
        <f>MasterRemote!A218</f>
        <v>SCM201900010008000217</v>
      </c>
      <c r="B218" s="335">
        <f>MasterRemote!B218</f>
        <v>217</v>
      </c>
      <c r="C218" s="335" t="str">
        <f>MasterRemote!F218</f>
        <v>5.69.17.1</v>
      </c>
      <c r="D218" s="336">
        <f t="shared" si="199"/>
        <v>43282</v>
      </c>
      <c r="E218" s="342" t="s">
        <v>6750</v>
      </c>
      <c r="F218" s="335" t="s">
        <v>4628</v>
      </c>
      <c r="G218" s="335" t="s">
        <v>3215</v>
      </c>
      <c r="H218" s="335" t="s">
        <v>3111</v>
      </c>
      <c r="I218" s="336">
        <v>43282</v>
      </c>
      <c r="J218" s="336">
        <f t="shared" ref="J218:L218" si="223">I218</f>
        <v>43282</v>
      </c>
      <c r="K218" s="336">
        <f t="shared" si="223"/>
        <v>43282</v>
      </c>
      <c r="L218" s="336">
        <f t="shared" si="223"/>
        <v>43282</v>
      </c>
      <c r="M218" s="335" t="s">
        <v>6468</v>
      </c>
      <c r="N218" s="335" t="s">
        <v>4713</v>
      </c>
      <c r="O218" s="335" t="s">
        <v>14</v>
      </c>
      <c r="P218" s="335" t="s">
        <v>2940</v>
      </c>
      <c r="Q218" s="337">
        <v>20009</v>
      </c>
      <c r="R218" s="335" t="str">
        <f>VLOOKUP(A218,Sheet4!$B$3:$AV$326,22,FALSE)</f>
        <v>BPK AJI</v>
      </c>
      <c r="S218" s="335">
        <f>VLOOKUP(A218,Sheet4!$B$3:$AV$326,23,FALSE)</f>
        <v>6285265021178</v>
      </c>
      <c r="T218" s="335" t="str">
        <f>VLOOKUP(A218,Sheet4!$B$3:$AV$326,37,FALSE)</f>
        <v>Done survey</v>
      </c>
      <c r="U218" s="335" t="str">
        <f>VLOOKUP(A218,Sheet4!$B$3:$AV$326,32,FALSE)</f>
        <v>:0"13.25S</v>
      </c>
      <c r="V218" s="335" t="str">
        <f>VLOOKUP(A218,Sheet4!$B$3:$AV$326,31,FALSE)</f>
        <v>100"37.57E</v>
      </c>
      <c r="W218" s="335" t="str">
        <f>VLOOKUP(A218,Sheet4!$B$3:$AV$326,14,FALSE)</f>
        <v>Jl. Jend. Sudirman No. 6, Payakumbuh Sumatera Barat</v>
      </c>
      <c r="X218" s="335" t="str">
        <f>VLOOKUP(A218,Sheet4!$B$3:$AV$326,17,FALSE)</f>
        <v>Gudang- Bisa Titip</v>
      </c>
      <c r="Y218" s="335" t="str">
        <f>VLOOKUP(A218,Sheet4!$B$3:$AV$326,25,FALSE)</f>
        <v>2.4 m</v>
      </c>
      <c r="Z218" s="335" t="str">
        <f>VLOOKUP(A218,Sheet4!$B$3:$AV$326,26,FALSE)</f>
        <v>DAK GEDUNG LT 2 .SAMPING KANAN GEDUNG BRI</v>
      </c>
      <c r="AA218" s="335" t="str">
        <f>VLOOKUP(A218,Sheet4!$B$3:$AV$326,27,FALSE)</f>
        <v>Mendukung</v>
      </c>
      <c r="AB218" s="335" t="str">
        <f>VLOOKUP(A218,Sheet4!$B$3:$AV$326,33,FALSE)</f>
        <v>Ada</v>
      </c>
      <c r="AC218" s="335" t="str">
        <f>VLOOKUP(A218,Sheet4!$B$3:$AV$326,34,FALSE)</f>
        <v>ADA</v>
      </c>
      <c r="AD218" s="335" t="s">
        <v>6718</v>
      </c>
      <c r="AE218" s="335" t="str">
        <f>VLOOKUP(A218,Sheet4!$B$3:$AV$326,30,FALSE)</f>
        <v>LOSS KE BRISAT</v>
      </c>
      <c r="AF218" s="335" t="s">
        <v>5256</v>
      </c>
      <c r="AG218" s="335" t="str">
        <f>MasterRemote!K218</f>
        <v>HUGHES239</v>
      </c>
      <c r="AH218" s="335">
        <v>235111005</v>
      </c>
      <c r="AI218" s="335" t="s">
        <v>3131</v>
      </c>
      <c r="AJ218" s="335" t="str">
        <f>VLOOKUP(A218,Sheet4!$B$3:$AV$326,28,FALSE)</f>
        <v>NPRM</v>
      </c>
      <c r="AK218" s="335" t="s">
        <v>4780</v>
      </c>
      <c r="AL218" s="335" t="str">
        <f>MasterRemote!T218</f>
        <v>SCM201900010008</v>
      </c>
      <c r="AM218" s="335" t="s">
        <v>4713</v>
      </c>
      <c r="AN218" s="335" t="s">
        <v>4713</v>
      </c>
      <c r="AO218" s="335" t="str">
        <f t="shared" si="198"/>
        <v>HUGHES239-SiteSurvey-217</v>
      </c>
      <c r="AP218" s="335">
        <v>233019505</v>
      </c>
      <c r="AQ218" s="338" t="s">
        <v>6749</v>
      </c>
    </row>
    <row r="219" spans="1:43">
      <c r="A219" s="335" t="str">
        <f>MasterRemote!A219</f>
        <v>SCM201900010008000218</v>
      </c>
      <c r="B219" s="335">
        <f>MasterRemote!B219</f>
        <v>218</v>
      </c>
      <c r="C219" s="335" t="str">
        <f>MasterRemote!F219</f>
        <v>5.101.17.1</v>
      </c>
      <c r="D219" s="336">
        <f t="shared" si="199"/>
        <v>43283</v>
      </c>
      <c r="E219" s="342" t="s">
        <v>6750</v>
      </c>
      <c r="F219" s="335" t="s">
        <v>3506</v>
      </c>
      <c r="G219" s="335" t="s">
        <v>3221</v>
      </c>
      <c r="H219" s="335" t="s">
        <v>3222</v>
      </c>
      <c r="I219" s="336">
        <v>43283</v>
      </c>
      <c r="J219" s="336">
        <f t="shared" ref="J219:L219" si="224">I219</f>
        <v>43283</v>
      </c>
      <c r="K219" s="336">
        <f t="shared" si="224"/>
        <v>43283</v>
      </c>
      <c r="L219" s="336">
        <f t="shared" si="224"/>
        <v>43283</v>
      </c>
      <c r="M219" s="335" t="s">
        <v>6468</v>
      </c>
      <c r="N219" s="335" t="s">
        <v>4713</v>
      </c>
      <c r="O219" s="335" t="s">
        <v>14</v>
      </c>
      <c r="P219" s="335" t="s">
        <v>2940</v>
      </c>
      <c r="Q219" s="337">
        <v>20009</v>
      </c>
      <c r="R219" s="335" t="str">
        <f>VLOOKUP(A219,Sheet4!$B$3:$AV$326,22,FALSE)</f>
        <v>anfal</v>
      </c>
      <c r="S219" s="335" t="str">
        <f>VLOOKUP(A219,Sheet4!$B$3:$AV$326,23,FALSE)</f>
        <v>0852-6355-5463</v>
      </c>
      <c r="T219" s="335" t="str">
        <f>VLOOKUP(A219,Sheet4!$B$3:$AV$326,37,FALSE)</f>
        <v>done survey</v>
      </c>
      <c r="U219" s="335">
        <f>VLOOKUP(A219,Sheet4!$B$3:$AV$326,32,FALSE)</f>
        <v>-2.7</v>
      </c>
      <c r="V219" s="335">
        <f>VLOOKUP(A219,Sheet4!$B$3:$AV$326,31,FALSE)</f>
        <v>101.39</v>
      </c>
      <c r="W219" s="335" t="str">
        <f>VLOOKUP(A219,Sheet4!$B$3:$AV$326,14,FALSE)</f>
        <v>jl.jend sudirman no.03 kota sungai penuh</v>
      </c>
      <c r="X219" s="335" t="str">
        <f>VLOOKUP(A219,Sheet4!$B$3:$AV$326,17,FALSE)</f>
        <v>Gudang- Bisa Titip</v>
      </c>
      <c r="Y219" s="335" t="str">
        <f>VLOOKUP(A219,Sheet4!$B$3:$AV$326,25,FALSE)</f>
        <v>2.4 m</v>
      </c>
      <c r="Z219" s="335" t="str">
        <f>VLOOKUP(A219,Sheet4!$B$3:$AV$326,26,FALSE)</f>
        <v>ROOFTOP , LANTAI 3</v>
      </c>
      <c r="AA219" s="335" t="str">
        <f>VLOOKUP(A219,Sheet4!$B$3:$AV$326,27,FALSE)</f>
        <v>Mendukung</v>
      </c>
      <c r="AB219" s="335" t="str">
        <f>VLOOKUP(A219,Sheet4!$B$3:$AV$326,33,FALSE)</f>
        <v>ada</v>
      </c>
      <c r="AC219" s="335" t="str">
        <f>VLOOKUP(A219,Sheet4!$B$3:$AV$326,34,FALSE)</f>
        <v>ADA</v>
      </c>
      <c r="AD219" s="335" t="s">
        <v>6718</v>
      </c>
      <c r="AE219" s="335" t="str">
        <f>VLOOKUP(A219,Sheet4!$B$3:$AV$326,30,FALSE)</f>
        <v>LOSS KE BRISAT</v>
      </c>
      <c r="AF219" s="335" t="s">
        <v>5256</v>
      </c>
      <c r="AG219" s="335" t="str">
        <f>MasterRemote!K219</f>
        <v>HUGHES239</v>
      </c>
      <c r="AH219" s="335">
        <v>236941705</v>
      </c>
      <c r="AI219" s="335" t="s">
        <v>6724</v>
      </c>
      <c r="AJ219" s="335" t="str">
        <f>VLOOKUP(A219,Sheet4!$B$3:$AV$326,28,FALSE)</f>
        <v>NPRM</v>
      </c>
      <c r="AK219" s="335" t="s">
        <v>4780</v>
      </c>
      <c r="AL219" s="335" t="str">
        <f>MasterRemote!T219</f>
        <v>SCM201900010008</v>
      </c>
      <c r="AM219" s="335" t="s">
        <v>4713</v>
      </c>
      <c r="AN219" s="335" t="s">
        <v>4713</v>
      </c>
      <c r="AO219" s="335" t="str">
        <f t="shared" si="198"/>
        <v>HUGHES239-SiteSurvey-218</v>
      </c>
      <c r="AP219" s="335">
        <v>233019505</v>
      </c>
      <c r="AQ219" s="338" t="s">
        <v>6749</v>
      </c>
    </row>
    <row r="220" spans="1:43">
      <c r="A220" s="335" t="str">
        <f>MasterRemote!A220</f>
        <v>SCM201900010008000219</v>
      </c>
      <c r="B220" s="335">
        <f>MasterRemote!B220</f>
        <v>219</v>
      </c>
      <c r="C220" s="335" t="str">
        <f>MasterRemote!F220</f>
        <v>29.1.177.1</v>
      </c>
      <c r="D220" s="336">
        <f t="shared" si="199"/>
        <v>43327</v>
      </c>
      <c r="E220" s="342" t="s">
        <v>6750</v>
      </c>
      <c r="F220" s="335" t="s">
        <v>4636</v>
      </c>
      <c r="G220" s="335" t="s">
        <v>3177</v>
      </c>
      <c r="H220" s="335" t="s">
        <v>3178</v>
      </c>
      <c r="I220" s="339">
        <v>43327</v>
      </c>
      <c r="J220" s="336">
        <f t="shared" ref="J220:L220" si="225">I220</f>
        <v>43327</v>
      </c>
      <c r="K220" s="336">
        <f t="shared" si="225"/>
        <v>43327</v>
      </c>
      <c r="L220" s="336">
        <f t="shared" si="225"/>
        <v>43327</v>
      </c>
      <c r="M220" s="335" t="s">
        <v>6468</v>
      </c>
      <c r="N220" s="335" t="s">
        <v>4713</v>
      </c>
      <c r="O220" s="335" t="s">
        <v>14</v>
      </c>
      <c r="P220" s="335" t="s">
        <v>2940</v>
      </c>
      <c r="Q220" s="337">
        <v>20009</v>
      </c>
      <c r="R220" s="335" t="str">
        <f>VLOOKUP(A220,Sheet4!$B$3:$AV$326,22,FALSE)</f>
        <v>Bima/Dimas</v>
      </c>
      <c r="S220" s="335">
        <f>VLOOKUP(A220,Sheet4!$B$3:$AV$326,23,FALSE)</f>
        <v>81294490907</v>
      </c>
      <c r="T220" s="335">
        <f>VLOOKUP(A220,Sheet4!$B$3:$AV$326,37,FALSE)</f>
        <v>0</v>
      </c>
      <c r="U220" s="335">
        <f>VLOOKUP(A220,Sheet4!$B$3:$AV$326,32,FALSE)</f>
        <v>0</v>
      </c>
      <c r="V220" s="335">
        <f>VLOOKUP(A220,Sheet4!$B$3:$AV$326,31,FALSE)</f>
        <v>0</v>
      </c>
      <c r="W220" s="335" t="str">
        <f>VLOOKUP(A220,Sheet4!$B$3:$AV$326,14,FALSE)</f>
        <v>Letjend S.Parman Blok G/9-11, Kel.Kemanggisan</v>
      </c>
      <c r="X220" s="335">
        <f>VLOOKUP(A220,Sheet4!$B$3:$AV$326,17,FALSE)</f>
        <v>0</v>
      </c>
      <c r="Y220" s="335" t="str">
        <f>VLOOKUP(A220,Sheet4!$B$3:$AV$326,25,FALSE)</f>
        <v>2.4 m</v>
      </c>
      <c r="Z220" s="335" t="str">
        <f>VLOOKUP(A220,Sheet4!$B$3:$AV$326,26,FALSE)</f>
        <v>Dak Gallery ATM</v>
      </c>
      <c r="AA220" s="335">
        <f>VLOOKUP(A220,Sheet4!$B$3:$AV$326,27,FALSE)</f>
        <v>0</v>
      </c>
      <c r="AB220" s="335">
        <f>VLOOKUP(A220,Sheet4!$B$3:$AV$326,33,FALSE)</f>
        <v>0</v>
      </c>
      <c r="AC220" s="335">
        <f>VLOOKUP(A220,Sheet4!$B$3:$AV$326,34,FALSE)</f>
        <v>0</v>
      </c>
      <c r="AD220" s="335" t="s">
        <v>6718</v>
      </c>
      <c r="AE220" s="335" t="str">
        <f>VLOOKUP(A220,Sheet4!$B$3:$AV$326,30,FALSE)</f>
        <v>LOSS</v>
      </c>
      <c r="AF220" s="335" t="s">
        <v>5256</v>
      </c>
      <c r="AG220" s="335" t="str">
        <f>MasterRemote!K220</f>
        <v>HUGHES239</v>
      </c>
      <c r="AH220" s="335">
        <v>233060803</v>
      </c>
      <c r="AI220" s="335" t="s">
        <v>4903</v>
      </c>
      <c r="AJ220" s="335">
        <f>VLOOKUP(A220,Sheet4!$B$3:$AV$326,28,FALSE)</f>
        <v>0</v>
      </c>
      <c r="AK220" s="335" t="s">
        <v>4875</v>
      </c>
      <c r="AL220" s="335" t="str">
        <f>MasterRemote!T220</f>
        <v>SCM201900010008</v>
      </c>
      <c r="AM220" s="335" t="s">
        <v>4713</v>
      </c>
      <c r="AN220" s="335" t="s">
        <v>4713</v>
      </c>
      <c r="AO220" s="335" t="str">
        <f t="shared" si="198"/>
        <v>HUGHES239-SiteSurvey-219</v>
      </c>
      <c r="AP220" s="335">
        <v>233019505</v>
      </c>
      <c r="AQ220" s="338" t="s">
        <v>6749</v>
      </c>
    </row>
    <row r="221" spans="1:43">
      <c r="A221" s="335" t="str">
        <f>MasterRemote!A221</f>
        <v>SCM201900010008000220</v>
      </c>
      <c r="B221" s="335">
        <f>MasterRemote!B221</f>
        <v>220</v>
      </c>
      <c r="C221" s="335" t="str">
        <f>MasterRemote!F221</f>
        <v>4.43.65.1</v>
      </c>
      <c r="D221" s="336">
        <f t="shared" si="199"/>
        <v>43299</v>
      </c>
      <c r="E221" s="342" t="s">
        <v>6750</v>
      </c>
      <c r="F221" s="335" t="s">
        <v>4639</v>
      </c>
      <c r="G221" s="335">
        <v>236381702</v>
      </c>
      <c r="H221" s="335" t="s">
        <v>6742</v>
      </c>
      <c r="I221" s="339">
        <v>43299</v>
      </c>
      <c r="J221" s="336">
        <f t="shared" ref="J221:L221" si="226">I221</f>
        <v>43299</v>
      </c>
      <c r="K221" s="336">
        <f t="shared" si="226"/>
        <v>43299</v>
      </c>
      <c r="L221" s="336">
        <f t="shared" si="226"/>
        <v>43299</v>
      </c>
      <c r="M221" s="335" t="s">
        <v>6468</v>
      </c>
      <c r="N221" s="335" t="s">
        <v>4713</v>
      </c>
      <c r="O221" s="335" t="s">
        <v>14</v>
      </c>
      <c r="P221" s="335" t="s">
        <v>2940</v>
      </c>
      <c r="Q221" s="337">
        <v>20009</v>
      </c>
      <c r="R221" s="335" t="str">
        <f>VLOOKUP(A221,Sheet4!$B$3:$AV$326,22,FALSE)</f>
        <v>Ahmad</v>
      </c>
      <c r="S221" s="335">
        <f>VLOOKUP(A221,Sheet4!$B$3:$AV$326,23,FALSE)</f>
        <v>81333379989</v>
      </c>
      <c r="T221" s="335" t="str">
        <f>VLOOKUP(A221,Sheet4!$B$3:$AV$326,37,FALSE)</f>
        <v>Tidak Ada Tempat. Status dirubah oleh Pak Gunawan BRI tgl email 20 Sept 2018</v>
      </c>
      <c r="U221" s="335">
        <f>VLOOKUP(A221,Sheet4!$B$3:$AV$326,32,FALSE)</f>
        <v>0</v>
      </c>
      <c r="V221" s="335">
        <f>VLOOKUP(A221,Sheet4!$B$3:$AV$326,31,FALSE)</f>
        <v>0</v>
      </c>
      <c r="W221" s="335" t="str">
        <f>VLOOKUP(A221,Sheet4!$B$3:$AV$326,14,FALSE)</f>
        <v>JL.RAYA SERPONG, BSD, TANGERANG</v>
      </c>
      <c r="X221" s="335" t="str">
        <f>VLOOKUP(A221,Sheet4!$B$3:$AV$326,17,FALSE)</f>
        <v>Tidak Ada Gudang</v>
      </c>
      <c r="Y221" s="335" t="str">
        <f>VLOOKUP(A221,Sheet4!$B$3:$AV$326,25,FALSE)</f>
        <v>2.4 m</v>
      </c>
      <c r="Z221" s="335" t="str">
        <f>VLOOKUP(A221,Sheet4!$B$3:$AV$326,26,FALSE)</f>
        <v>Rooftop lantai 2</v>
      </c>
      <c r="AA221" s="335" t="str">
        <f>VLOOKUP(A221,Sheet4!$B$3:$AV$326,27,FALSE)</f>
        <v>Mendukung</v>
      </c>
      <c r="AB221" s="335">
        <f>VLOOKUP(A221,Sheet4!$B$3:$AV$326,33,FALSE)</f>
        <v>0</v>
      </c>
      <c r="AC221" s="335" t="str">
        <f>VLOOKUP(A221,Sheet4!$B$3:$AV$326,34,FALSE)</f>
        <v>ADA</v>
      </c>
      <c r="AD221" s="335" t="s">
        <v>6718</v>
      </c>
      <c r="AE221" s="335" t="str">
        <f>VLOOKUP(A221,Sheet4!$B$3:$AV$326,30,FALSE)</f>
        <v>LOSS</v>
      </c>
      <c r="AF221" s="335" t="s">
        <v>5256</v>
      </c>
      <c r="AG221" s="335" t="str">
        <f>MasterRemote!K221</f>
        <v>HUGHES239</v>
      </c>
      <c r="AH221" s="335">
        <v>233060803</v>
      </c>
      <c r="AI221" s="335" t="s">
        <v>4903</v>
      </c>
      <c r="AJ221" s="335" t="str">
        <f>VLOOKUP(A221,Sheet4!$B$3:$AV$326,28,FALSE)</f>
        <v>NPRM</v>
      </c>
      <c r="AK221" s="335" t="s">
        <v>5654</v>
      </c>
      <c r="AL221" s="335" t="str">
        <f>MasterRemote!T221</f>
        <v>SCM201900010008</v>
      </c>
      <c r="AM221" s="335" t="s">
        <v>4713</v>
      </c>
      <c r="AN221" s="335" t="s">
        <v>4713</v>
      </c>
      <c r="AO221" s="335" t="str">
        <f t="shared" si="198"/>
        <v>HUGHES239-SiteSurvey-220</v>
      </c>
      <c r="AP221" s="335">
        <v>233019505</v>
      </c>
      <c r="AQ221" s="338" t="s">
        <v>6749</v>
      </c>
    </row>
    <row r="222" spans="1:43">
      <c r="A222" s="335" t="str">
        <f>MasterRemote!A222</f>
        <v>SCM201900010008000221</v>
      </c>
      <c r="B222" s="335">
        <f>MasterRemote!B222</f>
        <v>221</v>
      </c>
      <c r="C222" s="335" t="str">
        <f>MasterRemote!F222</f>
        <v>3.135.17.1</v>
      </c>
      <c r="D222" s="336">
        <f t="shared" si="199"/>
        <v>43306</v>
      </c>
      <c r="E222" s="342" t="s">
        <v>6750</v>
      </c>
      <c r="F222" s="335" t="s">
        <v>4642</v>
      </c>
      <c r="G222" s="335" t="s">
        <v>3231</v>
      </c>
      <c r="H222" s="335" t="s">
        <v>3012</v>
      </c>
      <c r="I222" s="339">
        <v>43306</v>
      </c>
      <c r="J222" s="336">
        <f t="shared" ref="J222:L222" si="227">I222</f>
        <v>43306</v>
      </c>
      <c r="K222" s="336">
        <f t="shared" si="227"/>
        <v>43306</v>
      </c>
      <c r="L222" s="336">
        <f t="shared" si="227"/>
        <v>43306</v>
      </c>
      <c r="M222" s="335" t="s">
        <v>6468</v>
      </c>
      <c r="N222" s="335" t="s">
        <v>4713</v>
      </c>
      <c r="O222" s="335" t="s">
        <v>14</v>
      </c>
      <c r="P222" s="335" t="s">
        <v>2940</v>
      </c>
      <c r="Q222" s="337">
        <v>20009</v>
      </c>
      <c r="R222" s="335" t="str">
        <f>VLOOKUP(A222,Sheet4!$B$3:$AV$326,22,FALSE)</f>
        <v>Irsal</v>
      </c>
      <c r="S222" s="335">
        <f>VLOOKUP(A222,Sheet4!$B$3:$AV$326,23,FALSE)</f>
        <v>81332219024</v>
      </c>
      <c r="T222" s="335" t="str">
        <f>VLOOKUP(A222,Sheet4!$B$3:$AV$326,37,FALSE)</f>
        <v>done survey</v>
      </c>
      <c r="U222" s="335">
        <f>VLOOKUP(A222,Sheet4!$B$3:$AV$326,32,FALSE)</f>
        <v>0</v>
      </c>
      <c r="V222" s="335">
        <f>VLOOKUP(A222,Sheet4!$B$3:$AV$326,31,FALSE)</f>
        <v>0</v>
      </c>
      <c r="W222" s="335" t="str">
        <f>VLOOKUP(A222,Sheet4!$B$3:$AV$326,14,FALSE)</f>
        <v>JL.PROJAKAL KLANDASAN ULU NO.13 BALIKPAPAN SELATAN</v>
      </c>
      <c r="X222" s="335">
        <f>VLOOKUP(A222,Sheet4!$B$3:$AV$326,17,FALSE)</f>
        <v>0</v>
      </c>
      <c r="Y222" s="335" t="str">
        <f>VLOOKUP(A222,Sheet4!$B$3:$AV$326,25,FALSE)</f>
        <v>2.4 m</v>
      </c>
      <c r="Z222" s="335" t="str">
        <f>VLOOKUP(A222,Sheet4!$B$3:$AV$326,26,FALSE)</f>
        <v>Roof top lantai 9</v>
      </c>
      <c r="AA222" s="335" t="str">
        <f>VLOOKUP(A222,Sheet4!$B$3:$AV$326,27,FALSE)</f>
        <v>mendukung</v>
      </c>
      <c r="AB222" s="335" t="str">
        <f>VLOOKUP(A222,Sheet4!$B$3:$AV$326,33,FALSE)</f>
        <v>P-N ; 230 V , P-G 230 V , N-G ( Ground) 3,2v</v>
      </c>
      <c r="AC222" s="335" t="str">
        <f>VLOOKUP(A222,Sheet4!$B$3:$AV$326,34,FALSE)</f>
        <v>ADA</v>
      </c>
      <c r="AD222" s="335" t="s">
        <v>6718</v>
      </c>
      <c r="AE222" s="335" t="str">
        <f>VLOOKUP(A222,Sheet4!$B$3:$AV$326,30,FALSE)</f>
        <v>LOSS</v>
      </c>
      <c r="AF222" s="335" t="s">
        <v>5256</v>
      </c>
      <c r="AG222" s="335" t="str">
        <f>MasterRemote!K222</f>
        <v>HUGHES239</v>
      </c>
      <c r="AH222" s="335">
        <v>236471702</v>
      </c>
      <c r="AI222" s="335" t="s">
        <v>6722</v>
      </c>
      <c r="AJ222" s="335" t="str">
        <f>VLOOKUP(A222,Sheet4!$B$3:$AV$326,28,FALSE)</f>
        <v>NPRM</v>
      </c>
      <c r="AK222" s="335" t="s">
        <v>4875</v>
      </c>
      <c r="AL222" s="335" t="str">
        <f>MasterRemote!T222</f>
        <v>SCM201900010008</v>
      </c>
      <c r="AM222" s="335" t="s">
        <v>4713</v>
      </c>
      <c r="AN222" s="335" t="s">
        <v>4713</v>
      </c>
      <c r="AO222" s="335" t="str">
        <f t="shared" si="198"/>
        <v>HUGHES239-SiteSurvey-221</v>
      </c>
      <c r="AP222" s="335">
        <v>233019505</v>
      </c>
      <c r="AQ222" s="338" t="s">
        <v>6749</v>
      </c>
    </row>
    <row r="223" spans="1:43">
      <c r="A223" s="335" t="str">
        <f>MasterRemote!A223</f>
        <v>SCM201900010008000222</v>
      </c>
      <c r="B223" s="335">
        <f>MasterRemote!B223</f>
        <v>222</v>
      </c>
      <c r="C223" s="335" t="str">
        <f>MasterRemote!F223</f>
        <v>52.16.20.1</v>
      </c>
      <c r="D223" s="336">
        <f t="shared" si="199"/>
        <v>43279</v>
      </c>
      <c r="E223" s="342" t="s">
        <v>6750</v>
      </c>
      <c r="F223" s="335" t="s">
        <v>4645</v>
      </c>
      <c r="G223" s="335">
        <v>999999309</v>
      </c>
      <c r="H223" s="335" t="s">
        <v>3005</v>
      </c>
      <c r="I223" s="336">
        <v>43279</v>
      </c>
      <c r="J223" s="336">
        <f t="shared" ref="J223:L223" si="228">I223</f>
        <v>43279</v>
      </c>
      <c r="K223" s="336">
        <f t="shared" si="228"/>
        <v>43279</v>
      </c>
      <c r="L223" s="336">
        <f t="shared" si="228"/>
        <v>43279</v>
      </c>
      <c r="M223" s="335" t="s">
        <v>6468</v>
      </c>
      <c r="N223" s="335" t="s">
        <v>4713</v>
      </c>
      <c r="O223" s="335" t="s">
        <v>14</v>
      </c>
      <c r="P223" s="335" t="s">
        <v>2940</v>
      </c>
      <c r="Q223" s="337">
        <v>20009</v>
      </c>
      <c r="R223" s="335" t="str">
        <f>VLOOKUP(A223,Sheet4!$B$3:$AV$326,22,FALSE)</f>
        <v>Bpk. Arif</v>
      </c>
      <c r="S223" s="335">
        <f>VLOOKUP(A223,Sheet4!$B$3:$AV$326,23,FALSE)</f>
        <v>85721862915</v>
      </c>
      <c r="T223" s="335" t="str">
        <f>VLOOKUP(A223,Sheet4!$B$3:$AV$326,37,FALSE)</f>
        <v>Harus Dismantle antena 1,8m milik metrasat Terlebih Dahulu</v>
      </c>
      <c r="U223" s="335" t="str">
        <f>VLOOKUP(A223,Sheet4!$B$3:$AV$326,32,FALSE)</f>
        <v>6.53 S</v>
      </c>
      <c r="V223" s="335" t="str">
        <f>VLOOKUP(A223,Sheet4!$B$3:$AV$326,31,FALSE)</f>
        <v>107.36 E</v>
      </c>
      <c r="W223" s="335" t="str">
        <f>VLOOKUP(A223,Sheet4!$B$3:$AV$326,14,FALSE)</f>
        <v>Jl. R.E.Martadinata No. 99</v>
      </c>
      <c r="X223" s="335">
        <f>VLOOKUP(A223,Sheet4!$B$3:$AV$326,17,FALSE)</f>
        <v>0</v>
      </c>
      <c r="Y223" s="335" t="str">
        <f>VLOOKUP(A223,Sheet4!$B$3:$AV$326,25,FALSE)</f>
        <v>2.4 m</v>
      </c>
      <c r="Z223" s="335" t="str">
        <f>VLOOKUP(A223,Sheet4!$B$3:$AV$326,26,FALSE)</f>
        <v>Rooftop</v>
      </c>
      <c r="AA223" s="335">
        <f>VLOOKUP(A223,Sheet4!$B$3:$AV$326,27,FALSE)</f>
        <v>0</v>
      </c>
      <c r="AB223" s="335">
        <f>VLOOKUP(A223,Sheet4!$B$3:$AV$326,33,FALSE)</f>
        <v>0</v>
      </c>
      <c r="AC223" s="335">
        <f>VLOOKUP(A223,Sheet4!$B$3:$AV$326,34,FALSE)</f>
        <v>0</v>
      </c>
      <c r="AD223" s="335" t="s">
        <v>6718</v>
      </c>
      <c r="AE223" s="335" t="str">
        <f>VLOOKUP(A223,Sheet4!$B$3:$AV$326,30,FALSE)</f>
        <v>Obstacle Tidak Ada space</v>
      </c>
      <c r="AF223" s="335" t="s">
        <v>5256</v>
      </c>
      <c r="AG223" s="335" t="str">
        <f>MasterRemote!K223</f>
        <v>HUGHES239</v>
      </c>
      <c r="AH223" s="335">
        <v>237711805</v>
      </c>
      <c r="AI223" s="340" t="s">
        <v>6726</v>
      </c>
      <c r="AJ223" s="335" t="str">
        <f>VLOOKUP(A223,Sheet4!$B$3:$AV$326,28,FALSE)</f>
        <v>NPRM</v>
      </c>
      <c r="AK223" s="335" t="s">
        <v>4815</v>
      </c>
      <c r="AL223" s="335" t="str">
        <f>MasterRemote!T223</f>
        <v>SCM201900010008</v>
      </c>
      <c r="AM223" s="335" t="s">
        <v>4713</v>
      </c>
      <c r="AN223" s="335" t="s">
        <v>4713</v>
      </c>
      <c r="AO223" s="335" t="str">
        <f t="shared" si="198"/>
        <v>HUGHES239-SiteSurvey-222</v>
      </c>
      <c r="AP223" s="335">
        <v>233019505</v>
      </c>
      <c r="AQ223" s="338" t="s">
        <v>6749</v>
      </c>
    </row>
    <row r="224" spans="1:43">
      <c r="A224" s="335" t="str">
        <f>MasterRemote!A224</f>
        <v>SCM201900010008000223</v>
      </c>
      <c r="B224" s="335">
        <f>MasterRemote!B224</f>
        <v>223</v>
      </c>
      <c r="C224" s="335" t="str">
        <f>MasterRemote!F224</f>
        <v>1.131.49.1</v>
      </c>
      <c r="D224" s="336">
        <f t="shared" si="199"/>
        <v>43394</v>
      </c>
      <c r="E224" s="342" t="s">
        <v>6750</v>
      </c>
      <c r="F224" s="335" t="s">
        <v>4649</v>
      </c>
      <c r="G224" s="335" t="s">
        <v>3141</v>
      </c>
      <c r="H224" s="335" t="s">
        <v>3142</v>
      </c>
      <c r="I224" s="336">
        <v>43394</v>
      </c>
      <c r="J224" s="336">
        <f t="shared" ref="J224:L224" si="229">I224</f>
        <v>43394</v>
      </c>
      <c r="K224" s="336">
        <f t="shared" si="229"/>
        <v>43394</v>
      </c>
      <c r="L224" s="336">
        <f t="shared" si="229"/>
        <v>43394</v>
      </c>
      <c r="M224" s="335" t="s">
        <v>6468</v>
      </c>
      <c r="N224" s="335" t="s">
        <v>4713</v>
      </c>
      <c r="O224" s="335" t="s">
        <v>14</v>
      </c>
      <c r="P224" s="335" t="s">
        <v>2940</v>
      </c>
      <c r="Q224" s="337">
        <v>20009</v>
      </c>
      <c r="R224" s="335" t="str">
        <f>VLOOKUP(A224,Sheet4!$B$3:$AV$326,22,FALSE)</f>
        <v>Pak Rozak dan Pak Irwan</v>
      </c>
      <c r="S224" s="335">
        <f>VLOOKUP(A224,Sheet4!$B$3:$AV$326,23,FALSE)</f>
        <v>85316695880</v>
      </c>
      <c r="T224" s="335" t="str">
        <f>VLOOKUP(A224,Sheet4!$B$3:$AV$326,37,FALSE)</f>
        <v>- Lifting lewat indoor
- Perizinan bawa Surat tugas
- Lagi menunggu konfirmasi pic untuk kekuatan gedungnya</v>
      </c>
      <c r="U224" s="335">
        <f>VLOOKUP(A224,Sheet4!$B$3:$AV$326,32,FALSE)</f>
        <v>0</v>
      </c>
      <c r="V224" s="335">
        <f>VLOOKUP(A224,Sheet4!$B$3:$AV$326,31,FALSE)</f>
        <v>0</v>
      </c>
      <c r="W224" s="335" t="str">
        <f>VLOOKUP(A224,Sheet4!$B$3:$AV$326,14,FALSE)</f>
        <v>JL. Gunung sahari no. 28D, RT 12/04, Gunung sahari utara, Sawah Besar, jakarta pusat 10720</v>
      </c>
      <c r="X224" s="335">
        <f>VLOOKUP(A224,Sheet4!$B$3:$AV$326,17,FALSE)</f>
        <v>0</v>
      </c>
      <c r="Y224" s="335" t="str">
        <f>VLOOKUP(A224,Sheet4!$B$3:$AV$326,25,FALSE)</f>
        <v>3.8 m</v>
      </c>
      <c r="Z224" s="335" t="str">
        <f>VLOOKUP(A224,Sheet4!$B$3:$AV$326,26,FALSE)</f>
        <v>Rooftop</v>
      </c>
      <c r="AA224" s="335">
        <f>VLOOKUP(A224,Sheet4!$B$3:$AV$326,27,FALSE)</f>
        <v>0</v>
      </c>
      <c r="AB224" s="335" t="str">
        <f>VLOOKUP(A224,Sheet4!$B$3:$AV$326,33,FALSE)</f>
        <v>P-N ; V , P-G V , N-G ( Ground) V</v>
      </c>
      <c r="AC224" s="335" t="str">
        <f>VLOOKUP(A224,Sheet4!$B$3:$AV$326,34,FALSE)</f>
        <v>ADA</v>
      </c>
      <c r="AD224" s="335" t="s">
        <v>6718</v>
      </c>
      <c r="AE224" s="335" t="str">
        <f>VLOOKUP(A224,Sheet4!$B$3:$AV$326,30,FALSE)</f>
        <v>LOSS</v>
      </c>
      <c r="AF224" s="335" t="s">
        <v>5256</v>
      </c>
      <c r="AG224" s="335" t="str">
        <f>MasterRemote!K224</f>
        <v>HUGHES239</v>
      </c>
      <c r="AH224" s="335">
        <v>233060803</v>
      </c>
      <c r="AI224" s="335" t="s">
        <v>4903</v>
      </c>
      <c r="AJ224" s="335" t="str">
        <f>VLOOKUP(A224,Sheet4!$B$3:$AV$326,28,FALSE)</f>
        <v>NPRM</v>
      </c>
      <c r="AK224" s="335" t="s">
        <v>4875</v>
      </c>
      <c r="AL224" s="335" t="str">
        <f>MasterRemote!T224</f>
        <v>SCM201900010008</v>
      </c>
      <c r="AM224" s="335" t="s">
        <v>4713</v>
      </c>
      <c r="AN224" s="335" t="s">
        <v>4713</v>
      </c>
      <c r="AO224" s="335" t="str">
        <f t="shared" si="198"/>
        <v>HUGHES239-SiteSurvey-223</v>
      </c>
      <c r="AP224" s="335">
        <v>233019505</v>
      </c>
      <c r="AQ224" s="338" t="s">
        <v>6749</v>
      </c>
    </row>
    <row r="225" spans="1:43">
      <c r="A225" s="335" t="str">
        <f>MasterRemote!A225</f>
        <v>SCM201900010008000224</v>
      </c>
      <c r="B225" s="335">
        <f>MasterRemote!B225</f>
        <v>224</v>
      </c>
      <c r="C225" s="335">
        <f>MasterRemote!F225</f>
        <v>0</v>
      </c>
      <c r="D225" s="336">
        <f t="shared" si="199"/>
        <v>43276</v>
      </c>
      <c r="E225" s="342" t="s">
        <v>6750</v>
      </c>
      <c r="F225" s="335" t="s">
        <v>3650</v>
      </c>
      <c r="G225" s="335" t="s">
        <v>3218</v>
      </c>
      <c r="H225" s="335" t="s">
        <v>3118</v>
      </c>
      <c r="I225" s="336">
        <v>43276</v>
      </c>
      <c r="J225" s="336">
        <f t="shared" ref="J225:L225" si="230">I225</f>
        <v>43276</v>
      </c>
      <c r="K225" s="336">
        <f t="shared" si="230"/>
        <v>43276</v>
      </c>
      <c r="L225" s="336">
        <f t="shared" si="230"/>
        <v>43276</v>
      </c>
      <c r="M225" s="335" t="s">
        <v>6468</v>
      </c>
      <c r="N225" s="335" t="s">
        <v>4713</v>
      </c>
      <c r="O225" s="335" t="s">
        <v>14</v>
      </c>
      <c r="P225" s="335" t="s">
        <v>2940</v>
      </c>
      <c r="Q225" s="337">
        <v>20009</v>
      </c>
      <c r="R225" s="335" t="str">
        <f>VLOOKUP(A225,Sheet4!$B$3:$AV$326,22,FALSE)</f>
        <v>Pak Eko</v>
      </c>
      <c r="S225" s="335" t="str">
        <f>VLOOKUP(A225,Sheet4!$B$3:$AV$326,23,FALSE)</f>
        <v>jalan Jendral Sudirman, Marpoyan damai, Kota Pekanbaru, Provinsi Riau</v>
      </c>
      <c r="T225" s="335" t="str">
        <f>VLOOKUP(A225,Sheet4!$B$3:$AV$326,37,FALSE)</f>
        <v>Antena KANWIL PEKANBARU DAN KANINS PEKANBARU digabung</v>
      </c>
      <c r="U225" s="335" t="str">
        <f>VLOOKUP(A225,Sheet4!$B$3:$AV$326,32,FALSE)</f>
        <v>0. 28 N</v>
      </c>
      <c r="V225" s="335" t="str">
        <f>VLOOKUP(A225,Sheet4!$B$3:$AV$326,31,FALSE)</f>
        <v>101. 27 E</v>
      </c>
      <c r="W225" s="335" t="str">
        <f>VLOOKUP(A225,Sheet4!$B$3:$AV$326,14,FALSE)</f>
        <v>jalan Jendral Sudirman, Marpoyan damai, Kota Pekanbaru, Provinsi Riau</v>
      </c>
      <c r="X225" s="335" t="str">
        <f>VLOOKUP(A225,Sheet4!$B$3:$AV$326,17,FALSE)</f>
        <v>Gudang- Bisa Titip</v>
      </c>
      <c r="Y225" s="335" t="str">
        <f>VLOOKUP(A225,Sheet4!$B$3:$AV$326,25,FALSE)</f>
        <v>3.8 m</v>
      </c>
      <c r="Z225" s="335" t="str">
        <f>VLOOKUP(A225,Sheet4!$B$3:$AV$326,26,FALSE)</f>
        <v>Rooftop lantai 9</v>
      </c>
      <c r="AA225" s="335" t="str">
        <f>VLOOKUP(A225,Sheet4!$B$3:$AV$326,27,FALSE)</f>
        <v>Mendukung</v>
      </c>
      <c r="AB225" s="335" t="str">
        <f>VLOOKUP(A225,Sheet4!$B$3:$AV$326,33,FALSE)</f>
        <v>P-N : 236 V , P-G : 235 V , N-G : 1.8 V</v>
      </c>
      <c r="AC225" s="335" t="str">
        <f>VLOOKUP(A225,Sheet4!$B$3:$AV$326,34,FALSE)</f>
        <v>ADA</v>
      </c>
      <c r="AD225" s="335" t="s">
        <v>6718</v>
      </c>
      <c r="AE225" s="335" t="str">
        <f>VLOOKUP(A225,Sheet4!$B$3:$AV$326,30,FALSE)</f>
        <v>LOSS</v>
      </c>
      <c r="AF225" s="335" t="s">
        <v>5256</v>
      </c>
      <c r="AG225" s="335" t="str">
        <f>MasterRemote!K225</f>
        <v>HUGHES239</v>
      </c>
      <c r="AH225" s="335">
        <v>236941705</v>
      </c>
      <c r="AI225" s="335" t="s">
        <v>6724</v>
      </c>
      <c r="AJ225" s="335" t="str">
        <f>VLOOKUP(A225,Sheet4!$B$3:$AV$326,28,FALSE)</f>
        <v>NPRM</v>
      </c>
      <c r="AK225" s="335" t="s">
        <v>4875</v>
      </c>
      <c r="AL225" s="335" t="str">
        <f>MasterRemote!T225</f>
        <v>SCM201900010008</v>
      </c>
      <c r="AM225" s="335" t="s">
        <v>4713</v>
      </c>
      <c r="AN225" s="335" t="s">
        <v>4713</v>
      </c>
      <c r="AO225" s="335" t="str">
        <f t="shared" si="198"/>
        <v>HUGHES239-SiteSurvey-224</v>
      </c>
      <c r="AP225" s="335">
        <v>233019505</v>
      </c>
      <c r="AQ225" s="338" t="s">
        <v>6749</v>
      </c>
    </row>
    <row r="226" spans="1:43">
      <c r="A226" s="335" t="str">
        <f>MasterRemote!A226</f>
        <v>SCM201900010008000225</v>
      </c>
      <c r="B226" s="335">
        <f>MasterRemote!B226</f>
        <v>225</v>
      </c>
      <c r="C226" s="335" t="str">
        <f>MasterRemote!F226</f>
        <v>46.31.92.1</v>
      </c>
      <c r="D226" s="336">
        <f t="shared" si="199"/>
        <v>43277</v>
      </c>
      <c r="E226" s="342" t="s">
        <v>6750</v>
      </c>
      <c r="F226" s="335" t="s">
        <v>3524</v>
      </c>
      <c r="G226" s="335" t="s">
        <v>3218</v>
      </c>
      <c r="H226" s="335" t="s">
        <v>3118</v>
      </c>
      <c r="I226" s="336">
        <v>43277</v>
      </c>
      <c r="J226" s="336">
        <f t="shared" ref="J226:L226" si="231">I226</f>
        <v>43277</v>
      </c>
      <c r="K226" s="336">
        <f t="shared" si="231"/>
        <v>43277</v>
      </c>
      <c r="L226" s="336">
        <f t="shared" si="231"/>
        <v>43277</v>
      </c>
      <c r="M226" s="335" t="s">
        <v>6468</v>
      </c>
      <c r="N226" s="335" t="s">
        <v>4713</v>
      </c>
      <c r="O226" s="335" t="s">
        <v>14</v>
      </c>
      <c r="P226" s="335" t="s">
        <v>2940</v>
      </c>
      <c r="Q226" s="337">
        <v>20009</v>
      </c>
      <c r="R226" s="335" t="str">
        <f>VLOOKUP(A226,Sheet4!$B$3:$AV$326,22,FALSE)</f>
        <v>Pak Eko</v>
      </c>
      <c r="S226" s="335" t="str">
        <f>VLOOKUP(A226,Sheet4!$B$3:$AV$326,23,FALSE)</f>
        <v>Jl. Jenderal Sudirman, Kel. Tankerang tengah, Kec. Marpoyan damai, Kota Pekanbaru, Riau.</v>
      </c>
      <c r="T226" s="335" t="str">
        <f>VLOOKUP(A226,Sheet4!$B$3:$AV$326,37,FALSE)</f>
        <v>Done</v>
      </c>
      <c r="U226" s="335" t="str">
        <f>VLOOKUP(A226,Sheet4!$B$3:$AV$326,32,FALSE)</f>
        <v>0. 28 N</v>
      </c>
      <c r="V226" s="335" t="str">
        <f>VLOOKUP(A226,Sheet4!$B$3:$AV$326,31,FALSE)</f>
        <v>101. 27 E</v>
      </c>
      <c r="W226" s="335" t="str">
        <f>VLOOKUP(A226,Sheet4!$B$3:$AV$326,14,FALSE)</f>
        <v>jalan Jendral Sudirman, Marpoyan damai, Kota Pekanbaru, Provinsi Riau</v>
      </c>
      <c r="X226" s="335" t="str">
        <f>VLOOKUP(A226,Sheet4!$B$3:$AV$326,17,FALSE)</f>
        <v>Gudang- Bisa Titip</v>
      </c>
      <c r="Y226" s="335" t="str">
        <f>VLOOKUP(A226,Sheet4!$B$3:$AV$326,25,FALSE)</f>
        <v>2.4 m</v>
      </c>
      <c r="Z226" s="335" t="str">
        <f>VLOOKUP(A226,Sheet4!$B$3:$AV$326,26,FALSE)</f>
        <v>Rooftop lantai 9</v>
      </c>
      <c r="AA226" s="335" t="str">
        <f>VLOOKUP(A226,Sheet4!$B$3:$AV$326,27,FALSE)</f>
        <v>Mendukung</v>
      </c>
      <c r="AB226" s="335" t="str">
        <f>VLOOKUP(A226,Sheet4!$B$3:$AV$326,33,FALSE)</f>
        <v>P-N : 236 V , P-G : 235 V , N-G : 1.8 V</v>
      </c>
      <c r="AC226" s="335" t="str">
        <f>VLOOKUP(A226,Sheet4!$B$3:$AV$326,34,FALSE)</f>
        <v>ADA</v>
      </c>
      <c r="AD226" s="335" t="s">
        <v>6718</v>
      </c>
      <c r="AE226" s="335" t="str">
        <f>VLOOKUP(A226,Sheet4!$B$3:$AV$326,30,FALSE)</f>
        <v>LOSS</v>
      </c>
      <c r="AF226" s="335" t="s">
        <v>5256</v>
      </c>
      <c r="AG226" s="335" t="str">
        <f>MasterRemote!K226</f>
        <v>HUGHES239</v>
      </c>
      <c r="AH226" s="335">
        <v>236941705</v>
      </c>
      <c r="AI226" s="335" t="s">
        <v>6724</v>
      </c>
      <c r="AJ226" s="335" t="str">
        <f>VLOOKUP(A226,Sheet4!$B$3:$AV$326,28,FALSE)</f>
        <v>NPRM</v>
      </c>
      <c r="AK226" s="335" t="s">
        <v>4875</v>
      </c>
      <c r="AL226" s="335" t="str">
        <f>MasterRemote!T226</f>
        <v>SCM201900010008</v>
      </c>
      <c r="AM226" s="335" t="s">
        <v>4713</v>
      </c>
      <c r="AN226" s="335" t="s">
        <v>4713</v>
      </c>
      <c r="AO226" s="335" t="str">
        <f t="shared" si="198"/>
        <v>HUGHES239-SiteSurvey-225</v>
      </c>
      <c r="AP226" s="335">
        <v>233019505</v>
      </c>
      <c r="AQ226" s="338" t="s">
        <v>6749</v>
      </c>
    </row>
    <row r="227" spans="1:43">
      <c r="A227" s="335" t="str">
        <f>MasterRemote!A227</f>
        <v>SCM201900010008000226</v>
      </c>
      <c r="B227" s="335">
        <f>MasterRemote!B227</f>
        <v>226</v>
      </c>
      <c r="C227" s="335" t="str">
        <f>MasterRemote!F227</f>
        <v>29.1.41.1</v>
      </c>
      <c r="D227" s="336">
        <f t="shared" si="199"/>
        <v>43394</v>
      </c>
      <c r="E227" s="342" t="s">
        <v>6750</v>
      </c>
      <c r="F227" s="335" t="s">
        <v>3806</v>
      </c>
      <c r="G227" s="335">
        <v>237181707</v>
      </c>
      <c r="H227" s="335" t="s">
        <v>6743</v>
      </c>
      <c r="I227" s="336">
        <v>43394</v>
      </c>
      <c r="J227" s="336">
        <f t="shared" ref="J227:L227" si="232">I227</f>
        <v>43394</v>
      </c>
      <c r="K227" s="336">
        <f t="shared" si="232"/>
        <v>43394</v>
      </c>
      <c r="L227" s="336">
        <f t="shared" si="232"/>
        <v>43394</v>
      </c>
      <c r="M227" s="335" t="s">
        <v>6468</v>
      </c>
      <c r="N227" s="335" t="s">
        <v>4713</v>
      </c>
      <c r="O227" s="335" t="s">
        <v>14</v>
      </c>
      <c r="P227" s="335" t="s">
        <v>2940</v>
      </c>
      <c r="Q227" s="337">
        <v>20009</v>
      </c>
      <c r="R227" s="335" t="str">
        <f>VLOOKUP(A227,Sheet4!$B$3:$AV$326,22,FALSE)</f>
        <v>Priyo</v>
      </c>
      <c r="S227" s="335">
        <f>VLOOKUP(A227,Sheet4!$B$3:$AV$326,23,FALSE)</f>
        <v>87781000637</v>
      </c>
      <c r="T227" s="335" t="str">
        <f>VLOOKUP(A227,Sheet4!$B$3:$AV$326,37,FALSE)</f>
        <v>- Lifting lewat indoor
- Perizinan bawa Surat tugas
- Lagi menunggu konfirmasi pic untuk kekuatan gedungnya(pic tidak tau kekutan gedung berapa)
- Info PIC Kanca akan pindah 2 tahun ke depan
- lifting antena dilakukan hari Sabtu minggu</v>
      </c>
      <c r="U227" s="335">
        <f>VLOOKUP(A227,Sheet4!$B$3:$AV$326,32,FALSE)</f>
        <v>0</v>
      </c>
      <c r="V227" s="335">
        <f>VLOOKUP(A227,Sheet4!$B$3:$AV$326,31,FALSE)</f>
        <v>0</v>
      </c>
      <c r="W227" s="335" t="str">
        <f>VLOOKUP(A227,Sheet4!$B$3:$AV$326,14,FALSE)</f>
        <v>Jl. Kalimalang Blok C3 No.6 Rt.011 Rw.07, Kec. Duren Sawit, Jakarta Timur</v>
      </c>
      <c r="X227" s="335">
        <f>VLOOKUP(A227,Sheet4!$B$3:$AV$326,17,FALSE)</f>
        <v>0</v>
      </c>
      <c r="Y227" s="335" t="str">
        <f>VLOOKUP(A227,Sheet4!$B$3:$AV$326,25,FALSE)</f>
        <v>3,8 m</v>
      </c>
      <c r="Z227" s="335" t="str">
        <f>VLOOKUP(A227,Sheet4!$B$3:$AV$326,26,FALSE)</f>
        <v>Rooftop</v>
      </c>
      <c r="AA227" s="335">
        <f>VLOOKUP(A227,Sheet4!$B$3:$AV$326,27,FALSE)</f>
        <v>0</v>
      </c>
      <c r="AB227" s="335">
        <f>VLOOKUP(A227,Sheet4!$B$3:$AV$326,33,FALSE)</f>
        <v>0</v>
      </c>
      <c r="AC227" s="335" t="str">
        <f>VLOOKUP(A227,Sheet4!$B$3:$AV$326,34,FALSE)</f>
        <v>ADA</v>
      </c>
      <c r="AD227" s="335" t="s">
        <v>6718</v>
      </c>
      <c r="AE227" s="335" t="str">
        <f>VLOOKUP(A227,Sheet4!$B$3:$AV$326,30,FALSE)</f>
        <v>LOSS</v>
      </c>
      <c r="AF227" s="335" t="s">
        <v>5256</v>
      </c>
      <c r="AG227" s="335" t="str">
        <f>MasterRemote!K227</f>
        <v>HUGHES239</v>
      </c>
      <c r="AH227" s="335">
        <v>233060803</v>
      </c>
      <c r="AI227" s="335" t="s">
        <v>4903</v>
      </c>
      <c r="AJ227" s="335" t="str">
        <f>VLOOKUP(A227,Sheet4!$B$3:$AV$326,28,FALSE)</f>
        <v>NPRM</v>
      </c>
      <c r="AK227" s="335" t="s">
        <v>4815</v>
      </c>
      <c r="AL227" s="335" t="str">
        <f>MasterRemote!T227</f>
        <v>SCM201900010008</v>
      </c>
      <c r="AM227" s="335" t="s">
        <v>4713</v>
      </c>
      <c r="AN227" s="335" t="s">
        <v>4713</v>
      </c>
      <c r="AO227" s="335" t="str">
        <f t="shared" si="198"/>
        <v>HUGHES239-SiteSurvey-226</v>
      </c>
      <c r="AP227" s="335">
        <v>233019505</v>
      </c>
      <c r="AQ227" s="338" t="s">
        <v>6749</v>
      </c>
    </row>
    <row r="228" spans="1:43">
      <c r="A228" s="335" t="str">
        <f>MasterRemote!A228</f>
        <v>SCM201900010008000227</v>
      </c>
      <c r="B228" s="335">
        <f>MasterRemote!B228</f>
        <v>227</v>
      </c>
      <c r="C228" s="335" t="str">
        <f>MasterRemote!F228</f>
        <v>53.228.92.1</v>
      </c>
      <c r="D228" s="336">
        <f t="shared" si="199"/>
        <v>43432</v>
      </c>
      <c r="E228" s="342" t="s">
        <v>6750</v>
      </c>
      <c r="F228" s="335" t="s">
        <v>3809</v>
      </c>
      <c r="G228" s="335">
        <v>237181707</v>
      </c>
      <c r="H228" s="335" t="s">
        <v>6743</v>
      </c>
      <c r="I228" s="336">
        <v>43432</v>
      </c>
      <c r="J228" s="336">
        <f t="shared" ref="J228:L228" si="233">I228</f>
        <v>43432</v>
      </c>
      <c r="K228" s="336">
        <f t="shared" si="233"/>
        <v>43432</v>
      </c>
      <c r="L228" s="336">
        <f t="shared" si="233"/>
        <v>43432</v>
      </c>
      <c r="M228" s="335" t="s">
        <v>6468</v>
      </c>
      <c r="N228" s="335" t="s">
        <v>4713</v>
      </c>
      <c r="O228" s="335" t="s">
        <v>14</v>
      </c>
      <c r="P228" s="335" t="s">
        <v>2940</v>
      </c>
      <c r="Q228" s="337">
        <v>20009</v>
      </c>
      <c r="R228" s="335" t="str">
        <f>VLOOKUP(A228,Sheet4!$B$3:$AV$326,22,FALSE)</f>
        <v>Pak Janur</v>
      </c>
      <c r="S228" s="335">
        <f>VLOOKUP(A228,Sheet4!$B$3:$AV$326,23,FALSE)</f>
        <v>81212282258</v>
      </c>
      <c r="T228" s="335" t="str">
        <f>VLOOKUP(A228,Sheet4!$B$3:$AV$326,37,FALSE)</f>
        <v>- Lifting lewat indoor
- Perizinan bawa Surat tugas
- Di lokasi hanya bisa menggunakan antena 2,5
- lifting antena dilakukan hari Sabtu minggu</v>
      </c>
      <c r="U228" s="335">
        <f>VLOOKUP(A228,Sheet4!$B$3:$AV$326,32,FALSE)</f>
        <v>0</v>
      </c>
      <c r="V228" s="335">
        <f>VLOOKUP(A228,Sheet4!$B$3:$AV$326,31,FALSE)</f>
        <v>0</v>
      </c>
      <c r="W228" s="335" t="str">
        <f>VLOOKUP(A228,Sheet4!$B$3:$AV$326,14,FALSE)</f>
        <v>Jl Danau Sunter Utara Blok C2 No. 3 Kelurahan Sunter Agung, Kecamatan Tanjung Priok, Kotamadya Jakarta Utara</v>
      </c>
      <c r="X228" s="335">
        <f>VLOOKUP(A228,Sheet4!$B$3:$AV$326,17,FALSE)</f>
        <v>0</v>
      </c>
      <c r="Y228" s="335" t="str">
        <f>VLOOKUP(A228,Sheet4!$B$3:$AV$326,25,FALSE)</f>
        <v>2,4 m</v>
      </c>
      <c r="Z228" s="335" t="str">
        <f>VLOOKUP(A228,Sheet4!$B$3:$AV$326,26,FALSE)</f>
        <v>Rooftop</v>
      </c>
      <c r="AA228" s="335">
        <f>VLOOKUP(A228,Sheet4!$B$3:$AV$326,27,FALSE)</f>
        <v>0</v>
      </c>
      <c r="AB228" s="335">
        <f>VLOOKUP(A228,Sheet4!$B$3:$AV$326,33,FALSE)</f>
        <v>0</v>
      </c>
      <c r="AC228" s="335" t="str">
        <f>VLOOKUP(A228,Sheet4!$B$3:$AV$326,34,FALSE)</f>
        <v>ADA</v>
      </c>
      <c r="AD228" s="335" t="s">
        <v>6718</v>
      </c>
      <c r="AE228" s="335" t="str">
        <f>VLOOKUP(A228,Sheet4!$B$3:$AV$326,30,FALSE)</f>
        <v>LOSS</v>
      </c>
      <c r="AF228" s="335" t="s">
        <v>5256</v>
      </c>
      <c r="AG228" s="335" t="str">
        <f>MasterRemote!K228</f>
        <v>HUGHES239</v>
      </c>
      <c r="AH228" s="335">
        <v>233060803</v>
      </c>
      <c r="AI228" s="335" t="s">
        <v>4903</v>
      </c>
      <c r="AJ228" s="335" t="str">
        <f>VLOOKUP(A228,Sheet4!$B$3:$AV$326,28,FALSE)</f>
        <v>NPRM</v>
      </c>
      <c r="AK228" s="335" t="s">
        <v>4875</v>
      </c>
      <c r="AL228" s="335" t="str">
        <f>MasterRemote!T228</f>
        <v>SCM201900010008</v>
      </c>
      <c r="AM228" s="335" t="s">
        <v>4713</v>
      </c>
      <c r="AN228" s="335" t="s">
        <v>4713</v>
      </c>
      <c r="AO228" s="335" t="str">
        <f t="shared" si="198"/>
        <v>HUGHES239-SiteSurvey-227</v>
      </c>
      <c r="AP228" s="335">
        <v>233019505</v>
      </c>
      <c r="AQ228" s="338" t="s">
        <v>6749</v>
      </c>
    </row>
    <row r="229" spans="1:43">
      <c r="A229" s="335" t="str">
        <f>MasterRemote!A229</f>
        <v>SCM201900010008000228</v>
      </c>
      <c r="B229" s="335">
        <f>MasterRemote!B229</f>
        <v>228</v>
      </c>
      <c r="C229" s="335" t="str">
        <f>MasterRemote!F229</f>
        <v>1.72.17.1</v>
      </c>
      <c r="D229" s="336">
        <f t="shared" si="199"/>
        <v>43276</v>
      </c>
      <c r="E229" s="342" t="s">
        <v>6750</v>
      </c>
      <c r="F229" s="335" t="s">
        <v>3481</v>
      </c>
      <c r="G229" s="335" t="s">
        <v>2960</v>
      </c>
      <c r="H229" s="335" t="s">
        <v>2961</v>
      </c>
      <c r="I229" s="336">
        <v>43276</v>
      </c>
      <c r="J229" s="336">
        <f t="shared" ref="J229:L229" si="234">I229</f>
        <v>43276</v>
      </c>
      <c r="K229" s="336">
        <f t="shared" si="234"/>
        <v>43276</v>
      </c>
      <c r="L229" s="336">
        <f t="shared" si="234"/>
        <v>43276</v>
      </c>
      <c r="M229" s="335" t="s">
        <v>6468</v>
      </c>
      <c r="N229" s="335" t="s">
        <v>4713</v>
      </c>
      <c r="O229" s="335" t="s">
        <v>14</v>
      </c>
      <c r="P229" s="335" t="s">
        <v>2940</v>
      </c>
      <c r="Q229" s="337">
        <v>20009</v>
      </c>
      <c r="R229" s="335" t="str">
        <f>VLOOKUP(A229,Sheet4!$B$3:$AV$326,22,FALSE)</f>
        <v>zeid</v>
      </c>
      <c r="S229" s="335">
        <f>VLOOKUP(A229,Sheet4!$B$3:$AV$326,23,FALSE)</f>
        <v>85372877684</v>
      </c>
      <c r="T229" s="335" t="str">
        <f>VLOOKUP(A229,Sheet4!$B$3:$AV$326,37,FALSE)</f>
        <v>Sebelumnya no space, permintaan PIC BRI telah di survey ulang tgl 9 Okt 2018 dan Ready To Install</v>
      </c>
      <c r="U229" s="335">
        <f>VLOOKUP(A229,Sheet4!$B$3:$AV$326,32,FALSE)</f>
        <v>1.22</v>
      </c>
      <c r="V229" s="335">
        <f>VLOOKUP(A229,Sheet4!$B$3:$AV$326,31,FALSE)</f>
        <v>99.16</v>
      </c>
      <c r="W229" s="335" t="str">
        <f>VLOOKUP(A229,Sheet4!$B$3:$AV$326,14,FALSE)</f>
        <v>Jl. Serma Lion Kosong No.36, Kec. Padang Sidimpuan Utara sumut</v>
      </c>
      <c r="X229" s="335">
        <f>VLOOKUP(A229,Sheet4!$B$3:$AV$326,17,FALSE)</f>
        <v>0</v>
      </c>
      <c r="Y229" s="335" t="str">
        <f>VLOOKUP(A229,Sheet4!$B$3:$AV$326,25,FALSE)</f>
        <v>2.4 m</v>
      </c>
      <c r="Z229" s="335" t="str">
        <f>VLOOKUP(A229,Sheet4!$B$3:$AV$326,26,FALSE)</f>
        <v>tidak ada</v>
      </c>
      <c r="AA229" s="335">
        <f>VLOOKUP(A229,Sheet4!$B$3:$AV$326,27,FALSE)</f>
        <v>0</v>
      </c>
      <c r="AB229" s="335" t="str">
        <f>VLOOKUP(A229,Sheet4!$B$3:$AV$326,33,FALSE)</f>
        <v>P-N ; 217.8 V , P-G 217.8V , N-G ( Ground) 0,2V</v>
      </c>
      <c r="AC229" s="335" t="str">
        <f>VLOOKUP(A229,Sheet4!$B$3:$AV$326,34,FALSE)</f>
        <v>ADA</v>
      </c>
      <c r="AD229" s="335" t="s">
        <v>6718</v>
      </c>
      <c r="AE229" s="335" t="str">
        <f>VLOOKUP(A229,Sheet4!$B$3:$AV$326,30,FALSE)</f>
        <v>LoSS</v>
      </c>
      <c r="AF229" s="335" t="s">
        <v>5256</v>
      </c>
      <c r="AG229" s="335" t="str">
        <f>MasterRemote!K229</f>
        <v>HUGHES239</v>
      </c>
      <c r="AH229" s="335">
        <v>236941705</v>
      </c>
      <c r="AI229" s="335" t="s">
        <v>6724</v>
      </c>
      <c r="AJ229" s="335" t="str">
        <f>VLOOKUP(A229,Sheet4!$B$3:$AV$326,28,FALSE)</f>
        <v>NPRM</v>
      </c>
      <c r="AK229" s="335" t="s">
        <v>4815</v>
      </c>
      <c r="AL229" s="335" t="str">
        <f>MasterRemote!T229</f>
        <v>SCM201900010008</v>
      </c>
      <c r="AM229" s="335" t="s">
        <v>4713</v>
      </c>
      <c r="AN229" s="335" t="s">
        <v>4713</v>
      </c>
      <c r="AO229" s="335" t="str">
        <f t="shared" si="198"/>
        <v>HUGHES239-SiteSurvey-228</v>
      </c>
      <c r="AP229" s="335">
        <v>233019505</v>
      </c>
      <c r="AQ229" s="338" t="s">
        <v>6749</v>
      </c>
    </row>
    <row r="230" spans="1:43">
      <c r="A230" s="335" t="str">
        <f>MasterRemote!A230</f>
        <v>SCM201900010008000229</v>
      </c>
      <c r="B230" s="335">
        <f>MasterRemote!B230</f>
        <v>229</v>
      </c>
      <c r="C230" s="335" t="str">
        <f>MasterRemote!F230</f>
        <v>10.72.83.1</v>
      </c>
      <c r="D230" s="336">
        <f t="shared" si="199"/>
        <v>43383</v>
      </c>
      <c r="E230" s="342" t="s">
        <v>6750</v>
      </c>
      <c r="F230" s="335" t="s">
        <v>3799</v>
      </c>
      <c r="G230" s="335" t="s">
        <v>3136</v>
      </c>
      <c r="H230" s="335" t="s">
        <v>3137</v>
      </c>
      <c r="I230" s="336">
        <v>43383</v>
      </c>
      <c r="J230" s="336">
        <f t="shared" ref="J230:L230" si="235">I230</f>
        <v>43383</v>
      </c>
      <c r="K230" s="336">
        <f t="shared" si="235"/>
        <v>43383</v>
      </c>
      <c r="L230" s="336">
        <f t="shared" si="235"/>
        <v>43383</v>
      </c>
      <c r="M230" s="335" t="s">
        <v>6468</v>
      </c>
      <c r="N230" s="335" t="s">
        <v>4713</v>
      </c>
      <c r="O230" s="335" t="s">
        <v>14</v>
      </c>
      <c r="P230" s="335" t="s">
        <v>2940</v>
      </c>
      <c r="Q230" s="337">
        <v>20009</v>
      </c>
      <c r="R230" s="335">
        <f>VLOOKUP(A230,Sheet4!$B$3:$AV$326,22,FALSE)</f>
        <v>0</v>
      </c>
      <c r="S230" s="335">
        <f>VLOOKUP(A230,Sheet4!$B$3:$AV$326,23,FALSE)</f>
        <v>0</v>
      </c>
      <c r="T230" s="335" t="str">
        <f>VLOOKUP(A230,Sheet4!$B$3:$AV$326,37,FALSE)</f>
        <v>Akan dibuatkan dak untuk penempatan antena</v>
      </c>
      <c r="U230" s="335">
        <f>VLOOKUP(A230,Sheet4!$B$3:$AV$326,32,FALSE)</f>
        <v>0</v>
      </c>
      <c r="V230" s="335">
        <f>VLOOKUP(A230,Sheet4!$B$3:$AV$326,31,FALSE)</f>
        <v>0</v>
      </c>
      <c r="W230" s="335" t="str">
        <f>VLOOKUP(A230,Sheet4!$B$3:$AV$326,14,FALSE)</f>
        <v>Jl. Muhammad Hatta Palu</v>
      </c>
      <c r="X230" s="335">
        <f>VLOOKUP(A230,Sheet4!$B$3:$AV$326,17,FALSE)</f>
        <v>0</v>
      </c>
      <c r="Y230" s="335" t="str">
        <f>VLOOKUP(A230,Sheet4!$B$3:$AV$326,25,FALSE)</f>
        <v>3.8 m</v>
      </c>
      <c r="Z230" s="335" t="str">
        <f>VLOOKUP(A230,Sheet4!$B$3:$AV$326,26,FALSE)</f>
        <v>Depan Gedung</v>
      </c>
      <c r="AA230" s="335">
        <f>VLOOKUP(A230,Sheet4!$B$3:$AV$326,27,FALSE)</f>
        <v>0</v>
      </c>
      <c r="AB230" s="335">
        <f>VLOOKUP(A230,Sheet4!$B$3:$AV$326,33,FALSE)</f>
        <v>0</v>
      </c>
      <c r="AC230" s="335">
        <f>VLOOKUP(A230,Sheet4!$B$3:$AV$326,34,FALSE)</f>
        <v>0</v>
      </c>
      <c r="AD230" s="335" t="s">
        <v>6718</v>
      </c>
      <c r="AE230" s="335" t="str">
        <f>VLOOKUP(A230,Sheet4!$B$3:$AV$326,30,FALSE)</f>
        <v>LOSS</v>
      </c>
      <c r="AF230" s="335" t="s">
        <v>5256</v>
      </c>
      <c r="AG230" s="335" t="str">
        <f>MasterRemote!K230</f>
        <v>HUGHES239</v>
      </c>
      <c r="AH230" s="335">
        <v>236471702</v>
      </c>
      <c r="AI230" s="335" t="s">
        <v>6722</v>
      </c>
      <c r="AJ230" s="335" t="str">
        <f>VLOOKUP(A230,Sheet4!$B$3:$AV$326,28,FALSE)</f>
        <v>NPRM</v>
      </c>
      <c r="AK230" s="335" t="s">
        <v>4790</v>
      </c>
      <c r="AL230" s="335" t="str">
        <f>MasterRemote!T230</f>
        <v>SCM201900010008</v>
      </c>
      <c r="AM230" s="335" t="s">
        <v>4713</v>
      </c>
      <c r="AN230" s="335" t="s">
        <v>4713</v>
      </c>
      <c r="AO230" s="335" t="str">
        <f t="shared" si="198"/>
        <v>HUGHES239-SiteSurvey-229</v>
      </c>
      <c r="AP230" s="335">
        <v>233019505</v>
      </c>
      <c r="AQ230" s="338" t="s">
        <v>6749</v>
      </c>
    </row>
    <row r="231" spans="1:43">
      <c r="A231" s="335" t="str">
        <f>MasterRemote!A231</f>
        <v>SCM201900010008000230</v>
      </c>
      <c r="B231" s="335">
        <f>MasterRemote!B231</f>
        <v>230</v>
      </c>
      <c r="C231" s="335" t="str">
        <f>MasterRemote!F231</f>
        <v>7.72.17.1</v>
      </c>
      <c r="D231" s="336">
        <f t="shared" si="199"/>
        <v>43383</v>
      </c>
      <c r="E231" s="342" t="s">
        <v>6750</v>
      </c>
      <c r="F231" s="335" t="s">
        <v>3800</v>
      </c>
      <c r="G231" s="335">
        <v>236011705</v>
      </c>
      <c r="H231" s="335" t="s">
        <v>6748</v>
      </c>
      <c r="I231" s="336">
        <v>43383</v>
      </c>
      <c r="J231" s="336">
        <f t="shared" ref="J231:L231" si="236">I231</f>
        <v>43383</v>
      </c>
      <c r="K231" s="336">
        <f t="shared" si="236"/>
        <v>43383</v>
      </c>
      <c r="L231" s="336">
        <f t="shared" si="236"/>
        <v>43383</v>
      </c>
      <c r="M231" s="335" t="s">
        <v>6468</v>
      </c>
      <c r="N231" s="335" t="s">
        <v>4713</v>
      </c>
      <c r="O231" s="335" t="s">
        <v>14</v>
      </c>
      <c r="P231" s="335" t="s">
        <v>2940</v>
      </c>
      <c r="Q231" s="337">
        <v>20009</v>
      </c>
      <c r="R231" s="335" t="str">
        <f>VLOOKUP(A231,Sheet4!$B$3:$AV$326,22,FALSE)</f>
        <v>Gede</v>
      </c>
      <c r="S231" s="335">
        <f>VLOOKUP(A231,Sheet4!$B$3:$AV$326,23,FALSE)</f>
        <v>82312214639</v>
      </c>
      <c r="T231" s="335">
        <f>VLOOKUP(A231,Sheet4!$B$3:$AV$326,37,FALSE)</f>
        <v>0</v>
      </c>
      <c r="U231" s="335">
        <f>VLOOKUP(A231,Sheet4!$B$3:$AV$326,32,FALSE)</f>
        <v>0</v>
      </c>
      <c r="V231" s="335">
        <f>VLOOKUP(A231,Sheet4!$B$3:$AV$326,31,FALSE)</f>
        <v>0</v>
      </c>
      <c r="W231" s="335" t="str">
        <f>VLOOKUP(A231,Sheet4!$B$3:$AV$326,14,FALSE)</f>
        <v>Jl. Trans Sulawesi No. 136 Kel. Bantaya, Kec. Parigi, Kab. Parigi Moutong</v>
      </c>
      <c r="X231" s="335">
        <f>VLOOKUP(A231,Sheet4!$B$3:$AV$326,17,FALSE)</f>
        <v>0</v>
      </c>
      <c r="Y231" s="335" t="str">
        <f>VLOOKUP(A231,Sheet4!$B$3:$AV$326,25,FALSE)</f>
        <v>3.8 m</v>
      </c>
      <c r="Z231" s="335" t="str">
        <f>VLOOKUP(A231,Sheet4!$B$3:$AV$326,26,FALSE)</f>
        <v>Parkiran belakang gedung</v>
      </c>
      <c r="AA231" s="335">
        <f>VLOOKUP(A231,Sheet4!$B$3:$AV$326,27,FALSE)</f>
        <v>0</v>
      </c>
      <c r="AB231" s="335" t="str">
        <f>VLOOKUP(A231,Sheet4!$B$3:$AV$326,33,FALSE)</f>
        <v>P-N ; 220 V , P-G 221V , N-G ( Ground) 1,2v</v>
      </c>
      <c r="AC231" s="335" t="str">
        <f>VLOOKUP(A231,Sheet4!$B$3:$AV$326,34,FALSE)</f>
        <v>ADA</v>
      </c>
      <c r="AD231" s="335" t="s">
        <v>6718</v>
      </c>
      <c r="AE231" s="335" t="str">
        <f>VLOOKUP(A231,Sheet4!$B$3:$AV$326,30,FALSE)</f>
        <v>LOSS</v>
      </c>
      <c r="AF231" s="335" t="s">
        <v>5256</v>
      </c>
      <c r="AG231" s="335" t="str">
        <f>MasterRemote!K231</f>
        <v>HUGHES239</v>
      </c>
      <c r="AH231" s="335">
        <v>236471702</v>
      </c>
      <c r="AI231" s="335" t="s">
        <v>6722</v>
      </c>
      <c r="AJ231" s="335" t="str">
        <f>VLOOKUP(A231,Sheet4!$B$3:$AV$326,28,FALSE)</f>
        <v>NPRM</v>
      </c>
      <c r="AK231" s="335" t="s">
        <v>5654</v>
      </c>
      <c r="AL231" s="335" t="str">
        <f>MasterRemote!T231</f>
        <v>SCM201900010008</v>
      </c>
      <c r="AM231" s="335" t="s">
        <v>4713</v>
      </c>
      <c r="AN231" s="335" t="s">
        <v>4713</v>
      </c>
      <c r="AO231" s="335" t="str">
        <f t="shared" si="198"/>
        <v>HUGHES239-SiteSurvey-230</v>
      </c>
      <c r="AP231" s="335">
        <v>233019505</v>
      </c>
      <c r="AQ231" s="338" t="s">
        <v>6749</v>
      </c>
    </row>
    <row r="232" spans="1:43">
      <c r="A232" s="335" t="str">
        <f>MasterRemote!A232</f>
        <v>SCM201900010008000231</v>
      </c>
      <c r="B232" s="335">
        <f>MasterRemote!B232</f>
        <v>231</v>
      </c>
      <c r="C232" s="335" t="str">
        <f>MasterRemote!F232</f>
        <v>3.108.17.1</v>
      </c>
      <c r="D232" s="336">
        <f t="shared" si="199"/>
        <v>43383</v>
      </c>
      <c r="E232" s="342" t="s">
        <v>6750</v>
      </c>
      <c r="F232" s="335" t="s">
        <v>3801</v>
      </c>
      <c r="G232" s="335" t="s">
        <v>3270</v>
      </c>
      <c r="H232" s="335" t="s">
        <v>3271</v>
      </c>
      <c r="I232" s="336">
        <v>43383</v>
      </c>
      <c r="J232" s="336">
        <f t="shared" ref="J232:L232" si="237">I232</f>
        <v>43383</v>
      </c>
      <c r="K232" s="336">
        <f t="shared" si="237"/>
        <v>43383</v>
      </c>
      <c r="L232" s="336">
        <f t="shared" si="237"/>
        <v>43383</v>
      </c>
      <c r="M232" s="335" t="s">
        <v>6468</v>
      </c>
      <c r="N232" s="335" t="s">
        <v>4713</v>
      </c>
      <c r="O232" s="335" t="s">
        <v>14</v>
      </c>
      <c r="P232" s="335" t="s">
        <v>2940</v>
      </c>
      <c r="Q232" s="337">
        <v>20009</v>
      </c>
      <c r="R232" s="335" t="str">
        <f>VLOOKUP(A232,Sheet4!$B$3:$AV$326,22,FALSE)</f>
        <v>Galang</v>
      </c>
      <c r="S232" s="335">
        <f>VLOOKUP(A232,Sheet4!$B$3:$AV$326,23,FALSE)</f>
        <v>85241465693</v>
      </c>
      <c r="T232" s="335" t="str">
        <f>VLOOKUP(A232,Sheet4!$B$3:$AV$326,37,FALSE)</f>
        <v>Posisi antena di area parkir samping bri kanca poso</v>
      </c>
      <c r="U232" s="335">
        <f>VLOOKUP(A232,Sheet4!$B$3:$AV$326,32,FALSE)</f>
        <v>0</v>
      </c>
      <c r="V232" s="335">
        <f>VLOOKUP(A232,Sheet4!$B$3:$AV$326,31,FALSE)</f>
        <v>0</v>
      </c>
      <c r="W232" s="335" t="str">
        <f>VLOOKUP(A232,Sheet4!$B$3:$AV$326,14,FALSE)</f>
        <v>Jl.Jendral sudirman No.10 kasintuwu poso kota utara kab.poso sulawesi tengah</v>
      </c>
      <c r="X232" s="335" t="str">
        <f>VLOOKUP(A232,Sheet4!$B$3:$AV$326,17,FALSE)</f>
        <v>Gudang- Bisa Titip</v>
      </c>
      <c r="Y232" s="335" t="str">
        <f>VLOOKUP(A232,Sheet4!$B$3:$AV$326,25,FALSE)</f>
        <v>3.8 m</v>
      </c>
      <c r="Z232" s="335" t="str">
        <f>VLOOKUP(A232,Sheet4!$B$3:$AV$326,26,FALSE)</f>
        <v>Parkiran samping gedung</v>
      </c>
      <c r="AA232" s="335">
        <f>VLOOKUP(A232,Sheet4!$B$3:$AV$326,27,FALSE)</f>
        <v>0</v>
      </c>
      <c r="AB232" s="335" t="str">
        <f>VLOOKUP(A232,Sheet4!$B$3:$AV$326,33,FALSE)</f>
        <v>P-N ; 220 V , P-G 219 V , N-G ( Ground) 1.0 v</v>
      </c>
      <c r="AC232" s="335" t="str">
        <f>VLOOKUP(A232,Sheet4!$B$3:$AV$326,34,FALSE)</f>
        <v>ADA</v>
      </c>
      <c r="AD232" s="335" t="s">
        <v>6718</v>
      </c>
      <c r="AE232" s="335" t="str">
        <f>VLOOKUP(A232,Sheet4!$B$3:$AV$326,30,FALSE)</f>
        <v>LOSS</v>
      </c>
      <c r="AF232" s="335" t="s">
        <v>5256</v>
      </c>
      <c r="AG232" s="335" t="str">
        <f>MasterRemote!K232</f>
        <v>HUGHES239</v>
      </c>
      <c r="AH232" s="335">
        <v>236471702</v>
      </c>
      <c r="AI232" s="335" t="s">
        <v>6722</v>
      </c>
      <c r="AJ232" s="335" t="str">
        <f>VLOOKUP(A232,Sheet4!$B$3:$AV$326,28,FALSE)</f>
        <v>NPRM</v>
      </c>
      <c r="AK232" s="335" t="s">
        <v>4875</v>
      </c>
      <c r="AL232" s="335" t="str">
        <f>MasterRemote!T232</f>
        <v>SCM201900010008</v>
      </c>
      <c r="AM232" s="335" t="s">
        <v>4713</v>
      </c>
      <c r="AN232" s="335" t="s">
        <v>4713</v>
      </c>
      <c r="AO232" s="335" t="str">
        <f t="shared" si="198"/>
        <v>HUGHES239-SiteSurvey-231</v>
      </c>
      <c r="AP232" s="335">
        <v>233019505</v>
      </c>
      <c r="AQ232" s="338" t="s">
        <v>6749</v>
      </c>
    </row>
    <row r="233" spans="1:43">
      <c r="A233" s="335" t="str">
        <f>MasterRemote!A233</f>
        <v>SCM201900010008000232</v>
      </c>
      <c r="B233" s="335">
        <f>MasterRemote!B233</f>
        <v>232</v>
      </c>
      <c r="C233" s="335" t="str">
        <f>MasterRemote!F233</f>
        <v>1.132.218.1</v>
      </c>
      <c r="D233" s="336">
        <f t="shared" si="199"/>
        <v>43277</v>
      </c>
      <c r="E233" s="342" t="s">
        <v>6750</v>
      </c>
      <c r="F233" s="335" t="s">
        <v>3658</v>
      </c>
      <c r="G233" s="335" t="s">
        <v>3125</v>
      </c>
      <c r="H233" s="335" t="s">
        <v>3126</v>
      </c>
      <c r="I233" s="336">
        <v>43277</v>
      </c>
      <c r="J233" s="336">
        <f t="shared" ref="J233:L233" si="238">I233</f>
        <v>43277</v>
      </c>
      <c r="K233" s="336">
        <f t="shared" si="238"/>
        <v>43277</v>
      </c>
      <c r="L233" s="336">
        <f t="shared" si="238"/>
        <v>43277</v>
      </c>
      <c r="M233" s="335" t="s">
        <v>6468</v>
      </c>
      <c r="N233" s="335" t="s">
        <v>4713</v>
      </c>
      <c r="O233" s="335" t="s">
        <v>14</v>
      </c>
      <c r="P233" s="335" t="s">
        <v>2940</v>
      </c>
      <c r="Q233" s="337">
        <v>20009</v>
      </c>
      <c r="R233" s="335" t="str">
        <f>VLOOKUP(A233,Sheet4!$B$3:$AV$326,22,FALSE)</f>
        <v>Bp. Rizk</v>
      </c>
      <c r="S233" s="335">
        <f>VLOOKUP(A233,Sheet4!$B$3:$AV$326,23,FALSE)</f>
        <v>83879776016</v>
      </c>
      <c r="T233" s="335" t="str">
        <f>VLOOKUP(A233,Sheet4!$B$3:$AV$326,37,FALSE)</f>
        <v>Menunggu hasil pengukuran kekuatan gedung dari lemtek UI dan kanpus
Hasil Pengukuran Gedung Tidak Kuat (Email Pak Gunawan BRI Tgl 20 Sept 2018)</v>
      </c>
      <c r="U233" s="335">
        <f>VLOOKUP(A233,Sheet4!$B$3:$AV$326,32,FALSE)</f>
        <v>-6296359</v>
      </c>
      <c r="V233" s="335">
        <f>VLOOKUP(A233,Sheet4!$B$3:$AV$326,31,FALSE)</f>
        <v>1063957</v>
      </c>
      <c r="W233" s="335" t="str">
        <f>VLOOKUP(A233,Sheet4!$B$3:$AV$326,14,FALSE)</f>
        <v>jl kaoy subianto djojohadikusumo kav CBD 11 tangsel</v>
      </c>
      <c r="X233" s="335" t="str">
        <f>VLOOKUP(A233,Sheet4!$B$3:$AV$326,17,FALSE)</f>
        <v>Tidak Ada Gudang</v>
      </c>
      <c r="Y233" s="335" t="str">
        <f>VLOOKUP(A233,Sheet4!$B$3:$AV$326,25,FALSE)</f>
        <v>3.8 m</v>
      </c>
      <c r="Z233" s="335" t="str">
        <f>VLOOKUP(A233,Sheet4!$B$3:$AV$326,26,FALSE)</f>
        <v>Rooftop</v>
      </c>
      <c r="AA233" s="335" t="str">
        <f>VLOOKUP(A233,Sheet4!$B$3:$AV$326,27,FALSE)</f>
        <v>Mendukung</v>
      </c>
      <c r="AB233" s="335" t="str">
        <f>VLOOKUP(A233,Sheet4!$B$3:$AV$326,33,FALSE)</f>
        <v>P-N ; 219 V , P-G 211V , N-G ( Ground) 0,6v</v>
      </c>
      <c r="AC233" s="335" t="str">
        <f>VLOOKUP(A233,Sheet4!$B$3:$AV$326,34,FALSE)</f>
        <v>ADA</v>
      </c>
      <c r="AD233" s="335" t="s">
        <v>6718</v>
      </c>
      <c r="AE233" s="335" t="str">
        <f>VLOOKUP(A233,Sheet4!$B$3:$AV$326,30,FALSE)</f>
        <v>LOSS GEDUNG menaikan perangkat Naik lift 2 lantai lifting tangga lantai 10 rooftop/ perlu orang Banyak antenna perangkat dg cara lifting manual tangga darurat 10 lt</v>
      </c>
      <c r="AF233" s="335" t="s">
        <v>5256</v>
      </c>
      <c r="AG233" s="335" t="str">
        <f>MasterRemote!K233</f>
        <v>HUGHES239</v>
      </c>
      <c r="AH233" s="335">
        <v>235111005</v>
      </c>
      <c r="AI233" s="335" t="s">
        <v>3131</v>
      </c>
      <c r="AJ233" s="335" t="str">
        <f>VLOOKUP(A233,Sheet4!$B$3:$AV$326,28,FALSE)</f>
        <v>NPRM</v>
      </c>
      <c r="AK233" s="335" t="s">
        <v>5709</v>
      </c>
      <c r="AL233" s="335" t="str">
        <f>MasterRemote!T233</f>
        <v>SCM201900010008</v>
      </c>
      <c r="AM233" s="335" t="s">
        <v>4713</v>
      </c>
      <c r="AN233" s="335" t="s">
        <v>4713</v>
      </c>
      <c r="AO233" s="335" t="str">
        <f t="shared" si="198"/>
        <v>HUGHES239-SiteSurvey-232</v>
      </c>
      <c r="AP233" s="335">
        <v>233019505</v>
      </c>
      <c r="AQ233" s="338" t="s">
        <v>6749</v>
      </c>
    </row>
    <row r="234" spans="1:43">
      <c r="A234" s="335" t="str">
        <f>MasterRemote!A234</f>
        <v>SCM201900010008000233</v>
      </c>
      <c r="B234" s="335">
        <f>MasterRemote!B234</f>
        <v>233</v>
      </c>
      <c r="C234" s="335" t="str">
        <f>MasterRemote!F234</f>
        <v>3.99.17.1</v>
      </c>
      <c r="D234" s="336">
        <f t="shared" si="199"/>
        <v>43278</v>
      </c>
      <c r="E234" s="342" t="s">
        <v>6750</v>
      </c>
      <c r="F234" s="335" t="s">
        <v>3667</v>
      </c>
      <c r="G234" s="335" t="s">
        <v>3270</v>
      </c>
      <c r="H234" s="335" t="s">
        <v>3271</v>
      </c>
      <c r="I234" s="336">
        <v>43278</v>
      </c>
      <c r="J234" s="336">
        <f t="shared" ref="J234:L234" si="239">I234</f>
        <v>43278</v>
      </c>
      <c r="K234" s="336">
        <f t="shared" si="239"/>
        <v>43278</v>
      </c>
      <c r="L234" s="336">
        <f t="shared" si="239"/>
        <v>43278</v>
      </c>
      <c r="M234" s="335" t="s">
        <v>6468</v>
      </c>
      <c r="N234" s="335" t="s">
        <v>4713</v>
      </c>
      <c r="O234" s="335" t="s">
        <v>14</v>
      </c>
      <c r="P234" s="335" t="s">
        <v>2940</v>
      </c>
      <c r="Q234" s="337">
        <v>20009</v>
      </c>
      <c r="R234" s="335" t="str">
        <f>VLOOKUP(A234,Sheet4!$B$3:$AV$326,22,FALSE)</f>
        <v>BP. MUHAMMAD RIFKI MANA</v>
      </c>
      <c r="S234" s="335">
        <f>VLOOKUP(A234,Sheet4!$B$3:$AV$326,23,FALSE)</f>
        <v>81241750015</v>
      </c>
      <c r="T234" s="335" t="str">
        <f>VLOOKUP(A234,Sheet4!$B$3:$AV$326,37,FALSE)</f>
        <v>done</v>
      </c>
      <c r="U234" s="335" t="str">
        <f>VLOOKUP(A234,Sheet4!$B$3:$AV$326,32,FALSE)</f>
        <v>5.07.54 S</v>
      </c>
      <c r="V234" s="335" t="str">
        <f>VLOOKUP(A234,Sheet4!$B$3:$AV$326,31,FALSE)</f>
        <v>119.24.26 E</v>
      </c>
      <c r="W234" s="335" t="str">
        <f>VLOOKUP(A234,Sheet4!$B$3:$AV$326,14,FALSE)</f>
        <v>JL.AHMAD YANI NO.8 MAKASSAR SULAWESI SELATAN</v>
      </c>
      <c r="X234" s="335" t="str">
        <f>VLOOKUP(A234,Sheet4!$B$3:$AV$326,17,FALSE)</f>
        <v>Gudang- Bisa Titip</v>
      </c>
      <c r="Y234" s="335" t="str">
        <f>VLOOKUP(A234,Sheet4!$B$3:$AV$326,25,FALSE)</f>
        <v>3.8 m</v>
      </c>
      <c r="Z234" s="335" t="str">
        <f>VLOOKUP(A234,Sheet4!$B$3:$AV$326,26,FALSE)</f>
        <v>Rooftop LT5</v>
      </c>
      <c r="AA234" s="335" t="str">
        <f>VLOOKUP(A234,Sheet4!$B$3:$AV$326,27,FALSE)</f>
        <v>Mendukung</v>
      </c>
      <c r="AB234" s="335" t="str">
        <f>VLOOKUP(A234,Sheet4!$B$3:$AV$326,33,FALSE)</f>
        <v>P-N ; 219 V , P-G 219V , N-G ( Ground) 0.09v</v>
      </c>
      <c r="AC234" s="335" t="str">
        <f>VLOOKUP(A234,Sheet4!$B$3:$AV$326,34,FALSE)</f>
        <v>ADA</v>
      </c>
      <c r="AD234" s="335" t="s">
        <v>6718</v>
      </c>
      <c r="AE234" s="335" t="str">
        <f>VLOOKUP(A234,Sheet4!$B$3:$AV$326,30,FALSE)</f>
        <v>LOSS DARI POHON DAN GEDUNG</v>
      </c>
      <c r="AF234" s="335" t="s">
        <v>5256</v>
      </c>
      <c r="AG234" s="335" t="str">
        <f>MasterRemote!K234</f>
        <v>HUGHES239</v>
      </c>
      <c r="AH234" s="335">
        <v>236471702</v>
      </c>
      <c r="AI234" s="335" t="s">
        <v>6722</v>
      </c>
      <c r="AJ234" s="335" t="str">
        <f>VLOOKUP(A234,Sheet4!$B$3:$AV$326,28,FALSE)</f>
        <v>NPRM</v>
      </c>
      <c r="AK234" s="335" t="s">
        <v>5709</v>
      </c>
      <c r="AL234" s="335" t="str">
        <f>MasterRemote!T234</f>
        <v>SCM201900010008</v>
      </c>
      <c r="AM234" s="335" t="s">
        <v>4713</v>
      </c>
      <c r="AN234" s="335" t="s">
        <v>4713</v>
      </c>
      <c r="AO234" s="335" t="str">
        <f t="shared" si="198"/>
        <v>HUGHES239-SiteSurvey-233</v>
      </c>
      <c r="AP234" s="335">
        <v>233019505</v>
      </c>
      <c r="AQ234" s="338" t="s">
        <v>6749</v>
      </c>
    </row>
    <row r="235" spans="1:43">
      <c r="A235" s="335" t="str">
        <f>MasterRemote!A235</f>
        <v>SCM201900010008000234</v>
      </c>
      <c r="B235" s="335">
        <f>MasterRemote!B235</f>
        <v>234</v>
      </c>
      <c r="C235" s="335" t="str">
        <f>MasterRemote!F235</f>
        <v>5.73.17.1</v>
      </c>
      <c r="D235" s="336">
        <f t="shared" si="199"/>
        <v>43278</v>
      </c>
      <c r="E235" s="342" t="s">
        <v>6750</v>
      </c>
      <c r="F235" s="335" t="s">
        <v>3539</v>
      </c>
      <c r="G235" s="335">
        <v>235751512</v>
      </c>
      <c r="H235" s="335" t="s">
        <v>6739</v>
      </c>
      <c r="I235" s="336">
        <v>43278</v>
      </c>
      <c r="J235" s="336">
        <f t="shared" ref="J235:L235" si="240">I235</f>
        <v>43278</v>
      </c>
      <c r="K235" s="336">
        <f t="shared" si="240"/>
        <v>43278</v>
      </c>
      <c r="L235" s="336">
        <f t="shared" si="240"/>
        <v>43278</v>
      </c>
      <c r="M235" s="335" t="s">
        <v>6468</v>
      </c>
      <c r="N235" s="335" t="s">
        <v>4713</v>
      </c>
      <c r="O235" s="335" t="s">
        <v>14</v>
      </c>
      <c r="P235" s="335" t="s">
        <v>2940</v>
      </c>
      <c r="Q235" s="337">
        <v>20009</v>
      </c>
      <c r="R235" s="335" t="str">
        <f>VLOOKUP(A235,Sheet4!$B$3:$AV$326,22,FALSE)</f>
        <v>Rendra/Tris</v>
      </c>
      <c r="S235" s="335" t="str">
        <f>VLOOKUP(A235,Sheet4!$B$3:$AV$326,23,FALSE)</f>
        <v>085278785933/082384539744</v>
      </c>
      <c r="T235" s="335" t="str">
        <f>VLOOKUP(A235,Sheet4!$B$3:$AV$326,37,FALSE)</f>
        <v>Pending, menunggu pembuatan dag dari BRI</v>
      </c>
      <c r="U235" s="335" t="str">
        <f>VLOOKUP(A235,Sheet4!$B$3:$AV$326,32,FALSE)</f>
        <v>0"55"45 N</v>
      </c>
      <c r="V235" s="335" t="str">
        <f>VLOOKUP(A235,Sheet4!$B$3:$AV$326,31,FALSE)</f>
        <v>104"26"37 E</v>
      </c>
      <c r="W235" s="335" t="str">
        <f>VLOOKUP(A235,Sheet4!$B$3:$AV$326,14,FALSE)</f>
        <v>:jl.tengku umar no 27,28,29 tj pinang,kepri</v>
      </c>
      <c r="X235" s="335" t="str">
        <f>VLOOKUP(A235,Sheet4!$B$3:$AV$326,17,FALSE)</f>
        <v>Gudang- Bisa Titip</v>
      </c>
      <c r="Y235" s="335" t="str">
        <f>VLOOKUP(A235,Sheet4!$B$3:$AV$326,25,FALSE)</f>
        <v>2.4 m</v>
      </c>
      <c r="Z235" s="335" t="str">
        <f>VLOOKUP(A235,Sheet4!$B$3:$AV$326,26,FALSE)</f>
        <v>pic it lagi mengajukan untuk di buat dak ,dg merenovasi bangunan.</v>
      </c>
      <c r="AA235" s="335">
        <f>VLOOKUP(A235,Sheet4!$B$3:$AV$326,27,FALSE)</f>
        <v>0</v>
      </c>
      <c r="AB235" s="335" t="str">
        <f>VLOOKUP(A235,Sheet4!$B$3:$AV$326,33,FALSE)</f>
        <v>P-N ; 220 V , P-G 219V , N-G ( Ground) 1 v</v>
      </c>
      <c r="AC235" s="335" t="str">
        <f>VLOOKUP(A235,Sheet4!$B$3:$AV$326,34,FALSE)</f>
        <v>ADA</v>
      </c>
      <c r="AD235" s="335" t="s">
        <v>6718</v>
      </c>
      <c r="AE235" s="335" t="str">
        <f>VLOOKUP(A235,Sheet4!$B$3:$AV$326,30,FALSE)</f>
        <v>LOSS</v>
      </c>
      <c r="AF235" s="335" t="s">
        <v>5256</v>
      </c>
      <c r="AG235" s="335" t="str">
        <f>MasterRemote!K235</f>
        <v>HUGHES239</v>
      </c>
      <c r="AH235" s="335">
        <v>233059704</v>
      </c>
      <c r="AI235" s="335" t="s">
        <v>6727</v>
      </c>
      <c r="AJ235" s="335" t="str">
        <f>VLOOKUP(A235,Sheet4!$B$3:$AV$326,28,FALSE)</f>
        <v>NPRM</v>
      </c>
      <c r="AK235" s="335" t="s">
        <v>4815</v>
      </c>
      <c r="AL235" s="335" t="str">
        <f>MasterRemote!T235</f>
        <v>SCM201900010008</v>
      </c>
      <c r="AM235" s="335" t="s">
        <v>4713</v>
      </c>
      <c r="AN235" s="335" t="s">
        <v>4713</v>
      </c>
      <c r="AO235" s="335" t="str">
        <f t="shared" si="198"/>
        <v>HUGHES239-SiteSurvey-234</v>
      </c>
      <c r="AP235" s="335">
        <v>233019505</v>
      </c>
      <c r="AQ235" s="338" t="s">
        <v>6749</v>
      </c>
    </row>
    <row r="236" spans="1:43">
      <c r="A236" s="335" t="str">
        <f>MasterRemote!A236</f>
        <v>SCM201900010008000235</v>
      </c>
      <c r="B236" s="335">
        <f>MasterRemote!B236</f>
        <v>235</v>
      </c>
      <c r="C236" s="335">
        <f>MasterRemote!F236</f>
        <v>0</v>
      </c>
      <c r="D236" s="336">
        <f t="shared" si="199"/>
        <v>43277</v>
      </c>
      <c r="E236" s="342" t="s">
        <v>6750</v>
      </c>
      <c r="F236" s="335" t="s">
        <v>3628</v>
      </c>
      <c r="G236" s="335" t="s">
        <v>3249</v>
      </c>
      <c r="H236" s="335" t="s">
        <v>3250</v>
      </c>
      <c r="I236" s="336">
        <v>43277</v>
      </c>
      <c r="J236" s="336">
        <f t="shared" ref="J236:L236" si="241">I236</f>
        <v>43277</v>
      </c>
      <c r="K236" s="336">
        <f t="shared" si="241"/>
        <v>43277</v>
      </c>
      <c r="L236" s="336">
        <f t="shared" si="241"/>
        <v>43277</v>
      </c>
      <c r="M236" s="335" t="s">
        <v>6468</v>
      </c>
      <c r="N236" s="335" t="s">
        <v>4713</v>
      </c>
      <c r="O236" s="335" t="s">
        <v>14</v>
      </c>
      <c r="P236" s="335" t="s">
        <v>2940</v>
      </c>
      <c r="Q236" s="337">
        <v>20009</v>
      </c>
      <c r="R236" s="335" t="str">
        <f>VLOOKUP(A236,Sheet4!$B$3:$AV$326,22,FALSE)</f>
        <v>Agustiyono</v>
      </c>
      <c r="S236" s="335">
        <f>VLOOKUP(A236,Sheet4!$B$3:$AV$326,23,FALSE)</f>
        <v>8112952930</v>
      </c>
      <c r="T236" s="335" t="str">
        <f>VLOOKUP(A236,Sheet4!$B$3:$AV$326,37,FALSE)</f>
        <v>Lokasi penempatan antena diindikasikan akan terkena interverence.</v>
      </c>
      <c r="U236" s="335">
        <f>VLOOKUP(A236,Sheet4!$B$3:$AV$326,32,FALSE)</f>
        <v>-7.78</v>
      </c>
      <c r="V236" s="335" t="str">
        <f>VLOOKUP(A236,Sheet4!$B$3:$AV$326,31,FALSE)</f>
        <v>110/37</v>
      </c>
      <c r="W236" s="335" t="str">
        <f>VLOOKUP(A236,Sheet4!$B$3:$AV$326,14,FALSE)</f>
        <v>jln. Cikditiro no.3 Yogyakarta.</v>
      </c>
      <c r="X236" s="335">
        <f>VLOOKUP(A236,Sheet4!$B$3:$AV$326,17,FALSE)</f>
        <v>0</v>
      </c>
      <c r="Y236" s="335" t="str">
        <f>VLOOKUP(A236,Sheet4!$B$3:$AV$326,25,FALSE)</f>
        <v>3.8 m</v>
      </c>
      <c r="Z236" s="335" t="str">
        <f>VLOOKUP(A236,Sheet4!$B$3:$AV$326,26,FALSE)</f>
        <v>Roof top Di atas lantai 5</v>
      </c>
      <c r="AA236" s="335" t="str">
        <f>VLOOKUP(A236,Sheet4!$B$3:$AV$326,27,FALSE)</f>
        <v>Mendukung</v>
      </c>
      <c r="AB236" s="335" t="str">
        <f>VLOOKUP(A236,Sheet4!$B$3:$AV$326,33,FALSE)</f>
        <v>Pn.221.vac - pg 221 vac. Grounding. 1.5 vac</v>
      </c>
      <c r="AC236" s="335" t="str">
        <f>VLOOKUP(A236,Sheet4!$B$3:$AV$326,34,FALSE)</f>
        <v>ADA</v>
      </c>
      <c r="AD236" s="335" t="s">
        <v>6718</v>
      </c>
      <c r="AE236" s="335" t="str">
        <f>VLOOKUP(A236,Sheet4!$B$3:$AV$326,30,FALSE)</f>
        <v>LOST DARI POHON DAN GEDUNG</v>
      </c>
      <c r="AF236" s="335" t="s">
        <v>5256</v>
      </c>
      <c r="AG236" s="335" t="str">
        <f>MasterRemote!K236</f>
        <v>HUGHES239</v>
      </c>
      <c r="AH236" s="335">
        <v>328931810</v>
      </c>
      <c r="AI236" s="340" t="s">
        <v>6721</v>
      </c>
      <c r="AJ236" s="335" t="str">
        <f>VLOOKUP(A236,Sheet4!$B$3:$AV$326,28,FALSE)</f>
        <v>NPRM</v>
      </c>
      <c r="AK236" s="335" t="s">
        <v>4875</v>
      </c>
      <c r="AL236" s="335" t="str">
        <f>MasterRemote!T236</f>
        <v>SCM201900010008</v>
      </c>
      <c r="AM236" s="335" t="s">
        <v>4713</v>
      </c>
      <c r="AN236" s="335" t="s">
        <v>4713</v>
      </c>
      <c r="AO236" s="335" t="str">
        <f t="shared" si="198"/>
        <v>HUGHES239-SiteSurvey-235</v>
      </c>
      <c r="AP236" s="335">
        <v>233019505</v>
      </c>
      <c r="AQ236" s="338" t="s">
        <v>6749</v>
      </c>
    </row>
    <row r="237" spans="1:43">
      <c r="A237" s="335" t="str">
        <f>MasterRemote!A237</f>
        <v>SCM201900010008000236</v>
      </c>
      <c r="B237" s="335">
        <f>MasterRemote!B237</f>
        <v>236</v>
      </c>
      <c r="C237" s="335">
        <f>MasterRemote!F237</f>
        <v>0</v>
      </c>
      <c r="D237" s="336">
        <f t="shared" si="199"/>
        <v>43281</v>
      </c>
      <c r="E237" s="342" t="s">
        <v>6750</v>
      </c>
      <c r="F237" s="335" t="s">
        <v>3487</v>
      </c>
      <c r="G237" s="335" t="s">
        <v>2960</v>
      </c>
      <c r="H237" s="335" t="s">
        <v>2961</v>
      </c>
      <c r="I237" s="336">
        <v>43281</v>
      </c>
      <c r="J237" s="336">
        <f t="shared" ref="J237:L237" si="242">I237</f>
        <v>43281</v>
      </c>
      <c r="K237" s="336">
        <f t="shared" si="242"/>
        <v>43281</v>
      </c>
      <c r="L237" s="336">
        <f t="shared" si="242"/>
        <v>43281</v>
      </c>
      <c r="M237" s="335" t="s">
        <v>6468</v>
      </c>
      <c r="N237" s="335" t="s">
        <v>4713</v>
      </c>
      <c r="O237" s="335" t="s">
        <v>14</v>
      </c>
      <c r="P237" s="335" t="s">
        <v>2940</v>
      </c>
      <c r="Q237" s="337">
        <v>20009</v>
      </c>
      <c r="R237" s="335">
        <f>VLOOKUP(A237,Sheet4!$B$3:$AV$326,22,FALSE)</f>
        <v>0</v>
      </c>
      <c r="S237" s="335">
        <f>VLOOKUP(A237,Sheet4!$B$3:$AV$326,23,FALSE)</f>
        <v>0</v>
      </c>
      <c r="T237" s="335" t="str">
        <f>VLOOKUP(A237,Sheet4!$B$3:$AV$326,37,FALSE)</f>
        <v>Lokasi penempatan antena harus membongkar Kanopi</v>
      </c>
      <c r="U237" s="335">
        <f>VLOOKUP(A237,Sheet4!$B$3:$AV$326,32,FALSE)</f>
        <v>0</v>
      </c>
      <c r="V237" s="335">
        <f>VLOOKUP(A237,Sheet4!$B$3:$AV$326,31,FALSE)</f>
        <v>0</v>
      </c>
      <c r="W237" s="335" t="str">
        <f>VLOOKUP(A237,Sheet4!$B$3:$AV$326,14,FALSE)</f>
        <v>Jl. Wilem Iskandar No. 173, Penyabungan</v>
      </c>
      <c r="X237" s="335">
        <f>VLOOKUP(A237,Sheet4!$B$3:$AV$326,17,FALSE)</f>
        <v>0</v>
      </c>
      <c r="Y237" s="335" t="str">
        <f>VLOOKUP(A237,Sheet4!$B$3:$AV$326,25,FALSE)</f>
        <v>2.4 m</v>
      </c>
      <c r="Z237" s="335" t="str">
        <f>VLOOKUP(A237,Sheet4!$B$3:$AV$326,26,FALSE)</f>
        <v>lt1 bongkar kanopi dulu</v>
      </c>
      <c r="AA237" s="335">
        <f>VLOOKUP(A237,Sheet4!$B$3:$AV$326,27,FALSE)</f>
        <v>0</v>
      </c>
      <c r="AB237" s="335">
        <f>VLOOKUP(A237,Sheet4!$B$3:$AV$326,33,FALSE)</f>
        <v>0</v>
      </c>
      <c r="AC237" s="335" t="str">
        <f>VLOOKUP(A237,Sheet4!$B$3:$AV$326,34,FALSE)</f>
        <v>ADA</v>
      </c>
      <c r="AD237" s="335" t="s">
        <v>6718</v>
      </c>
      <c r="AE237" s="335">
        <f>VLOOKUP(A237,Sheet4!$B$3:$AV$326,30,FALSE)</f>
        <v>0</v>
      </c>
      <c r="AF237" s="335" t="s">
        <v>5256</v>
      </c>
      <c r="AG237" s="335" t="str">
        <f>MasterRemote!K237</f>
        <v>HUGHES239</v>
      </c>
      <c r="AH237" s="335">
        <v>233060803</v>
      </c>
      <c r="AI237" s="335" t="s">
        <v>4903</v>
      </c>
      <c r="AJ237" s="335" t="str">
        <f>VLOOKUP(A237,Sheet4!$B$3:$AV$326,28,FALSE)</f>
        <v>NPRM</v>
      </c>
      <c r="AK237" s="335" t="s">
        <v>4780</v>
      </c>
      <c r="AL237" s="335" t="str">
        <f>MasterRemote!T237</f>
        <v>SCM201900010008</v>
      </c>
      <c r="AM237" s="335" t="s">
        <v>4713</v>
      </c>
      <c r="AN237" s="335" t="s">
        <v>4713</v>
      </c>
      <c r="AO237" s="335" t="str">
        <f t="shared" si="198"/>
        <v>HUGHES239-SiteSurvey-236</v>
      </c>
      <c r="AP237" s="335">
        <v>233019505</v>
      </c>
      <c r="AQ237" s="338" t="s">
        <v>6749</v>
      </c>
    </row>
  </sheetData>
  <autoFilter ref="A1:AR238" xr:uid="{76EAB97B-0420-4A79-9423-369B61777B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5826-79B8-44A2-B635-34CF41006021}">
  <sheetPr>
    <tabColor theme="4"/>
  </sheetPr>
  <dimension ref="A1:AR237"/>
  <sheetViews>
    <sheetView topLeftCell="A45" workbookViewId="0">
      <selection activeCell="G57" sqref="G57:H57"/>
    </sheetView>
  </sheetViews>
  <sheetFormatPr defaultRowHeight="12"/>
  <cols>
    <col min="1" max="1" width="19.85546875" style="97" bestFit="1" customWidth="1"/>
    <col min="2" max="2" width="9.28515625" style="97" hidden="1" customWidth="1"/>
    <col min="3" max="3" width="9.28515625" style="97" bestFit="1" customWidth="1"/>
    <col min="4" max="4" width="10.85546875" style="314" bestFit="1" customWidth="1"/>
    <col min="5" max="5" width="9.140625" style="97"/>
    <col min="6" max="6" width="55.28515625" style="97" bestFit="1" customWidth="1"/>
    <col min="7" max="8" width="9.140625" style="97"/>
    <col min="9" max="12" width="10.85546875" style="97" bestFit="1" customWidth="1"/>
    <col min="13" max="16" width="9.140625" style="97"/>
    <col min="17" max="18" width="9.28515625" style="97" bestFit="1" customWidth="1"/>
    <col min="19" max="19" width="12.140625" style="97" bestFit="1" customWidth="1"/>
    <col min="20" max="20" width="9.7109375" style="97" bestFit="1" customWidth="1"/>
    <col min="21" max="21" width="10" style="97" bestFit="1" customWidth="1"/>
    <col min="22" max="26" width="9.28515625" style="97" bestFit="1" customWidth="1"/>
    <col min="27" max="27" width="9.140625" style="97"/>
    <col min="28" max="28" width="9.28515625" style="97" bestFit="1" customWidth="1"/>
    <col min="29" max="31" width="9.140625" style="97"/>
    <col min="32" max="34" width="9.28515625" style="97" bestFit="1" customWidth="1"/>
    <col min="35" max="36" width="9.140625" style="97"/>
    <col min="37" max="37" width="9.28515625" style="97" bestFit="1" customWidth="1"/>
    <col min="38" max="40" width="9.140625" style="97"/>
    <col min="41" max="41" width="18.28515625" style="97" bestFit="1" customWidth="1"/>
    <col min="42" max="42" width="9.28515625" style="97" bestFit="1" customWidth="1"/>
    <col min="43" max="16384" width="9.140625" style="97"/>
  </cols>
  <sheetData>
    <row r="1" spans="1:44">
      <c r="A1" s="327" t="s">
        <v>2926</v>
      </c>
      <c r="B1" s="326"/>
      <c r="C1" s="326" t="s">
        <v>2930</v>
      </c>
      <c r="D1" s="328" t="s">
        <v>4686</v>
      </c>
      <c r="E1" s="326" t="s">
        <v>4687</v>
      </c>
      <c r="F1" s="326" t="s">
        <v>2932</v>
      </c>
      <c r="G1" s="329" t="s">
        <v>2950</v>
      </c>
      <c r="H1" s="406" t="s">
        <v>4688</v>
      </c>
      <c r="I1" s="328" t="s">
        <v>4689</v>
      </c>
      <c r="J1" s="328" t="s">
        <v>4690</v>
      </c>
      <c r="K1" s="328" t="s">
        <v>4691</v>
      </c>
      <c r="L1" s="328" t="s">
        <v>4692</v>
      </c>
      <c r="M1" s="326" t="s">
        <v>4693</v>
      </c>
      <c r="N1" s="326" t="s">
        <v>4694</v>
      </c>
      <c r="O1" s="326" t="s">
        <v>4695</v>
      </c>
      <c r="P1" s="326" t="s">
        <v>4696</v>
      </c>
      <c r="Q1" s="326" t="s">
        <v>2937</v>
      </c>
      <c r="R1" s="326" t="s">
        <v>4697</v>
      </c>
      <c r="S1" s="326" t="s">
        <v>4698</v>
      </c>
      <c r="T1" s="330" t="s">
        <v>8549</v>
      </c>
      <c r="U1" s="330" t="s">
        <v>6709</v>
      </c>
      <c r="V1" s="330" t="s">
        <v>8550</v>
      </c>
      <c r="W1" s="330" t="s">
        <v>4699</v>
      </c>
      <c r="X1" s="331" t="s">
        <v>8551</v>
      </c>
      <c r="Y1" s="331" t="s">
        <v>4700</v>
      </c>
      <c r="Z1" s="330" t="s">
        <v>8552</v>
      </c>
      <c r="AA1" s="330" t="s">
        <v>8553</v>
      </c>
      <c r="AB1" s="333" t="s">
        <v>4704</v>
      </c>
      <c r="AC1" s="333" t="s">
        <v>4705</v>
      </c>
      <c r="AD1" s="331" t="s">
        <v>6712</v>
      </c>
      <c r="AE1" s="330" t="s">
        <v>8555</v>
      </c>
      <c r="AF1" s="330" t="s">
        <v>4701</v>
      </c>
      <c r="AG1" s="330" t="s">
        <v>8557</v>
      </c>
      <c r="AH1" s="330" t="s">
        <v>8558</v>
      </c>
      <c r="AI1" s="326" t="s">
        <v>2934</v>
      </c>
      <c r="AJ1" s="332" t="s">
        <v>4702</v>
      </c>
      <c r="AK1" s="332" t="s">
        <v>4703</v>
      </c>
      <c r="AL1" s="326" t="s">
        <v>4706</v>
      </c>
      <c r="AM1" s="326" t="s">
        <v>4707</v>
      </c>
      <c r="AN1" s="326" t="s">
        <v>4708</v>
      </c>
      <c r="AO1" s="334" t="s">
        <v>4709</v>
      </c>
      <c r="AP1" s="324" t="s">
        <v>4710</v>
      </c>
      <c r="AQ1" s="324" t="s">
        <v>4711</v>
      </c>
      <c r="AR1" s="324"/>
    </row>
    <row r="2" spans="1:44">
      <c r="A2" s="97" t="str">
        <f>MasterRemote!A2</f>
        <v>SCM201900010008000001</v>
      </c>
      <c r="B2" s="97">
        <f>MasterRemote!B2</f>
        <v>1</v>
      </c>
      <c r="C2" s="97" t="str">
        <f>VLOOKUP(A2,Sheet7!$B$3:$BR$326,22,FALSE)</f>
        <v>2.102.17.1</v>
      </c>
      <c r="D2" s="314">
        <f>VLOOKUP(A2,Sheet7!$B$3:$BR$326,16,FALSE)</f>
        <v>43423</v>
      </c>
      <c r="E2" s="97" t="s">
        <v>4712</v>
      </c>
      <c r="F2" s="97" t="str">
        <f>MasterRemote!I2</f>
        <v>KANCA MOJOKERTO Ex. KANWIL SBY SURABAYA (K) 2.102.17.1</v>
      </c>
      <c r="G2" s="97" t="s">
        <v>3265</v>
      </c>
      <c r="H2" s="97" t="s">
        <v>3266</v>
      </c>
      <c r="I2" s="314">
        <f t="shared" ref="I2:I65" si="0">D2</f>
        <v>43423</v>
      </c>
      <c r="J2" s="314">
        <f t="shared" ref="J2:J65" si="1">D2</f>
        <v>43423</v>
      </c>
      <c r="K2" s="314">
        <f t="shared" ref="K2:K65" si="2">D2</f>
        <v>43423</v>
      </c>
      <c r="L2" s="314">
        <f t="shared" ref="L2:L65" si="3">D2</f>
        <v>43423</v>
      </c>
      <c r="M2" s="97" t="s">
        <v>8547</v>
      </c>
      <c r="N2" s="97" t="s">
        <v>8548</v>
      </c>
      <c r="O2" s="97" t="s">
        <v>14</v>
      </c>
      <c r="P2" s="97" t="s">
        <v>2940</v>
      </c>
      <c r="Q2" s="337">
        <v>20009</v>
      </c>
      <c r="R2" s="97" t="str">
        <f>VLOOKUP(A2,Sheet7!$B$3:$BR$326,18,FALSE)</f>
        <v>Tedy</v>
      </c>
      <c r="S2" s="97">
        <f>VLOOKUP(A2,Sheet7!$B$3:$BR$326,19,FALSE)</f>
        <v>82334117889</v>
      </c>
      <c r="T2" s="97">
        <f>VLOOKUP(A2,Sheet7!$B$3:$BR$326,26,FALSE)</f>
        <v>0</v>
      </c>
      <c r="U2" s="97">
        <f>VLOOKUP(A2,Sheet7!$B$3:$BR$326,27,FALSE)</f>
        <v>0</v>
      </c>
      <c r="V2" s="97" t="str">
        <f>VLOOKUP(A2,Sheet7!$B$3:$BR$326,21,FALSE)</f>
        <v>36K21796</v>
      </c>
      <c r="W2" s="97">
        <f>VLOOKUP(A2,Sheet7!$B$3:$BR$326,32,FALSE)</f>
        <v>127</v>
      </c>
      <c r="X2" s="97">
        <v>180</v>
      </c>
      <c r="Y2" s="97">
        <f>VLOOKUP(A2,Sheet7!$B$3:$BR$326,49,FALSE)</f>
        <v>36.03</v>
      </c>
      <c r="Z2" s="97">
        <f>VLOOKUP(A2,Sheet7!$B$3:$BR$326,50,FALSE)</f>
        <v>53.35</v>
      </c>
      <c r="AA2" s="97" t="s">
        <v>8554</v>
      </c>
      <c r="AB2" s="97" t="str">
        <f>VLOOKUP(A2,TaskSurvey!$A$2:$AR$237,36,FALSE)</f>
        <v>NPRM</v>
      </c>
      <c r="AC2" s="97" t="str">
        <f>VLOOKUP(A2,TaskSurvey!$A$2:$AR$237,37,FALSE)</f>
        <v>80m x 2</v>
      </c>
      <c r="AD2" s="97" t="str">
        <f>VLOOKUP(A2,TaskSurvey!$A$2:$AR$237,25,FALSE)</f>
        <v>2.4 m</v>
      </c>
      <c r="AE2" s="97" t="s">
        <v>8556</v>
      </c>
      <c r="AF2" s="97" t="str">
        <f>VLOOKUP(A2,Sheet7!$B$3:$BR$326,59,FALSE)</f>
        <v>ACTION
● Lifting perangkat
● Rakit antenna set 2,4m
● Pointing max ke satelit brisat hub 1
● Crosscheck pandangan tampak depan antenna sudah simetris antara feedsupport dan tapak pedestal.
● Dinabolt tapak pedestal
● COR BALLAST sesuai SOP
Done xpoll tgl 24 Agustus 2018</v>
      </c>
      <c r="AG2" s="97" t="str">
        <f t="shared" ref="AG2:AG65" si="4">C2</f>
        <v>2.102.17.1</v>
      </c>
      <c r="AH2" s="97" t="str">
        <f>VLOOKUP(A2,Sheet7!$B$3:$BR$326,23,FALSE)</f>
        <v>10.204.1.16/30</v>
      </c>
      <c r="AI2" s="335" t="str">
        <f>MasterRemote!K2</f>
        <v>HUGHES239</v>
      </c>
      <c r="AJ2" s="335">
        <v>233040304</v>
      </c>
      <c r="AK2" s="335" t="s">
        <v>6723</v>
      </c>
      <c r="AL2" s="97" t="str">
        <f>MasterRemote!T2</f>
        <v>SCM201900010008</v>
      </c>
      <c r="AM2" s="97" t="s">
        <v>8548</v>
      </c>
      <c r="AN2" s="97" t="s">
        <v>8548</v>
      </c>
      <c r="AO2" s="335" t="str">
        <f t="shared" ref="AO2:AO65" si="5">AI2&amp;"-"&amp;E2&amp;"-"&amp;B2</f>
        <v>HUGHES239-Instalasi-1</v>
      </c>
      <c r="AP2" s="335">
        <v>233019505</v>
      </c>
      <c r="AQ2" s="338" t="s">
        <v>6749</v>
      </c>
    </row>
    <row r="3" spans="1:44">
      <c r="A3" s="97" t="str">
        <f>MasterRemote!A3</f>
        <v>SCM201900010008000002</v>
      </c>
      <c r="B3" s="97">
        <f>MasterRemote!B3</f>
        <v>2</v>
      </c>
      <c r="C3" s="97" t="str">
        <f>VLOOKUP(A3,Sheet7!$B$3:$BR$326,22,FALSE)</f>
        <v>3.133.17.1</v>
      </c>
      <c r="D3" s="314">
        <f>VLOOKUP(A3,Sheet7!$B$3:$BR$326,16,FALSE)</f>
        <v>43418</v>
      </c>
      <c r="E3" s="97" t="s">
        <v>4712</v>
      </c>
      <c r="F3" s="97" t="str">
        <f>MasterRemote!I3</f>
        <v>KANCA BANJARMASIN</v>
      </c>
      <c r="G3" s="97" t="s">
        <v>2970</v>
      </c>
      <c r="H3" s="97" t="s">
        <v>3246</v>
      </c>
      <c r="I3" s="314">
        <f t="shared" si="0"/>
        <v>43418</v>
      </c>
      <c r="J3" s="314">
        <f t="shared" si="1"/>
        <v>43418</v>
      </c>
      <c r="K3" s="314">
        <f t="shared" si="2"/>
        <v>43418</v>
      </c>
      <c r="L3" s="314">
        <f t="shared" si="3"/>
        <v>43418</v>
      </c>
      <c r="M3" s="97" t="s">
        <v>8547</v>
      </c>
      <c r="N3" s="97" t="s">
        <v>8548</v>
      </c>
      <c r="O3" s="97" t="s">
        <v>14</v>
      </c>
      <c r="P3" s="97" t="s">
        <v>2940</v>
      </c>
      <c r="Q3" s="337">
        <v>20009</v>
      </c>
      <c r="R3" s="97" t="str">
        <f>VLOOKUP(A3,Sheet7!$B$3:$BR$326,18,FALSE)</f>
        <v>Fazrin</v>
      </c>
      <c r="S3" s="97">
        <f>VLOOKUP(A3,Sheet7!$B$3:$BR$326,19,FALSE)</f>
        <v>85390523232</v>
      </c>
      <c r="T3" s="97">
        <f>VLOOKUP(A3,Sheet7!$B$3:$BR$326,26,FALSE)</f>
        <v>0</v>
      </c>
      <c r="U3" s="97">
        <f>VLOOKUP(A3,Sheet7!$B$3:$BR$326,27,FALSE)</f>
        <v>0</v>
      </c>
      <c r="V3" s="97" t="str">
        <f>VLOOKUP(A3,Sheet7!$B$3:$BR$326,21,FALSE)</f>
        <v>36L21269</v>
      </c>
      <c r="W3" s="97">
        <f>VLOOKUP(A3,Sheet7!$B$3:$BR$326,32,FALSE)</f>
        <v>0</v>
      </c>
      <c r="X3" s="97">
        <v>180</v>
      </c>
      <c r="Y3" s="97">
        <f>VLOOKUP(A3,Sheet7!$B$3:$BR$326,49,FALSE)</f>
        <v>35.020000000000003</v>
      </c>
      <c r="Z3" s="97">
        <f>VLOOKUP(A3,Sheet7!$B$3:$BR$326,50,FALSE)</f>
        <v>53.87</v>
      </c>
      <c r="AA3" s="97" t="s">
        <v>8554</v>
      </c>
      <c r="AB3" s="97" t="str">
        <f>VLOOKUP(A3,TaskSurvey!$A$2:$AR$237,36,FALSE)</f>
        <v>NPRM</v>
      </c>
      <c r="AC3" s="97" t="str">
        <f>VLOOKUP(A3,TaskSurvey!$A$2:$AR$237,37,FALSE)</f>
        <v>70m x 2</v>
      </c>
      <c r="AD3" s="97" t="str">
        <f>VLOOKUP(A3,TaskSurvey!$A$2:$AR$237,25,FALSE)</f>
        <v>2.4 m</v>
      </c>
      <c r="AE3" s="97" t="s">
        <v>8556</v>
      </c>
      <c r="AF3" s="97" t="str">
        <f>VLOOKUP(A3,Sheet7!$B$3:$BR$326,59,FALSE)</f>
        <v>ACTION
Lifting perangkat
Rakit antenna set 2,4m
Pointing max ke satelit brisat hub 1
Kroschek pandangan tampak depan antenna sudah disimetris antara feedsupport 
XPOLL ke NOC dan POC BRI
Dinabolt dan cor ballast sesuai sop</v>
      </c>
      <c r="AG3" s="97" t="str">
        <f t="shared" si="4"/>
        <v>3.133.17.1</v>
      </c>
      <c r="AH3" s="97" t="str">
        <f>VLOOKUP(A3,Sheet7!$B$3:$BR$326,23,FALSE)</f>
        <v>15.1.2.189</v>
      </c>
      <c r="AI3" s="335" t="str">
        <f>MasterRemote!K3</f>
        <v>HUGHES239</v>
      </c>
      <c r="AJ3" s="335">
        <v>236471702</v>
      </c>
      <c r="AK3" s="335" t="s">
        <v>6722</v>
      </c>
      <c r="AL3" s="97" t="str">
        <f>MasterRemote!T3</f>
        <v>SCM201900010008</v>
      </c>
      <c r="AM3" s="97" t="s">
        <v>8548</v>
      </c>
      <c r="AN3" s="97" t="s">
        <v>8548</v>
      </c>
      <c r="AO3" s="335" t="str">
        <f t="shared" si="5"/>
        <v>HUGHES239-Instalasi-2</v>
      </c>
      <c r="AP3" s="335">
        <v>233019505</v>
      </c>
      <c r="AQ3" s="338" t="s">
        <v>6749</v>
      </c>
    </row>
    <row r="4" spans="1:44">
      <c r="A4" s="97" t="str">
        <f>MasterRemote!A4</f>
        <v>SCM201900010008000003</v>
      </c>
      <c r="B4" s="97">
        <f>MasterRemote!B4</f>
        <v>3</v>
      </c>
      <c r="C4" s="97" t="str">
        <f>VLOOKUP(A4,Sheet7!$B$3:$BR$326,22,FALSE)</f>
        <v>1.136.17.1</v>
      </c>
      <c r="D4" s="314">
        <f>VLOOKUP(A4,Sheet7!$B$3:$BR$326,16,FALSE)</f>
        <v>43418</v>
      </c>
      <c r="E4" s="97" t="s">
        <v>4712</v>
      </c>
      <c r="F4" s="97" t="str">
        <f>MasterRemote!I4</f>
        <v>TANGERANG 1.136.17.9</v>
      </c>
      <c r="G4" s="97" t="s">
        <v>3143</v>
      </c>
      <c r="H4" s="97" t="s">
        <v>3066</v>
      </c>
      <c r="I4" s="314">
        <f t="shared" si="0"/>
        <v>43418</v>
      </c>
      <c r="J4" s="314">
        <f t="shared" si="1"/>
        <v>43418</v>
      </c>
      <c r="K4" s="314">
        <f t="shared" si="2"/>
        <v>43418</v>
      </c>
      <c r="L4" s="314">
        <f t="shared" si="3"/>
        <v>43418</v>
      </c>
      <c r="M4" s="97" t="s">
        <v>8547</v>
      </c>
      <c r="N4" s="97" t="s">
        <v>8548</v>
      </c>
      <c r="O4" s="97" t="s">
        <v>14</v>
      </c>
      <c r="P4" s="97" t="s">
        <v>2940</v>
      </c>
      <c r="Q4" s="337">
        <v>20009</v>
      </c>
      <c r="R4" s="97" t="str">
        <f>VLOOKUP(A4,Sheet7!$B$3:$BR$326,18,FALSE)</f>
        <v>Wahyu</v>
      </c>
      <c r="S4" s="97">
        <f>VLOOKUP(A4,Sheet7!$B$3:$BR$326,19,FALSE)</f>
        <v>8111186444</v>
      </c>
      <c r="T4" s="97">
        <f>VLOOKUP(A4,Sheet7!$B$3:$BR$326,26,FALSE)</f>
        <v>0</v>
      </c>
      <c r="U4" s="97">
        <f>VLOOKUP(A4,Sheet7!$B$3:$BR$326,27,FALSE)</f>
        <v>0</v>
      </c>
      <c r="V4" s="97" t="str">
        <f>VLOOKUP(A4,Sheet7!$B$3:$BR$326,21,FALSE)</f>
        <v>36Q22562</v>
      </c>
      <c r="W4" s="97">
        <f>VLOOKUP(A4,Sheet7!$B$3:$BR$326,32,FALSE)</f>
        <v>129</v>
      </c>
      <c r="X4" s="97">
        <v>180</v>
      </c>
      <c r="Y4" s="97">
        <f>VLOOKUP(A4,Sheet7!$B$3:$BR$326,49,FALSE)</f>
        <v>36.18</v>
      </c>
      <c r="Z4" s="97">
        <f>VLOOKUP(A4,Sheet7!$B$3:$BR$326,50,FALSE)</f>
        <v>51.32</v>
      </c>
      <c r="AA4" s="97" t="s">
        <v>8554</v>
      </c>
      <c r="AB4" s="97" t="str">
        <f>VLOOKUP(A4,TaskSurvey!$A$2:$AR$237,36,FALSE)</f>
        <v>NPRM</v>
      </c>
      <c r="AC4" s="97" t="str">
        <f>VLOOKUP(A4,TaskSurvey!$A$2:$AR$237,37,FALSE)</f>
        <v>80m x 2</v>
      </c>
      <c r="AD4" s="97" t="str">
        <f>VLOOKUP(A4,TaskSurvey!$A$2:$AR$237,25,FALSE)</f>
        <v>2.4 m</v>
      </c>
      <c r="AE4" s="97" t="s">
        <v>8556</v>
      </c>
      <c r="AF4" s="97" t="str">
        <f>VLOOKUP(A4,Sheet7!$B$3:$BR$326,59,FALSE)</f>
        <v>Action
• Instalasi antena 2.4
• lifting perangkat dan matrial
• pointing max sqf
• Tarik Kabel
• cor pondasi + dynabolt
• membersihkan area instalasi
Done xpole tgl 4 Agustus 2018</v>
      </c>
      <c r="AG4" s="97" t="str">
        <f t="shared" si="4"/>
        <v>1.136.17.1</v>
      </c>
      <c r="AH4" s="97" t="str">
        <f>VLOOKUP(A4,Sheet7!$B$3:$BR$326,23,FALSE)</f>
        <v>15.1.2.66</v>
      </c>
      <c r="AI4" s="335" t="str">
        <f>MasterRemote!K4</f>
        <v>HUGHES239</v>
      </c>
      <c r="AJ4" s="335">
        <v>233081108</v>
      </c>
      <c r="AK4" s="335" t="s">
        <v>6725</v>
      </c>
      <c r="AL4" s="97" t="str">
        <f>MasterRemote!T4</f>
        <v>SCM201900010008</v>
      </c>
      <c r="AM4" s="97" t="s">
        <v>8548</v>
      </c>
      <c r="AN4" s="97" t="s">
        <v>8548</v>
      </c>
      <c r="AO4" s="335" t="str">
        <f t="shared" si="5"/>
        <v>HUGHES239-Instalasi-3</v>
      </c>
      <c r="AP4" s="335">
        <v>233019505</v>
      </c>
      <c r="AQ4" s="338" t="s">
        <v>6749</v>
      </c>
    </row>
    <row r="5" spans="1:44">
      <c r="A5" s="97" t="str">
        <f>MasterRemote!A5</f>
        <v>SCM201900010008000004</v>
      </c>
      <c r="B5" s="97">
        <f>MasterRemote!B5</f>
        <v>4</v>
      </c>
      <c r="C5" s="97" t="str">
        <f>VLOOKUP(A5,Sheet7!$B$3:$BR$326,22,FALSE)</f>
        <v>2.135.17.1</v>
      </c>
      <c r="D5" s="314">
        <f>VLOOKUP(A5,Sheet7!$B$3:$BR$326,16,FALSE)</f>
        <v>43423</v>
      </c>
      <c r="E5" s="97" t="s">
        <v>4712</v>
      </c>
      <c r="F5" s="97" t="str">
        <f>MasterRemote!I5</f>
        <v>KANCA GRESIK Ex. SBY KERTAJAYA</v>
      </c>
      <c r="G5" s="97">
        <v>237401801</v>
      </c>
      <c r="H5" s="97" t="s">
        <v>8566</v>
      </c>
      <c r="I5" s="314">
        <f t="shared" si="0"/>
        <v>43423</v>
      </c>
      <c r="J5" s="314">
        <f t="shared" si="1"/>
        <v>43423</v>
      </c>
      <c r="K5" s="314">
        <f t="shared" si="2"/>
        <v>43423</v>
      </c>
      <c r="L5" s="314">
        <f t="shared" si="3"/>
        <v>43423</v>
      </c>
      <c r="M5" s="97" t="s">
        <v>8547</v>
      </c>
      <c r="N5" s="97" t="s">
        <v>8548</v>
      </c>
      <c r="O5" s="97" t="s">
        <v>14</v>
      </c>
      <c r="P5" s="97" t="s">
        <v>2940</v>
      </c>
      <c r="Q5" s="337">
        <v>20009</v>
      </c>
      <c r="R5" s="97" t="str">
        <f>VLOOKUP(A5,Sheet7!$B$3:$BR$326,18,FALSE)</f>
        <v>Khulid</v>
      </c>
      <c r="S5" s="97">
        <f>VLOOKUP(A5,Sheet7!$B$3:$BR$326,19,FALSE)</f>
        <v>8563567453</v>
      </c>
      <c r="T5" s="97">
        <f>VLOOKUP(A5,Sheet7!$B$3:$BR$326,26,FALSE)</f>
        <v>0</v>
      </c>
      <c r="U5" s="97">
        <f>VLOOKUP(A5,Sheet7!$B$3:$BR$326,27,FALSE)</f>
        <v>0</v>
      </c>
      <c r="V5" s="97" t="str">
        <f>VLOOKUP(A5,Sheet7!$B$3:$BR$326,21,FALSE)</f>
        <v>36K21794</v>
      </c>
      <c r="W5" s="97">
        <f>VLOOKUP(A5,Sheet7!$B$3:$BR$326,32,FALSE)</f>
        <v>120</v>
      </c>
      <c r="X5" s="97">
        <v>180</v>
      </c>
      <c r="Y5" s="97">
        <f>VLOOKUP(A5,Sheet7!$B$3:$BR$326,49,FALSE)</f>
        <v>35.24</v>
      </c>
      <c r="Z5" s="97">
        <f>VLOOKUP(A5,Sheet7!$B$3:$BR$326,50,FALSE)</f>
        <v>52.09</v>
      </c>
      <c r="AA5" s="97" t="s">
        <v>8554</v>
      </c>
      <c r="AB5" s="97" t="str">
        <f>VLOOKUP(A5,TaskSurvey!$A$2:$AR$237,36,FALSE)</f>
        <v>NPRM</v>
      </c>
      <c r="AC5" s="97" t="str">
        <f>VLOOKUP(A5,TaskSurvey!$A$2:$AR$237,37,FALSE)</f>
        <v>80m x 2</v>
      </c>
      <c r="AD5" s="97" t="str">
        <f>VLOOKUP(A5,TaskSurvey!$A$2:$AR$237,25,FALSE)</f>
        <v>2.4 m</v>
      </c>
      <c r="AE5" s="97" t="s">
        <v>8556</v>
      </c>
      <c r="AF5" s="97" t="str">
        <f>VLOOKUP(A5,Sheet7!$B$3:$BR$326,59,FALSE)</f>
        <v xml:space="preserve">ACTION
● Lifting perangkat
● Rakit antenna set 2,4m
● Pointing max ke satelit brisat hub 1
● Kroschek pandangan tampak depan antenna sudah simetris antara feedsupport dan tapak pedestal.
● Dinabolt tapak pedestal
● COR BALLAST sesuai SOP
</v>
      </c>
      <c r="AG5" s="97" t="str">
        <f t="shared" si="4"/>
        <v>2.135.17.1</v>
      </c>
      <c r="AH5" s="97" t="str">
        <f>VLOOKUP(A5,Sheet7!$B$3:$BR$326,23,FALSE)</f>
        <v>10.204.1.28/30</v>
      </c>
      <c r="AI5" s="335" t="str">
        <f>MasterRemote!K5</f>
        <v>HUGHES239</v>
      </c>
      <c r="AJ5" s="335">
        <v>233040304</v>
      </c>
      <c r="AK5" s="335" t="s">
        <v>6723</v>
      </c>
      <c r="AL5" s="97" t="str">
        <f>MasterRemote!T5</f>
        <v>SCM201900010008</v>
      </c>
      <c r="AM5" s="97" t="s">
        <v>8548</v>
      </c>
      <c r="AN5" s="97" t="s">
        <v>8548</v>
      </c>
      <c r="AO5" s="335" t="str">
        <f t="shared" si="5"/>
        <v>HUGHES239-Instalasi-4</v>
      </c>
      <c r="AP5" s="335">
        <v>233019505</v>
      </c>
      <c r="AQ5" s="338" t="s">
        <v>6749</v>
      </c>
    </row>
    <row r="6" spans="1:44">
      <c r="A6" s="97" t="str">
        <f>MasterRemote!A6</f>
        <v>SCM201900010008000005</v>
      </c>
      <c r="B6" s="97">
        <f>MasterRemote!B6</f>
        <v>5</v>
      </c>
      <c r="C6" s="97" t="str">
        <f>VLOOKUP(A6,Sheet7!$B$3:$BR$326,22,FALSE)</f>
        <v>3.44.17.1</v>
      </c>
      <c r="D6" s="314">
        <f>VLOOKUP(A6,Sheet7!$B$3:$BR$326,16,FALSE)</f>
        <v>43419</v>
      </c>
      <c r="E6" s="97" t="s">
        <v>4712</v>
      </c>
      <c r="F6" s="97" t="str">
        <f>MasterRemote!I6</f>
        <v>KANCA PLG BATURAJA</v>
      </c>
      <c r="G6" s="97">
        <v>235441203</v>
      </c>
      <c r="H6" s="97" t="s">
        <v>6747</v>
      </c>
      <c r="I6" s="314">
        <f t="shared" si="0"/>
        <v>43419</v>
      </c>
      <c r="J6" s="314">
        <f t="shared" si="1"/>
        <v>43419</v>
      </c>
      <c r="K6" s="314">
        <f t="shared" si="2"/>
        <v>43419</v>
      </c>
      <c r="L6" s="314">
        <f t="shared" si="3"/>
        <v>43419</v>
      </c>
      <c r="M6" s="97" t="s">
        <v>8547</v>
      </c>
      <c r="N6" s="97" t="s">
        <v>8548</v>
      </c>
      <c r="O6" s="97" t="s">
        <v>14</v>
      </c>
      <c r="P6" s="97" t="s">
        <v>2940</v>
      </c>
      <c r="Q6" s="337">
        <v>20009</v>
      </c>
      <c r="R6" s="97" t="str">
        <f>VLOOKUP(A6,Sheet7!$B$3:$BR$326,18,FALSE)</f>
        <v>Rasyid</v>
      </c>
      <c r="S6" s="97">
        <f>VLOOKUP(A6,Sheet7!$B$3:$BR$326,19,FALSE)</f>
        <v>81377995023</v>
      </c>
      <c r="T6" s="97">
        <f>VLOOKUP(A6,Sheet7!$B$3:$BR$326,26,FALSE)</f>
        <v>-4127503</v>
      </c>
      <c r="U6" s="97">
        <f>VLOOKUP(A6,Sheet7!$B$3:$BR$326,27,FALSE)</f>
        <v>104163964</v>
      </c>
      <c r="V6" s="97" t="str">
        <f>VLOOKUP(A6,Sheet7!$B$3:$BR$326,21,FALSE)</f>
        <v>36D21019</v>
      </c>
      <c r="W6" s="97">
        <f>VLOOKUP(A6,Sheet7!$B$3:$BR$326,32,FALSE)</f>
        <v>124</v>
      </c>
      <c r="X6" s="97">
        <v>180</v>
      </c>
      <c r="Y6" s="97">
        <f>VLOOKUP(A6,Sheet7!$B$3:$BR$326,49,FALSE)</f>
        <v>35.340000000000003</v>
      </c>
      <c r="Z6" s="97">
        <f>VLOOKUP(A6,Sheet7!$B$3:$BR$326,50,FALSE)</f>
        <v>52.26</v>
      </c>
      <c r="AA6" s="97" t="s">
        <v>8554</v>
      </c>
      <c r="AB6" s="97" t="str">
        <f>VLOOKUP(A6,TaskSurvey!$A$2:$AR$237,36,FALSE)</f>
        <v>NPRM</v>
      </c>
      <c r="AC6" s="97" t="str">
        <f>VLOOKUP(A6,TaskSurvey!$A$2:$AR$237,37,FALSE)</f>
        <v>40m x 2</v>
      </c>
      <c r="AD6" s="97" t="str">
        <f>VLOOKUP(A6,TaskSurvey!$A$2:$AR$237,25,FALSE)</f>
        <v>2.4 m</v>
      </c>
      <c r="AE6" s="97" t="s">
        <v>8556</v>
      </c>
      <c r="AF6" s="97" t="str">
        <f>VLOOKUP(A6,Sheet7!$B$3:$BR$326,59,FALSE)</f>
        <v>ACTION
● Bongkar antena CSM
● Lifting perangkat
● Rakit antenna set 2,4m
● Pointing max ke satelit brisat hub 1
● Kroschek pandangan tampak depan antenna sudah disimetris antara feedsupport danTapak pedestal sudah ok
● Dinabolt tapak pedestal
● COR BALLAST sesuai SOP"</v>
      </c>
      <c r="AG6" s="97" t="str">
        <f t="shared" si="4"/>
        <v>3.44.17.1</v>
      </c>
      <c r="AH6" s="97" t="str">
        <f>VLOOKUP(A6,Sheet7!$B$3:$BR$326,23,FALSE)</f>
        <v>15.1.2.108</v>
      </c>
      <c r="AI6" s="335" t="str">
        <f>MasterRemote!K6</f>
        <v>HUGHES239</v>
      </c>
      <c r="AJ6" s="335">
        <v>236941705</v>
      </c>
      <c r="AK6" s="335" t="s">
        <v>6724</v>
      </c>
      <c r="AL6" s="97" t="str">
        <f>MasterRemote!T6</f>
        <v>SCM201900010008</v>
      </c>
      <c r="AM6" s="97" t="s">
        <v>8548</v>
      </c>
      <c r="AN6" s="97" t="s">
        <v>8548</v>
      </c>
      <c r="AO6" s="335" t="str">
        <f t="shared" si="5"/>
        <v>HUGHES239-Instalasi-5</v>
      </c>
      <c r="AP6" s="335">
        <v>233019505</v>
      </c>
      <c r="AQ6" s="338" t="s">
        <v>6749</v>
      </c>
    </row>
    <row r="7" spans="1:44">
      <c r="A7" s="97" t="str">
        <f>MasterRemote!A7</f>
        <v>SCM201900010008000006</v>
      </c>
      <c r="B7" s="97">
        <f>MasterRemote!B7</f>
        <v>6</v>
      </c>
      <c r="C7" s="97" t="str">
        <f>VLOOKUP(A7,Sheet7!$B$3:$BR$326,22,FALSE)</f>
        <v>3.146.17.1</v>
      </c>
      <c r="D7" s="314">
        <f>VLOOKUP(A7,Sheet7!$B$3:$BR$326,16,FALSE)</f>
        <v>43423</v>
      </c>
      <c r="E7" s="97" t="s">
        <v>4712</v>
      </c>
      <c r="F7" s="97" t="str">
        <f>MasterRemote!I7</f>
        <v>KANCA JKT3 LABUHAN</v>
      </c>
      <c r="G7" s="97">
        <v>237701805</v>
      </c>
      <c r="H7" s="97" t="s">
        <v>3262</v>
      </c>
      <c r="I7" s="314">
        <f t="shared" si="0"/>
        <v>43423</v>
      </c>
      <c r="J7" s="314">
        <f t="shared" si="1"/>
        <v>43423</v>
      </c>
      <c r="K7" s="314">
        <f t="shared" si="2"/>
        <v>43423</v>
      </c>
      <c r="L7" s="314">
        <f t="shared" si="3"/>
        <v>43423</v>
      </c>
      <c r="M7" s="97" t="s">
        <v>8547</v>
      </c>
      <c r="N7" s="97" t="s">
        <v>8548</v>
      </c>
      <c r="O7" s="97" t="s">
        <v>14</v>
      </c>
      <c r="P7" s="97" t="s">
        <v>2940</v>
      </c>
      <c r="Q7" s="337">
        <v>20009</v>
      </c>
      <c r="R7" s="97" t="str">
        <f>VLOOKUP(A7,Sheet7!$B$3:$BR$326,18,FALSE)</f>
        <v>Sanusi</v>
      </c>
      <c r="S7" s="97">
        <f>VLOOKUP(A7,Sheet7!$B$3:$BR$326,19,FALSE)</f>
        <v>87773758530</v>
      </c>
      <c r="T7" s="97">
        <f>VLOOKUP(A7,Sheet7!$B$3:$BR$326,26,FALSE)</f>
        <v>-6375833</v>
      </c>
      <c r="U7" s="97">
        <f>VLOOKUP(A7,Sheet7!$B$3:$BR$326,27,FALSE)</f>
        <v>105827745</v>
      </c>
      <c r="V7" s="97" t="str">
        <f>VLOOKUP(A7,Sheet7!$B$3:$BR$326,21,FALSE)</f>
        <v>36Q22544</v>
      </c>
      <c r="W7" s="97">
        <f>VLOOKUP(A7,Sheet7!$B$3:$BR$326,32,FALSE)</f>
        <v>121</v>
      </c>
      <c r="X7" s="97">
        <v>180</v>
      </c>
      <c r="Y7" s="97">
        <f>VLOOKUP(A7,Sheet7!$B$3:$BR$326,49,FALSE)</f>
        <v>35.53</v>
      </c>
      <c r="Z7" s="97">
        <f>VLOOKUP(A7,Sheet7!$B$3:$BR$326,50,FALSE)</f>
        <v>52.76</v>
      </c>
      <c r="AA7" s="97" t="s">
        <v>8554</v>
      </c>
      <c r="AB7" s="97" t="str">
        <f>VLOOKUP(A7,TaskSurvey!$A$2:$AR$237,36,FALSE)</f>
        <v>NPRM</v>
      </c>
      <c r="AC7" s="97" t="str">
        <f>VLOOKUP(A7,TaskSurvey!$A$2:$AR$237,37,FALSE)</f>
        <v>60m x 2</v>
      </c>
      <c r="AD7" s="97" t="str">
        <f>VLOOKUP(A7,TaskSurvey!$A$2:$AR$237,25,FALSE)</f>
        <v>2.4 m</v>
      </c>
      <c r="AE7" s="97" t="s">
        <v>8556</v>
      </c>
      <c r="AF7" s="97" t="str">
        <f>VLOOKUP(A7,Sheet7!$B$3:$BR$326,59,FALSE)</f>
        <v>ACTION
● Pointing max ke hub 1
Done xpole tgl 3 September 2018 oleh Andi</v>
      </c>
      <c r="AG7" s="97" t="str">
        <f t="shared" si="4"/>
        <v>3.146.17.1</v>
      </c>
      <c r="AH7" s="97" t="str">
        <f>VLOOKUP(A7,Sheet7!$B$3:$BR$326,23,FALSE)</f>
        <v>15.1.2.202</v>
      </c>
      <c r="AI7" s="335" t="str">
        <f>MasterRemote!K7</f>
        <v>HUGHES239</v>
      </c>
      <c r="AJ7" s="335">
        <v>233081108</v>
      </c>
      <c r="AK7" s="335" t="s">
        <v>6725</v>
      </c>
      <c r="AL7" s="97" t="str">
        <f>MasterRemote!T7</f>
        <v>SCM201900010008</v>
      </c>
      <c r="AM7" s="97" t="s">
        <v>8548</v>
      </c>
      <c r="AN7" s="97" t="s">
        <v>8548</v>
      </c>
      <c r="AO7" s="335" t="str">
        <f t="shared" si="5"/>
        <v>HUGHES239-Instalasi-6</v>
      </c>
      <c r="AP7" s="335">
        <v>233019505</v>
      </c>
      <c r="AQ7" s="338" t="s">
        <v>6749</v>
      </c>
    </row>
    <row r="8" spans="1:44">
      <c r="A8" s="97" t="str">
        <f>MasterRemote!A8</f>
        <v>SCM201900010008000007</v>
      </c>
      <c r="B8" s="97">
        <f>MasterRemote!B8</f>
        <v>7</v>
      </c>
      <c r="C8" s="97" t="str">
        <f>VLOOKUP(A8,Sheet7!$B$3:$BR$326,22,FALSE)</f>
        <v>5.75.17.1</v>
      </c>
      <c r="D8" s="314">
        <f>VLOOKUP(A8,Sheet7!$B$3:$BR$326,16,FALSE)</f>
        <v>43417</v>
      </c>
      <c r="E8" s="97" t="s">
        <v>4712</v>
      </c>
      <c r="F8" s="97" t="str">
        <f>MasterRemote!I8</f>
        <v>PARIAMAN</v>
      </c>
      <c r="G8" s="97" t="s">
        <v>3215</v>
      </c>
      <c r="H8" s="97" t="s">
        <v>3111</v>
      </c>
      <c r="I8" s="314">
        <f t="shared" si="0"/>
        <v>43417</v>
      </c>
      <c r="J8" s="314">
        <f t="shared" si="1"/>
        <v>43417</v>
      </c>
      <c r="K8" s="314">
        <f t="shared" si="2"/>
        <v>43417</v>
      </c>
      <c r="L8" s="314">
        <f t="shared" si="3"/>
        <v>43417</v>
      </c>
      <c r="M8" s="97" t="s">
        <v>8547</v>
      </c>
      <c r="N8" s="97" t="s">
        <v>8548</v>
      </c>
      <c r="O8" s="97" t="s">
        <v>14</v>
      </c>
      <c r="P8" s="97" t="s">
        <v>2940</v>
      </c>
      <c r="Q8" s="337">
        <v>20009</v>
      </c>
      <c r="R8" s="97" t="str">
        <f>VLOOKUP(A8,Sheet7!$B$3:$BR$326,18,FALSE)</f>
        <v>Taufiq</v>
      </c>
      <c r="S8" s="97">
        <f>VLOOKUP(A8,Sheet7!$B$3:$BR$326,19,FALSE)</f>
        <v>82284828851</v>
      </c>
      <c r="T8" s="97" t="str">
        <f>VLOOKUP(A8,Sheet7!$B$3:$BR$326,26,FALSE)</f>
        <v>0" 27.31</v>
      </c>
      <c r="U8" s="97" t="str">
        <f>VLOOKUP(A8,Sheet7!$B$3:$BR$326,27,FALSE)</f>
        <v>100"7.2</v>
      </c>
      <c r="V8" s="97" t="str">
        <f>VLOOKUP(A8,Sheet7!$B$3:$BR$326,21,FALSE)</f>
        <v>36C20501</v>
      </c>
      <c r="W8" s="97">
        <f>VLOOKUP(A8,Sheet7!$B$3:$BR$326,32,FALSE)</f>
        <v>107</v>
      </c>
      <c r="X8" s="97">
        <v>180</v>
      </c>
      <c r="Y8" s="97">
        <f>VLOOKUP(A8,Sheet7!$B$3:$BR$326,49,FALSE)</f>
        <v>35.770000000000003</v>
      </c>
      <c r="Z8" s="97">
        <f>VLOOKUP(A8,Sheet7!$B$3:$BR$326,50,FALSE)</f>
        <v>52.32</v>
      </c>
      <c r="AA8" s="97" t="s">
        <v>8554</v>
      </c>
      <c r="AB8" s="97" t="str">
        <f>VLOOKUP(A8,TaskSurvey!$A$2:$AR$237,36,FALSE)</f>
        <v>NPRM</v>
      </c>
      <c r="AC8" s="97" t="str">
        <f>VLOOKUP(A8,TaskSurvey!$A$2:$AR$237,37,FALSE)</f>
        <v>50m x 2</v>
      </c>
      <c r="AD8" s="97" t="str">
        <f>VLOOKUP(A8,TaskSurvey!$A$2:$AR$237,25,FALSE)</f>
        <v>2.4 m</v>
      </c>
      <c r="AE8" s="97" t="s">
        <v>8556</v>
      </c>
      <c r="AF8" s="97" t="str">
        <f>VLOOKUP(A8,Sheet7!$B$3:$BR$326,59,FALSE)</f>
        <v>ACTION
● Lifting perangkat
● Rakit antenna set 2,4m
● Pointing max ke satelit brisat hub 1
● Kroschek pandangan tampak depan antenna sudah disimetris antara feedsupport danTapak pedestal sudah ok
● Dinabolt tapak pedestal
● COR BALLAST sesuai SOP</v>
      </c>
      <c r="AG8" s="97" t="str">
        <f t="shared" si="4"/>
        <v>5.75.17.1</v>
      </c>
      <c r="AH8" s="97" t="str">
        <f>VLOOKUP(A8,Sheet7!$B$3:$BR$326,23,FALSE)</f>
        <v>15.1.2.84</v>
      </c>
      <c r="AI8" s="335" t="str">
        <f>MasterRemote!K8</f>
        <v>HUGHES239</v>
      </c>
      <c r="AJ8" s="335">
        <v>236941705</v>
      </c>
      <c r="AK8" s="335" t="s">
        <v>6724</v>
      </c>
      <c r="AL8" s="97" t="str">
        <f>MasterRemote!T8</f>
        <v>SCM201900010008</v>
      </c>
      <c r="AM8" s="97" t="s">
        <v>8548</v>
      </c>
      <c r="AN8" s="97" t="s">
        <v>8548</v>
      </c>
      <c r="AO8" s="335" t="str">
        <f t="shared" si="5"/>
        <v>HUGHES239-Instalasi-7</v>
      </c>
      <c r="AP8" s="335">
        <v>233019505</v>
      </c>
      <c r="AQ8" s="338" t="s">
        <v>6749</v>
      </c>
    </row>
    <row r="9" spans="1:44">
      <c r="A9" s="97" t="str">
        <f>MasterRemote!A9</f>
        <v>SCM201900010008000008</v>
      </c>
      <c r="B9" s="97">
        <f>MasterRemote!B9</f>
        <v>8</v>
      </c>
      <c r="C9" s="97" t="str">
        <f>VLOOKUP(A9,Sheet7!$B$3:$BR$326,22,FALSE)</f>
        <v>5.77.17.1</v>
      </c>
      <c r="D9" s="314">
        <f>VLOOKUP(A9,Sheet7!$B$3:$BR$326,16,FALSE)</f>
        <v>43421</v>
      </c>
      <c r="E9" s="97" t="s">
        <v>4712</v>
      </c>
      <c r="F9" s="97" t="str">
        <f>MasterRemote!I9</f>
        <v>SIJUNJUNG</v>
      </c>
      <c r="G9" s="97" t="s">
        <v>3192</v>
      </c>
      <c r="H9" s="97" t="s">
        <v>3193</v>
      </c>
      <c r="I9" s="314">
        <f t="shared" si="0"/>
        <v>43421</v>
      </c>
      <c r="J9" s="314">
        <f t="shared" si="1"/>
        <v>43421</v>
      </c>
      <c r="K9" s="314">
        <f t="shared" si="2"/>
        <v>43421</v>
      </c>
      <c r="L9" s="314">
        <f t="shared" si="3"/>
        <v>43421</v>
      </c>
      <c r="M9" s="97" t="s">
        <v>8547</v>
      </c>
      <c r="N9" s="97" t="s">
        <v>8548</v>
      </c>
      <c r="O9" s="97" t="s">
        <v>14</v>
      </c>
      <c r="P9" s="97" t="s">
        <v>2940</v>
      </c>
      <c r="Q9" s="337">
        <v>20009</v>
      </c>
      <c r="R9" s="97" t="str">
        <f>VLOOKUP(A9,Sheet7!$B$3:$BR$326,18,FALSE)</f>
        <v>Haviz</v>
      </c>
      <c r="S9" s="97">
        <f>VLOOKUP(A9,Sheet7!$B$3:$BR$326,19,FALSE)</f>
        <v>8126600784</v>
      </c>
      <c r="T9" s="97" t="str">
        <f>VLOOKUP(A9,Sheet7!$B$3:$BR$326,26,FALSE)</f>
        <v>0"39.51A</v>
      </c>
      <c r="U9" s="97" t="str">
        <f>VLOOKUP(A9,Sheet7!$B$3:$BR$326,27,FALSE)</f>
        <v>100"56.30E</v>
      </c>
      <c r="V9" s="97" t="str">
        <f>VLOOKUP(A9,Sheet7!$B$3:$BR$326,21,FALSE)</f>
        <v>36C20502</v>
      </c>
      <c r="W9" s="97">
        <f>VLOOKUP(A9,Sheet7!$B$3:$BR$326,32,FALSE)</f>
        <v>112</v>
      </c>
      <c r="X9" s="97">
        <v>180</v>
      </c>
      <c r="Y9" s="97">
        <f>VLOOKUP(A9,Sheet7!$B$3:$BR$326,49,FALSE)</f>
        <v>35.94</v>
      </c>
      <c r="Z9" s="97">
        <f>VLOOKUP(A9,Sheet7!$B$3:$BR$326,50,FALSE)</f>
        <v>51.73</v>
      </c>
      <c r="AA9" s="97" t="s">
        <v>8554</v>
      </c>
      <c r="AB9" s="97" t="str">
        <f>VLOOKUP(A9,TaskSurvey!$A$2:$AR$237,36,FALSE)</f>
        <v>NPRM</v>
      </c>
      <c r="AC9" s="97" t="str">
        <f>VLOOKUP(A9,TaskSurvey!$A$2:$AR$237,37,FALSE)</f>
        <v>60m x 2</v>
      </c>
      <c r="AD9" s="97" t="str">
        <f>VLOOKUP(A9,TaskSurvey!$A$2:$AR$237,25,FALSE)</f>
        <v>2.4 m</v>
      </c>
      <c r="AE9" s="97" t="s">
        <v>8556</v>
      </c>
      <c r="AF9" s="97" t="str">
        <f>VLOOKUP(A9,Sheet7!$B$3:$BR$326,59,FALSE)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9" s="97" t="str">
        <f t="shared" si="4"/>
        <v>5.77.17.1</v>
      </c>
      <c r="AH9" s="97" t="str">
        <f>VLOOKUP(A9,Sheet7!$B$3:$BR$326,23,FALSE)</f>
        <v>15.1.2.133</v>
      </c>
      <c r="AI9" s="335" t="str">
        <f>MasterRemote!K9</f>
        <v>HUGHES239</v>
      </c>
      <c r="AJ9" s="335">
        <v>236941705</v>
      </c>
      <c r="AK9" s="335" t="s">
        <v>6724</v>
      </c>
      <c r="AL9" s="97" t="str">
        <f>MasterRemote!T9</f>
        <v>SCM201900010008</v>
      </c>
      <c r="AM9" s="97" t="s">
        <v>8548</v>
      </c>
      <c r="AN9" s="97" t="s">
        <v>8548</v>
      </c>
      <c r="AO9" s="335" t="str">
        <f t="shared" si="5"/>
        <v>HUGHES239-Instalasi-8</v>
      </c>
      <c r="AP9" s="335">
        <v>233019505</v>
      </c>
      <c r="AQ9" s="338" t="s">
        <v>6749</v>
      </c>
    </row>
    <row r="10" spans="1:44">
      <c r="A10" s="97" t="str">
        <f>MasterRemote!A10</f>
        <v>SCM201900010008000009</v>
      </c>
      <c r="B10" s="97">
        <f>MasterRemote!B10</f>
        <v>9</v>
      </c>
      <c r="C10" s="97" t="str">
        <f>VLOOKUP(A10,Sheet7!$B$3:$BR$326,22,FALSE)</f>
        <v>26.3.73.1</v>
      </c>
      <c r="D10" s="314">
        <f>VLOOKUP(A10,Sheet7!$B$3:$BR$326,16,FALSE)</f>
        <v>43422</v>
      </c>
      <c r="E10" s="97" t="s">
        <v>4712</v>
      </c>
      <c r="F10" s="97" t="str">
        <f>MasterRemote!I10</f>
        <v>KANCA PDG DHARMASRAYA</v>
      </c>
      <c r="G10" s="97" t="s">
        <v>3215</v>
      </c>
      <c r="H10" s="97" t="s">
        <v>3111</v>
      </c>
      <c r="I10" s="314">
        <f t="shared" si="0"/>
        <v>43422</v>
      </c>
      <c r="J10" s="314">
        <f t="shared" si="1"/>
        <v>43422</v>
      </c>
      <c r="K10" s="314">
        <f t="shared" si="2"/>
        <v>43422</v>
      </c>
      <c r="L10" s="314">
        <f t="shared" si="3"/>
        <v>43422</v>
      </c>
      <c r="M10" s="97" t="s">
        <v>8547</v>
      </c>
      <c r="N10" s="97" t="s">
        <v>8548</v>
      </c>
      <c r="O10" s="97" t="s">
        <v>14</v>
      </c>
      <c r="P10" s="97" t="s">
        <v>2940</v>
      </c>
      <c r="Q10" s="337">
        <v>20009</v>
      </c>
      <c r="R10" s="97" t="str">
        <f>VLOOKUP(A10,Sheet7!$B$3:$BR$326,18,FALSE)</f>
        <v>Mardi</v>
      </c>
      <c r="S10" s="97">
        <f>VLOOKUP(A10,Sheet7!$B$3:$BR$326,19,FALSE)</f>
        <v>85365643731</v>
      </c>
      <c r="T10" s="97">
        <f>VLOOKUP(A10,Sheet7!$B$3:$BR$326,26,FALSE)</f>
        <v>-1126867</v>
      </c>
      <c r="U10" s="97">
        <f>VLOOKUP(A10,Sheet7!$B$3:$BR$326,27,FALSE)</f>
        <v>101718127</v>
      </c>
      <c r="V10" s="97" t="str">
        <f>VLOOKUP(A10,Sheet7!$B$3:$BR$326,21,FALSE)</f>
        <v>36C20503</v>
      </c>
      <c r="W10" s="97">
        <f>VLOOKUP(A10,Sheet7!$B$3:$BR$326,32,FALSE)</f>
        <v>133</v>
      </c>
      <c r="X10" s="97">
        <v>180</v>
      </c>
      <c r="Y10" s="97">
        <f>VLOOKUP(A10,Sheet7!$B$3:$BR$326,49,FALSE)</f>
        <v>35.229999999999997</v>
      </c>
      <c r="Z10" s="97">
        <f>VLOOKUP(A10,Sheet7!$B$3:$BR$326,50,FALSE)</f>
        <v>52.72</v>
      </c>
      <c r="AA10" s="97" t="s">
        <v>8554</v>
      </c>
      <c r="AB10" s="97" t="str">
        <f>VLOOKUP(A10,TaskSurvey!$A$2:$AR$237,36,FALSE)</f>
        <v>NPRM</v>
      </c>
      <c r="AC10" s="97" t="str">
        <f>VLOOKUP(A10,TaskSurvey!$A$2:$AR$237,37,FALSE)</f>
        <v>50m x 2</v>
      </c>
      <c r="AD10" s="97" t="str">
        <f>VLOOKUP(A10,TaskSurvey!$A$2:$AR$237,25,FALSE)</f>
        <v>2.4 m</v>
      </c>
      <c r="AE10" s="97" t="s">
        <v>8556</v>
      </c>
      <c r="AF10" s="97" t="str">
        <f>VLOOKUP(A10,Sheet7!$B$3:$BR$326,59,FALSE)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 s="97" t="str">
        <f t="shared" si="4"/>
        <v>26.3.73.1</v>
      </c>
      <c r="AH10" s="97" t="str">
        <f>VLOOKUP(A10,Sheet7!$B$3:$BR$326,23,FALSE)</f>
        <v>15.1.2.160</v>
      </c>
      <c r="AI10" s="335" t="str">
        <f>MasterRemote!K10</f>
        <v>HUGHES239</v>
      </c>
      <c r="AJ10" s="335">
        <v>236941705</v>
      </c>
      <c r="AK10" s="335" t="s">
        <v>6724</v>
      </c>
      <c r="AL10" s="97" t="str">
        <f>MasterRemote!T10</f>
        <v>SCM201900010008</v>
      </c>
      <c r="AM10" s="97" t="s">
        <v>8548</v>
      </c>
      <c r="AN10" s="97" t="s">
        <v>8548</v>
      </c>
      <c r="AO10" s="335" t="str">
        <f t="shared" si="5"/>
        <v>HUGHES239-Instalasi-9</v>
      </c>
      <c r="AP10" s="335">
        <v>233019505</v>
      </c>
      <c r="AQ10" s="338" t="s">
        <v>6749</v>
      </c>
    </row>
    <row r="11" spans="1:44">
      <c r="A11" s="97" t="str">
        <f>MasterRemote!A11</f>
        <v>SCM201900010008000010</v>
      </c>
      <c r="B11" s="97">
        <f>MasterRemote!B11</f>
        <v>10</v>
      </c>
      <c r="C11" s="97" t="str">
        <f>VLOOKUP(A11,Sheet7!$B$3:$BR$326,22,FALSE)</f>
        <v>26.3.65.1</v>
      </c>
      <c r="D11" s="314">
        <f>VLOOKUP(A11,Sheet7!$B$3:$BR$326,16,FALSE)</f>
        <v>43423</v>
      </c>
      <c r="E11" s="97" t="s">
        <v>4712</v>
      </c>
      <c r="F11" s="97" t="str">
        <f>MasterRemote!I11</f>
        <v>KANCA PDG SIMPANG EMPAT</v>
      </c>
      <c r="G11" s="97" t="s">
        <v>3215</v>
      </c>
      <c r="H11" s="97" t="s">
        <v>3111</v>
      </c>
      <c r="I11" s="314">
        <f t="shared" si="0"/>
        <v>43423</v>
      </c>
      <c r="J11" s="314">
        <f t="shared" si="1"/>
        <v>43423</v>
      </c>
      <c r="K11" s="314">
        <f t="shared" si="2"/>
        <v>43423</v>
      </c>
      <c r="L11" s="314">
        <f t="shared" si="3"/>
        <v>43423</v>
      </c>
      <c r="M11" s="97" t="s">
        <v>8547</v>
      </c>
      <c r="N11" s="97" t="s">
        <v>8548</v>
      </c>
      <c r="O11" s="97" t="s">
        <v>14</v>
      </c>
      <c r="P11" s="97" t="s">
        <v>2940</v>
      </c>
      <c r="Q11" s="337">
        <v>20009</v>
      </c>
      <c r="R11" s="97" t="str">
        <f>VLOOKUP(A11,Sheet7!$B$3:$BR$326,18,FALSE)</f>
        <v>Randi</v>
      </c>
      <c r="S11" s="97">
        <f>VLOOKUP(A11,Sheet7!$B$3:$BR$326,19,FALSE)</f>
        <v>81270410001</v>
      </c>
      <c r="T11" s="97" t="str">
        <f>VLOOKUP(A11,Sheet7!$B$3:$BR$326,26,FALSE)</f>
        <v>0.093249</v>
      </c>
      <c r="U11" s="97">
        <f>VLOOKUP(A11,Sheet7!$B$3:$BR$326,27,FALSE)</f>
        <v>99824859</v>
      </c>
      <c r="V11" s="97" t="str">
        <f>VLOOKUP(A11,Sheet7!$B$3:$BR$326,21,FALSE)</f>
        <v>36C20504</v>
      </c>
      <c r="W11" s="97">
        <f>VLOOKUP(A11,Sheet7!$B$3:$BR$326,32,FALSE)</f>
        <v>119</v>
      </c>
      <c r="X11" s="97">
        <v>180</v>
      </c>
      <c r="Y11" s="97">
        <f>VLOOKUP(A11,Sheet7!$B$3:$BR$326,49,FALSE)</f>
        <v>37.99</v>
      </c>
      <c r="Z11" s="97">
        <f>VLOOKUP(A11,Sheet7!$B$3:$BR$326,50,FALSE)</f>
        <v>52.62</v>
      </c>
      <c r="AA11" s="97" t="s">
        <v>8554</v>
      </c>
      <c r="AB11" s="97" t="str">
        <f>VLOOKUP(A11,TaskSurvey!$A$2:$AR$237,36,FALSE)</f>
        <v>NPRM</v>
      </c>
      <c r="AC11" s="97" t="str">
        <f>VLOOKUP(A11,TaskSurvey!$A$2:$AR$237,37,FALSE)</f>
        <v>50m x 2</v>
      </c>
      <c r="AD11" s="97" t="str">
        <f>VLOOKUP(A11,TaskSurvey!$A$2:$AR$237,25,FALSE)</f>
        <v>2.4 m</v>
      </c>
      <c r="AE11" s="97" t="s">
        <v>8556</v>
      </c>
      <c r="AF11" s="97" t="str">
        <f>VLOOKUP(A11,Sheet7!$B$3:$BR$326,59,FALSE)</f>
        <v>ACTION 
● Lifting perangkat 
● Rakit antenna set 2,4m 
● Pointing max ke satelit brisat hub 1 
● Kroschek pandangan tampak depan antenna 
feedsupport danTapak pedestal sudah ok 
● Dinabolt tapak pedestal 
● COR BALLAST sesuai SOP 
● XPOLL ke NOC dan POC BRI</v>
      </c>
      <c r="AG11" s="97" t="str">
        <f t="shared" si="4"/>
        <v>26.3.65.1</v>
      </c>
      <c r="AH11" s="97" t="str">
        <f>VLOOKUP(A11,Sheet7!$B$3:$BR$326,23,FALSE)</f>
        <v>10.204.1.52/30</v>
      </c>
      <c r="AI11" s="335" t="str">
        <f>MasterRemote!K11</f>
        <v>HUGHES239</v>
      </c>
      <c r="AJ11" s="335">
        <v>236941705</v>
      </c>
      <c r="AK11" s="335" t="s">
        <v>6724</v>
      </c>
      <c r="AL11" s="97" t="str">
        <f>MasterRemote!T11</f>
        <v>SCM201900010008</v>
      </c>
      <c r="AM11" s="97" t="s">
        <v>8548</v>
      </c>
      <c r="AN11" s="97" t="s">
        <v>8548</v>
      </c>
      <c r="AO11" s="335" t="str">
        <f t="shared" si="5"/>
        <v>HUGHES239-Instalasi-10</v>
      </c>
      <c r="AP11" s="335">
        <v>233019505</v>
      </c>
      <c r="AQ11" s="338" t="s">
        <v>6749</v>
      </c>
    </row>
    <row r="12" spans="1:44">
      <c r="A12" s="97" t="str">
        <f>MasterRemote!A12</f>
        <v>SCM201900010008000011</v>
      </c>
      <c r="B12" s="97">
        <f>MasterRemote!B12</f>
        <v>11</v>
      </c>
      <c r="C12" s="97" t="str">
        <f>VLOOKUP(A12,Sheet7!$B$3:$BR$326,22,FALSE)</f>
        <v>46.1.57.1</v>
      </c>
      <c r="D12" s="314">
        <f>VLOOKUP(A12,Sheet7!$B$3:$BR$326,16,FALSE)</f>
        <v>43423</v>
      </c>
      <c r="E12" s="97" t="s">
        <v>4712</v>
      </c>
      <c r="F12" s="97" t="str">
        <f>MasterRemote!I12</f>
        <v>KANCA PKU TELUK KUANTAN BACKUP [46.1.57.1]</v>
      </c>
      <c r="G12" s="97" t="s">
        <v>3218</v>
      </c>
      <c r="H12" s="97" t="s">
        <v>3118</v>
      </c>
      <c r="I12" s="314">
        <f t="shared" si="0"/>
        <v>43423</v>
      </c>
      <c r="J12" s="314">
        <f t="shared" si="1"/>
        <v>43423</v>
      </c>
      <c r="K12" s="314">
        <f t="shared" si="2"/>
        <v>43423</v>
      </c>
      <c r="L12" s="314">
        <f t="shared" si="3"/>
        <v>43423</v>
      </c>
      <c r="M12" s="97" t="s">
        <v>8547</v>
      </c>
      <c r="N12" s="97" t="s">
        <v>8548</v>
      </c>
      <c r="O12" s="97" t="s">
        <v>14</v>
      </c>
      <c r="P12" s="97" t="s">
        <v>2940</v>
      </c>
      <c r="Q12" s="337">
        <v>20009</v>
      </c>
      <c r="R12" s="97" t="str">
        <f>VLOOKUP(A12,Sheet7!$B$3:$BR$326,18,FALSE)</f>
        <v>Leo</v>
      </c>
      <c r="S12" s="97">
        <f>VLOOKUP(A12,Sheet7!$B$3:$BR$326,19,FALSE)</f>
        <v>82387354351</v>
      </c>
      <c r="T12" s="97" t="str">
        <f>VLOOKUP(A12,Sheet7!$B$3:$BR$326,26,FALSE)</f>
        <v>-0. 52 N</v>
      </c>
      <c r="U12" s="97" t="str">
        <f>VLOOKUP(A12,Sheet7!$B$3:$BR$326,27,FALSE)</f>
        <v>101. 57 E</v>
      </c>
      <c r="V12" s="97" t="str">
        <f>VLOOKUP(A12,Sheet7!$B$3:$BR$326,21,FALSE)</f>
        <v>36X20716</v>
      </c>
      <c r="W12" s="97">
        <f>VLOOKUP(A12,Sheet7!$B$3:$BR$326,32,FALSE)</f>
        <v>118</v>
      </c>
      <c r="X12" s="97">
        <v>180</v>
      </c>
      <c r="Y12" s="97">
        <f>VLOOKUP(A12,Sheet7!$B$3:$BR$326,49,FALSE)</f>
        <v>38.369999999999997</v>
      </c>
      <c r="Z12" s="97">
        <f>VLOOKUP(A12,Sheet7!$B$3:$BR$326,50,FALSE)</f>
        <v>51.44</v>
      </c>
      <c r="AA12" s="97" t="s">
        <v>8554</v>
      </c>
      <c r="AB12" s="97" t="str">
        <f>VLOOKUP(A12,TaskSurvey!$A$2:$AR$237,36,FALSE)</f>
        <v>NPRM</v>
      </c>
      <c r="AC12" s="97" t="str">
        <f>VLOOKUP(A12,TaskSurvey!$A$2:$AR$237,37,FALSE)</f>
        <v>70m x 2</v>
      </c>
      <c r="AD12" s="97" t="str">
        <f>VLOOKUP(A12,TaskSurvey!$A$2:$AR$237,25,FALSE)</f>
        <v>2.4 m</v>
      </c>
      <c r="AE12" s="97" t="s">
        <v>8556</v>
      </c>
      <c r="AF12" s="97" t="str">
        <f>VLOOKUP(A12,Sheet7!$B$3:$BR$326,59,FALSE)</f>
        <v>ACTION
● Lifting perangkat
● Rakit antenna set 2,4m
● Pointing max ke satelit brisat hub 1
● Kroschek pandangan tampak depan antenna sudah disimetris antara feedsupport danTapak pedestal sudah ok
● Dinabolt tapak pedestal
● COR BALLAST sesuai SOP
¶ Tarik kabel dari Antenna ke Ruang Server
Done xpoll tgl 14 Agustus 2018</v>
      </c>
      <c r="AG12" s="97" t="str">
        <f t="shared" si="4"/>
        <v>46.1.57.1</v>
      </c>
      <c r="AH12" s="97" t="str">
        <f>VLOOKUP(A12,Sheet7!$B$3:$BR$326,23,FALSE)</f>
        <v>10.204.1.56/30</v>
      </c>
      <c r="AI12" s="335" t="str">
        <f>MasterRemote!K12</f>
        <v>HUGHES239</v>
      </c>
      <c r="AJ12" s="335">
        <v>236941705</v>
      </c>
      <c r="AK12" s="335" t="s">
        <v>6724</v>
      </c>
      <c r="AL12" s="97" t="str">
        <f>MasterRemote!T12</f>
        <v>SCM201900010008</v>
      </c>
      <c r="AM12" s="97" t="s">
        <v>8548</v>
      </c>
      <c r="AN12" s="97" t="s">
        <v>8548</v>
      </c>
      <c r="AO12" s="335" t="str">
        <f t="shared" si="5"/>
        <v>HUGHES239-Instalasi-11</v>
      </c>
      <c r="AP12" s="335">
        <v>233019505</v>
      </c>
      <c r="AQ12" s="338" t="s">
        <v>6749</v>
      </c>
    </row>
    <row r="13" spans="1:44">
      <c r="A13" s="97" t="str">
        <f>MasterRemote!A13</f>
        <v>SCM201900010008000012</v>
      </c>
      <c r="B13" s="97">
        <f>MasterRemote!B13</f>
        <v>12</v>
      </c>
      <c r="C13" s="97" t="str">
        <f>VLOOKUP(A13,Sheet7!$B$3:$BR$326,22,FALSE)</f>
        <v>26.2.193.1</v>
      </c>
      <c r="D13" s="314">
        <f>VLOOKUP(A13,Sheet7!$B$3:$BR$326,16,FALSE)</f>
        <v>43419</v>
      </c>
      <c r="E13" s="97" t="s">
        <v>4712</v>
      </c>
      <c r="F13" s="97" t="str">
        <f>MasterRemote!I13</f>
        <v>KANCA PKU RAPP PANGKALAN KERINCI PKBARU</v>
      </c>
      <c r="G13" s="97" t="s">
        <v>3267</v>
      </c>
      <c r="H13" s="97" t="s">
        <v>3119</v>
      </c>
      <c r="I13" s="314">
        <f t="shared" si="0"/>
        <v>43419</v>
      </c>
      <c r="J13" s="314">
        <f t="shared" si="1"/>
        <v>43419</v>
      </c>
      <c r="K13" s="314">
        <f t="shared" si="2"/>
        <v>43419</v>
      </c>
      <c r="L13" s="314">
        <f t="shared" si="3"/>
        <v>43419</v>
      </c>
      <c r="M13" s="97" t="s">
        <v>8547</v>
      </c>
      <c r="N13" s="97" t="s">
        <v>8548</v>
      </c>
      <c r="O13" s="97" t="s">
        <v>14</v>
      </c>
      <c r="P13" s="97" t="s">
        <v>2940</v>
      </c>
      <c r="Q13" s="337">
        <v>20009</v>
      </c>
      <c r="R13" s="97" t="str">
        <f>VLOOKUP(A13,Sheet7!$B$3:$BR$326,18,FALSE)</f>
        <v>Raja</v>
      </c>
      <c r="S13" s="97">
        <f>VLOOKUP(A13,Sheet7!$B$3:$BR$326,19,FALSE)</f>
        <v>85271384091</v>
      </c>
      <c r="T13" s="97" t="str">
        <f>VLOOKUP(A13,Sheet7!$B$3:$BR$326,26,FALSE)</f>
        <v>0.406612</v>
      </c>
      <c r="U13" s="97">
        <f>VLOOKUP(A13,Sheet7!$B$3:$BR$326,27,FALSE)</f>
        <v>101858415</v>
      </c>
      <c r="V13" s="97" t="str">
        <f>VLOOKUP(A13,Sheet7!$B$3:$BR$326,21,FALSE)</f>
        <v>36X20717</v>
      </c>
      <c r="W13" s="97">
        <f>VLOOKUP(A13,Sheet7!$B$3:$BR$326,32,FALSE)</f>
        <v>127</v>
      </c>
      <c r="X13" s="97">
        <v>180</v>
      </c>
      <c r="Y13" s="97">
        <f>VLOOKUP(A13,Sheet7!$B$3:$BR$326,49,FALSE)</f>
        <v>35.65</v>
      </c>
      <c r="Z13" s="97">
        <f>VLOOKUP(A13,Sheet7!$B$3:$BR$326,50,FALSE)</f>
        <v>52.78</v>
      </c>
      <c r="AA13" s="97" t="s">
        <v>8554</v>
      </c>
      <c r="AB13" s="97" t="str">
        <f>VLOOKUP(A13,TaskSurvey!$A$2:$AR$237,36,FALSE)</f>
        <v>NPRM</v>
      </c>
      <c r="AC13" s="97" t="str">
        <f>VLOOKUP(A13,TaskSurvey!$A$2:$AR$237,37,FALSE)</f>
        <v>50m x 2</v>
      </c>
      <c r="AD13" s="97" t="str">
        <f>VLOOKUP(A13,TaskSurvey!$A$2:$AR$237,25,FALSE)</f>
        <v>2.4 m</v>
      </c>
      <c r="AE13" s="97" t="s">
        <v>8556</v>
      </c>
      <c r="AF13" s="97" t="str">
        <f>VLOOKUP(A13,Sheet7!$B$3:$BR$326,59,FALSE)</f>
        <v>ACTION
● Lifting perangkat
● Rakit antenna set 2,4m
● Pointing max ke satelit brisat hub 1
● Kroschek pandangan tampak depan antenna sudah disimetris antara feedsupport danTapak pedestal sudah ok
● Dinabolt tapak pedestal
● COR BALLAST sesuai SOP</v>
      </c>
      <c r="AG13" s="97" t="str">
        <f t="shared" si="4"/>
        <v>26.2.193.1</v>
      </c>
      <c r="AH13" s="97" t="str">
        <f>VLOOKUP(A13,Sheet7!$B$3:$BR$326,23,FALSE)</f>
        <v>15.1.2.90</v>
      </c>
      <c r="AI13" s="335" t="str">
        <f>MasterRemote!K13</f>
        <v>HUGHES239</v>
      </c>
      <c r="AJ13" s="335">
        <v>236941705</v>
      </c>
      <c r="AK13" s="335" t="s">
        <v>6724</v>
      </c>
      <c r="AL13" s="97" t="str">
        <f>MasterRemote!T13</f>
        <v>SCM201900010008</v>
      </c>
      <c r="AM13" s="97" t="s">
        <v>8548</v>
      </c>
      <c r="AN13" s="97" t="s">
        <v>8548</v>
      </c>
      <c r="AO13" s="335" t="str">
        <f t="shared" si="5"/>
        <v>HUGHES239-Instalasi-12</v>
      </c>
      <c r="AP13" s="335">
        <v>233019505</v>
      </c>
      <c r="AQ13" s="338" t="s">
        <v>6749</v>
      </c>
    </row>
    <row r="14" spans="1:44">
      <c r="A14" s="97" t="str">
        <f>MasterRemote!A14</f>
        <v>SCM201900010008000013</v>
      </c>
      <c r="B14" s="97">
        <f>MasterRemote!B14</f>
        <v>13</v>
      </c>
      <c r="C14" s="97" t="str">
        <f>VLOOKUP(A14,Sheet7!$B$3:$BR$326,22,FALSE)</f>
        <v>1.75.17.1</v>
      </c>
      <c r="D14" s="314">
        <f>VLOOKUP(A14,Sheet7!$B$3:$BR$326,16,FALSE)</f>
        <v>43418</v>
      </c>
      <c r="E14" s="97" t="s">
        <v>4712</v>
      </c>
      <c r="F14" s="97" t="str">
        <f>MasterRemote!I14</f>
        <v>KANCA SUDIRMAN</v>
      </c>
      <c r="G14" s="97" t="s">
        <v>3132</v>
      </c>
      <c r="H14" s="97" t="s">
        <v>3133</v>
      </c>
      <c r="I14" s="314">
        <f t="shared" si="0"/>
        <v>43418</v>
      </c>
      <c r="J14" s="314">
        <f t="shared" si="1"/>
        <v>43418</v>
      </c>
      <c r="K14" s="314">
        <f t="shared" si="2"/>
        <v>43418</v>
      </c>
      <c r="L14" s="314">
        <f t="shared" si="3"/>
        <v>43418</v>
      </c>
      <c r="M14" s="97" t="s">
        <v>8547</v>
      </c>
      <c r="N14" s="97" t="s">
        <v>8548</v>
      </c>
      <c r="O14" s="97" t="s">
        <v>14</v>
      </c>
      <c r="P14" s="97" t="s">
        <v>2940</v>
      </c>
      <c r="Q14" s="337">
        <v>20009</v>
      </c>
      <c r="R14" s="97" t="str">
        <f>VLOOKUP(A14,Sheet7!$B$3:$BR$326,18,FALSE)</f>
        <v>Anto</v>
      </c>
      <c r="S14" s="97">
        <f>VLOOKUP(A14,Sheet7!$B$3:$BR$326,19,FALSE)</f>
        <v>85271066706</v>
      </c>
      <c r="T14" s="97">
        <f>VLOOKUP(A14,Sheet7!$B$3:$BR$326,26,FALSE)</f>
        <v>0</v>
      </c>
      <c r="U14" s="97">
        <f>VLOOKUP(A14,Sheet7!$B$3:$BR$326,27,FALSE)</f>
        <v>0</v>
      </c>
      <c r="V14" s="97" t="str">
        <f>VLOOKUP(A14,Sheet7!$B$3:$BR$326,21,FALSE)</f>
        <v>36X20734</v>
      </c>
      <c r="W14" s="97">
        <f>VLOOKUP(A14,Sheet7!$B$3:$BR$326,32,FALSE)</f>
        <v>0</v>
      </c>
      <c r="X14" s="97">
        <v>180</v>
      </c>
      <c r="Y14" s="97">
        <f>VLOOKUP(A14,Sheet7!$B$3:$BR$326,49,FALSE)</f>
        <v>37.130000000000003</v>
      </c>
      <c r="Z14" s="97">
        <f>VLOOKUP(A14,Sheet7!$B$3:$BR$326,50,FALSE)</f>
        <v>52.79</v>
      </c>
      <c r="AA14" s="97" t="s">
        <v>8554</v>
      </c>
      <c r="AB14" s="97" t="str">
        <f>VLOOKUP(A14,TaskSurvey!$A$2:$AR$237,36,FALSE)</f>
        <v>NPRM</v>
      </c>
      <c r="AC14" s="97" t="str">
        <f>VLOOKUP(A14,TaskSurvey!$A$2:$AR$237,37,FALSE)</f>
        <v>100m x 2</v>
      </c>
      <c r="AD14" s="97" t="str">
        <f>VLOOKUP(A14,TaskSurvey!$A$2:$AR$237,25,FALSE)</f>
        <v>2.4 m</v>
      </c>
      <c r="AE14" s="97" t="s">
        <v>8556</v>
      </c>
      <c r="AF14" s="97" t="str">
        <f>VLOOKUP(A14,Sheet7!$B$3:$BR$326,59,FALSE)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 s="97" t="str">
        <f t="shared" si="4"/>
        <v>1.75.17.1</v>
      </c>
      <c r="AH14" s="97" t="str">
        <f>VLOOKUP(A14,Sheet7!$B$3:$BR$326,23,FALSE)</f>
        <v>15.1.2.82</v>
      </c>
      <c r="AI14" s="335" t="str">
        <f>MasterRemote!K14</f>
        <v>HUGHES239</v>
      </c>
      <c r="AJ14" s="335">
        <v>236941705</v>
      </c>
      <c r="AK14" s="335" t="s">
        <v>6724</v>
      </c>
      <c r="AL14" s="97" t="str">
        <f>MasterRemote!T14</f>
        <v>SCM201900010008</v>
      </c>
      <c r="AM14" s="97" t="s">
        <v>8548</v>
      </c>
      <c r="AN14" s="97" t="s">
        <v>8548</v>
      </c>
      <c r="AO14" s="335" t="str">
        <f t="shared" si="5"/>
        <v>HUGHES239-Instalasi-13</v>
      </c>
      <c r="AP14" s="335">
        <v>233019505</v>
      </c>
      <c r="AQ14" s="338" t="s">
        <v>6749</v>
      </c>
    </row>
    <row r="15" spans="1:44">
      <c r="A15" s="97" t="str">
        <f>MasterRemote!A15</f>
        <v>SCM201900010008000014</v>
      </c>
      <c r="B15" s="97">
        <f>MasterRemote!B15</f>
        <v>14</v>
      </c>
      <c r="C15" s="97" t="str">
        <f>VLOOKUP(A15,Sheet7!$B$3:$BR$326,22,FALSE)</f>
        <v>26.2.89.1</v>
      </c>
      <c r="D15" s="314">
        <f>VLOOKUP(A15,Sheet7!$B$3:$BR$326,16,FALSE)</f>
        <v>43421</v>
      </c>
      <c r="E15" s="97" t="s">
        <v>4712</v>
      </c>
      <c r="F15" s="97" t="str">
        <f>MasterRemote!I15</f>
        <v>PKU BATAM CENTER (NAGOYA) BATAM</v>
      </c>
      <c r="G15" s="97">
        <v>235751512</v>
      </c>
      <c r="H15" s="97" t="s">
        <v>6739</v>
      </c>
      <c r="I15" s="314">
        <f t="shared" si="0"/>
        <v>43421</v>
      </c>
      <c r="J15" s="314">
        <f t="shared" si="1"/>
        <v>43421</v>
      </c>
      <c r="K15" s="314">
        <f t="shared" si="2"/>
        <v>43421</v>
      </c>
      <c r="L15" s="314">
        <f t="shared" si="3"/>
        <v>43421</v>
      </c>
      <c r="M15" s="97" t="s">
        <v>8547</v>
      </c>
      <c r="N15" s="97" t="s">
        <v>8548</v>
      </c>
      <c r="O15" s="97" t="s">
        <v>14</v>
      </c>
      <c r="P15" s="97" t="s">
        <v>2940</v>
      </c>
      <c r="Q15" s="337">
        <v>20009</v>
      </c>
      <c r="R15" s="97" t="str">
        <f>VLOOKUP(A15,Sheet7!$B$3:$BR$326,18,FALSE)</f>
        <v>Ade C</v>
      </c>
      <c r="S15" s="97">
        <f>VLOOKUP(A15,Sheet7!$B$3:$BR$326,19,FALSE)</f>
        <v>85263258562</v>
      </c>
      <c r="T15" s="97">
        <f>VLOOKUP(A15,Sheet7!$B$3:$BR$326,26,FALSE)</f>
        <v>1060688</v>
      </c>
      <c r="U15" s="97">
        <f>VLOOKUP(A15,Sheet7!$B$3:$BR$326,27,FALSE)</f>
        <v>104032862</v>
      </c>
      <c r="V15" s="97" t="str">
        <f>VLOOKUP(A15,Sheet7!$B$3:$BR$326,21,FALSE)</f>
        <v>36X20719</v>
      </c>
      <c r="W15" s="97">
        <f>VLOOKUP(A15,Sheet7!$B$3:$BR$326,32,FALSE)</f>
        <v>119</v>
      </c>
      <c r="X15" s="97">
        <v>180</v>
      </c>
      <c r="Y15" s="97">
        <f>VLOOKUP(A15,Sheet7!$B$3:$BR$326,49,FALSE)</f>
        <v>36.9</v>
      </c>
      <c r="Z15" s="97">
        <f>VLOOKUP(A15,Sheet7!$B$3:$BR$326,50,FALSE)</f>
        <v>53.16</v>
      </c>
      <c r="AA15" s="97" t="s">
        <v>8554</v>
      </c>
      <c r="AB15" s="97" t="str">
        <f>VLOOKUP(A15,TaskSurvey!$A$2:$AR$237,36,FALSE)</f>
        <v>NPRM</v>
      </c>
      <c r="AC15" s="97" t="str">
        <f>VLOOKUP(A15,TaskSurvey!$A$2:$AR$237,37,FALSE)</f>
        <v>80m x 2</v>
      </c>
      <c r="AD15" s="97" t="str">
        <f>VLOOKUP(A15,TaskSurvey!$A$2:$AR$237,25,FALSE)</f>
        <v>2.4 m</v>
      </c>
      <c r="AE15" s="97" t="s">
        <v>8556</v>
      </c>
      <c r="AF15" s="97" t="str">
        <f>VLOOKUP(A15,Sheet7!$B$3:$BR$326,59,FALSE)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 s="97" t="str">
        <f t="shared" si="4"/>
        <v>26.2.89.1</v>
      </c>
      <c r="AH15" s="97" t="str">
        <f>VLOOKUP(A15,Sheet7!$B$3:$BR$326,23,FALSE)</f>
        <v>15.1.2.154</v>
      </c>
      <c r="AI15" s="335" t="str">
        <f>MasterRemote!K15</f>
        <v>HUGHES239</v>
      </c>
      <c r="AJ15" s="335">
        <v>237711805</v>
      </c>
      <c r="AK15" s="340" t="s">
        <v>6726</v>
      </c>
      <c r="AL15" s="97" t="str">
        <f>MasterRemote!T15</f>
        <v>SCM201900010008</v>
      </c>
      <c r="AM15" s="97" t="s">
        <v>8548</v>
      </c>
      <c r="AN15" s="97" t="s">
        <v>8548</v>
      </c>
      <c r="AO15" s="335" t="str">
        <f t="shared" si="5"/>
        <v>HUGHES239-Instalasi-14</v>
      </c>
      <c r="AP15" s="335">
        <v>233019505</v>
      </c>
      <c r="AQ15" s="338" t="s">
        <v>6749</v>
      </c>
    </row>
    <row r="16" spans="1:44">
      <c r="A16" s="97" t="str">
        <f>MasterRemote!A16</f>
        <v>SCM201900010008000015</v>
      </c>
      <c r="B16" s="97">
        <f>MasterRemote!B16</f>
        <v>15</v>
      </c>
      <c r="C16" s="97" t="str">
        <f>VLOOKUP(A16,Sheet7!$B$3:$BR$326,22,FALSE)</f>
        <v>26.3.97.1</v>
      </c>
      <c r="D16" s="314">
        <f>VLOOKUP(A16,Sheet7!$B$3:$BR$326,16,FALSE)</f>
        <v>43423</v>
      </c>
      <c r="E16" s="97" t="s">
        <v>4712</v>
      </c>
      <c r="F16" s="97" t="str">
        <f>MasterRemote!I16</f>
        <v>KCP PKU UJUNG BATU</v>
      </c>
      <c r="G16" s="97" t="s">
        <v>3151</v>
      </c>
      <c r="H16" s="97" t="s">
        <v>3152</v>
      </c>
      <c r="I16" s="314">
        <f t="shared" si="0"/>
        <v>43423</v>
      </c>
      <c r="J16" s="314">
        <f t="shared" si="1"/>
        <v>43423</v>
      </c>
      <c r="K16" s="314">
        <f t="shared" si="2"/>
        <v>43423</v>
      </c>
      <c r="L16" s="314">
        <f t="shared" si="3"/>
        <v>43423</v>
      </c>
      <c r="M16" s="97" t="s">
        <v>8547</v>
      </c>
      <c r="N16" s="97" t="s">
        <v>8548</v>
      </c>
      <c r="O16" s="97" t="s">
        <v>14</v>
      </c>
      <c r="P16" s="97" t="s">
        <v>2940</v>
      </c>
      <c r="Q16" s="337">
        <v>20009</v>
      </c>
      <c r="R16" s="97" t="str">
        <f>VLOOKUP(A16,Sheet7!$B$3:$BR$326,18,FALSE)</f>
        <v>Sobri</v>
      </c>
      <c r="S16" s="97">
        <f>VLOOKUP(A16,Sheet7!$B$3:$BR$326,19,FALSE)</f>
        <v>82381056567</v>
      </c>
      <c r="T16" s="97" t="str">
        <f>VLOOKUP(A16,Sheet7!$B$3:$BR$326,26,FALSE)</f>
        <v>0.709083</v>
      </c>
      <c r="U16" s="97">
        <f>VLOOKUP(A16,Sheet7!$B$3:$BR$326,27,FALSE)</f>
        <v>100535676</v>
      </c>
      <c r="V16" s="97" t="str">
        <f>VLOOKUP(A16,Sheet7!$B$3:$BR$326,21,FALSE)</f>
        <v>36X20721</v>
      </c>
      <c r="W16" s="97">
        <f>VLOOKUP(A16,Sheet7!$B$3:$BR$326,32,FALSE)</f>
        <v>124</v>
      </c>
      <c r="X16" s="97">
        <v>180</v>
      </c>
      <c r="Y16" s="97">
        <f>VLOOKUP(A16,Sheet7!$B$3:$BR$326,49,FALSE)</f>
        <v>38.71</v>
      </c>
      <c r="Z16" s="97">
        <f>VLOOKUP(A16,Sheet7!$B$3:$BR$326,50,FALSE)</f>
        <v>52.85</v>
      </c>
      <c r="AA16" s="97" t="s">
        <v>8554</v>
      </c>
      <c r="AB16" s="97" t="str">
        <f>VLOOKUP(A16,TaskSurvey!$A$2:$AR$237,36,FALSE)</f>
        <v>NPRM</v>
      </c>
      <c r="AC16" s="97" t="str">
        <f>VLOOKUP(A16,TaskSurvey!$A$2:$AR$237,37,FALSE)</f>
        <v>70m x 2</v>
      </c>
      <c r="AD16" s="97" t="str">
        <f>VLOOKUP(A16,TaskSurvey!$A$2:$AR$237,25,FALSE)</f>
        <v>2.4 m</v>
      </c>
      <c r="AE16" s="97" t="s">
        <v>8556</v>
      </c>
      <c r="AF16" s="97" t="str">
        <f>VLOOKUP(A16,Sheet7!$B$3:$BR$326,59,FALSE)</f>
        <v>ACTION
- Lifting perangkat
- Rakit antenna set 2,4m
- Pointing max ke satelit brisat hub 1
- Kroschek pandangan tampak depan antenna sudah disimetris antara feedsupport dan 
Tapak pedestal sudah ok
- Dinabolt tapak pedestal
- COR BALLAST sesuai SOP
Done xpoll tgl 8 Agustus 2018</v>
      </c>
      <c r="AG16" s="97" t="str">
        <f t="shared" si="4"/>
        <v>26.3.97.1</v>
      </c>
      <c r="AH16" s="97" t="str">
        <f>VLOOKUP(A16,Sheet7!$B$3:$BR$326,23,FALSE)</f>
        <v>10.204.1.73/30</v>
      </c>
      <c r="AI16" s="335" t="str">
        <f>MasterRemote!K16</f>
        <v>HUGHES239</v>
      </c>
      <c r="AJ16" s="335">
        <v>236941705</v>
      </c>
      <c r="AK16" s="335" t="s">
        <v>6724</v>
      </c>
      <c r="AL16" s="97" t="str">
        <f>MasterRemote!T16</f>
        <v>SCM201900010008</v>
      </c>
      <c r="AM16" s="97" t="s">
        <v>8548</v>
      </c>
      <c r="AN16" s="97" t="s">
        <v>8548</v>
      </c>
      <c r="AO16" s="335" t="str">
        <f t="shared" si="5"/>
        <v>HUGHES239-Instalasi-15</v>
      </c>
      <c r="AP16" s="335">
        <v>233019505</v>
      </c>
      <c r="AQ16" s="338" t="s">
        <v>6749</v>
      </c>
    </row>
    <row r="17" spans="1:43">
      <c r="A17" s="97" t="str">
        <f>MasterRemote!A17</f>
        <v>SCM201900010008000016</v>
      </c>
      <c r="B17" s="97">
        <f>MasterRemote!B17</f>
        <v>16</v>
      </c>
      <c r="C17" s="97" t="str">
        <f>VLOOKUP(A17,Sheet7!$B$3:$BR$326,22,FALSE)</f>
        <v>5.70.17.1</v>
      </c>
      <c r="D17" s="314">
        <f>VLOOKUP(A17,Sheet7!$B$3:$BR$326,16,FALSE)</f>
        <v>43419</v>
      </c>
      <c r="E17" s="97" t="s">
        <v>4712</v>
      </c>
      <c r="F17" s="97" t="str">
        <f>MasterRemote!I17</f>
        <v>KANCA PKU BENGKALIS</v>
      </c>
      <c r="G17" s="97" t="s">
        <v>3132</v>
      </c>
      <c r="H17" s="97" t="s">
        <v>3133</v>
      </c>
      <c r="I17" s="314">
        <f t="shared" si="0"/>
        <v>43419</v>
      </c>
      <c r="J17" s="314">
        <f t="shared" si="1"/>
        <v>43419</v>
      </c>
      <c r="K17" s="314">
        <f t="shared" si="2"/>
        <v>43419</v>
      </c>
      <c r="L17" s="314">
        <f t="shared" si="3"/>
        <v>43419</v>
      </c>
      <c r="M17" s="97" t="s">
        <v>8547</v>
      </c>
      <c r="N17" s="97" t="s">
        <v>8548</v>
      </c>
      <c r="O17" s="97" t="s">
        <v>14</v>
      </c>
      <c r="P17" s="97" t="s">
        <v>2940</v>
      </c>
      <c r="Q17" s="337">
        <v>20009</v>
      </c>
      <c r="R17" s="97" t="str">
        <f>VLOOKUP(A17,Sheet7!$B$3:$BR$326,18,FALSE)</f>
        <v>Sigit</v>
      </c>
      <c r="S17" s="97">
        <f>VLOOKUP(A17,Sheet7!$B$3:$BR$326,19,FALSE)</f>
        <v>85233823713</v>
      </c>
      <c r="T17" s="97">
        <f>VLOOKUP(A17,Sheet7!$B$3:$BR$326,26,FALSE)</f>
        <v>1466495</v>
      </c>
      <c r="U17" s="97">
        <f>VLOOKUP(A17,Sheet7!$B$3:$BR$326,27,FALSE)</f>
        <v>102111466</v>
      </c>
      <c r="V17" s="97" t="str">
        <f>VLOOKUP(A17,Sheet7!$B$3:$BR$326,21,FALSE)</f>
        <v>36X20722</v>
      </c>
      <c r="W17" s="97">
        <f>VLOOKUP(A17,Sheet7!$B$3:$BR$326,32,FALSE)</f>
        <v>0</v>
      </c>
      <c r="X17" s="97">
        <v>180</v>
      </c>
      <c r="Y17" s="97">
        <f>VLOOKUP(A17,Sheet7!$B$3:$BR$326,49,FALSE)</f>
        <v>36.159999999999997</v>
      </c>
      <c r="Z17" s="97">
        <f>VLOOKUP(A17,Sheet7!$B$3:$BR$326,50,FALSE)</f>
        <v>49.11</v>
      </c>
      <c r="AA17" s="97" t="s">
        <v>8554</v>
      </c>
      <c r="AB17" s="97" t="str">
        <f>VLOOKUP(A17,TaskSurvey!$A$2:$AR$237,36,FALSE)</f>
        <v>NPRM</v>
      </c>
      <c r="AC17" s="97" t="str">
        <f>VLOOKUP(A17,TaskSurvey!$A$2:$AR$237,37,FALSE)</f>
        <v>100m x 2</v>
      </c>
      <c r="AD17" s="97" t="str">
        <f>VLOOKUP(A17,TaskSurvey!$A$2:$AR$237,25,FALSE)</f>
        <v>2.4 m</v>
      </c>
      <c r="AE17" s="97" t="s">
        <v>8556</v>
      </c>
      <c r="AF17" s="97" t="str">
        <f>VLOOKUP(A17,Sheet7!$B$3:$BR$326,59,FALSE)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7" s="97" t="str">
        <f t="shared" si="4"/>
        <v>5.70.17.1</v>
      </c>
      <c r="AH17" s="97" t="str">
        <f>VLOOKUP(A17,Sheet7!$B$3:$BR$326,23,FALSE)</f>
        <v>15.1.2.89</v>
      </c>
      <c r="AI17" s="335" t="str">
        <f>MasterRemote!K17</f>
        <v>HUGHES239</v>
      </c>
      <c r="AJ17" s="335">
        <v>236941705</v>
      </c>
      <c r="AK17" s="335" t="s">
        <v>6724</v>
      </c>
      <c r="AL17" s="97" t="str">
        <f>MasterRemote!T17</f>
        <v>SCM201900010008</v>
      </c>
      <c r="AM17" s="97" t="s">
        <v>8548</v>
      </c>
      <c r="AN17" s="97" t="s">
        <v>8548</v>
      </c>
      <c r="AO17" s="335" t="str">
        <f t="shared" si="5"/>
        <v>HUGHES239-Instalasi-16</v>
      </c>
      <c r="AP17" s="335">
        <v>233019505</v>
      </c>
      <c r="AQ17" s="338" t="s">
        <v>6749</v>
      </c>
    </row>
    <row r="18" spans="1:43">
      <c r="A18" s="97" t="str">
        <f>MasterRemote!A18</f>
        <v>SCM201900010008000017</v>
      </c>
      <c r="B18" s="97">
        <f>MasterRemote!B18</f>
        <v>17</v>
      </c>
      <c r="C18" s="97" t="str">
        <f>VLOOKUP(A18,Sheet7!$B$3:$BR$326,22,FALSE)</f>
        <v>2.40.17.1</v>
      </c>
      <c r="D18" s="314">
        <f>VLOOKUP(A18,Sheet7!$B$3:$BR$326,16,FALSE)</f>
        <v>43420</v>
      </c>
      <c r="E18" s="97" t="s">
        <v>4712</v>
      </c>
      <c r="F18" s="97" t="str">
        <f>MasterRemote!I18</f>
        <v>CILEGON</v>
      </c>
      <c r="G18" s="97">
        <v>236181612</v>
      </c>
      <c r="H18" s="97" t="s">
        <v>8567</v>
      </c>
      <c r="I18" s="314">
        <f t="shared" si="0"/>
        <v>43420</v>
      </c>
      <c r="J18" s="314">
        <f t="shared" si="1"/>
        <v>43420</v>
      </c>
      <c r="K18" s="314">
        <f t="shared" si="2"/>
        <v>43420</v>
      </c>
      <c r="L18" s="314">
        <f t="shared" si="3"/>
        <v>43420</v>
      </c>
      <c r="M18" s="97" t="s">
        <v>8547</v>
      </c>
      <c r="N18" s="97" t="s">
        <v>8548</v>
      </c>
      <c r="O18" s="97" t="s">
        <v>14</v>
      </c>
      <c r="P18" s="97" t="s">
        <v>2940</v>
      </c>
      <c r="Q18" s="337">
        <v>20009</v>
      </c>
      <c r="R18" s="97" t="str">
        <f>VLOOKUP(A18,Sheet7!$B$3:$BR$326,18,FALSE)</f>
        <v>Kristal</v>
      </c>
      <c r="S18" s="97">
        <f>VLOOKUP(A18,Sheet7!$B$3:$BR$326,19,FALSE)</f>
        <v>821107028800</v>
      </c>
      <c r="T18" s="97">
        <f>VLOOKUP(A18,Sheet7!$B$3:$BR$326,26,FALSE)</f>
        <v>-6015265</v>
      </c>
      <c r="U18" s="97">
        <f>VLOOKUP(A18,Sheet7!$B$3:$BR$326,27,FALSE)</f>
        <v>106049785</v>
      </c>
      <c r="V18" s="97" t="str">
        <f>VLOOKUP(A18,Sheet7!$B$3:$BR$326,21,FALSE)</f>
        <v>36Q22545</v>
      </c>
      <c r="W18" s="97">
        <f>VLOOKUP(A18,Sheet7!$B$3:$BR$326,32,FALSE)</f>
        <v>123</v>
      </c>
      <c r="X18" s="97">
        <v>180</v>
      </c>
      <c r="Y18" s="97">
        <f>VLOOKUP(A18,Sheet7!$B$3:$BR$326,49,FALSE)</f>
        <v>35.909999999999997</v>
      </c>
      <c r="Z18" s="97">
        <f>VLOOKUP(A18,Sheet7!$B$3:$BR$326,50,FALSE)</f>
        <v>54</v>
      </c>
      <c r="AA18" s="97" t="s">
        <v>8554</v>
      </c>
      <c r="AB18" s="97" t="str">
        <f>VLOOKUP(A18,TaskSurvey!$A$2:$AR$237,36,FALSE)</f>
        <v>NPRM</v>
      </c>
      <c r="AC18" s="97" t="str">
        <f>VLOOKUP(A18,TaskSurvey!$A$2:$AR$237,37,FALSE)</f>
        <v>60m x 2</v>
      </c>
      <c r="AD18" s="97" t="str">
        <f>VLOOKUP(A18,TaskSurvey!$A$2:$AR$237,25,FALSE)</f>
        <v>2.4 m</v>
      </c>
      <c r="AE18" s="97" t="s">
        <v>8556</v>
      </c>
      <c r="AF18" s="97" t="str">
        <f>VLOOKUP(A18,Sheet7!$B$3:$BR$326,59,FALSE)</f>
        <v>ACTION
● Pointing max ke hub 1
Done xpoll tgl 5 September 2018 oleh Andi Suhendar</v>
      </c>
      <c r="AG18" s="97" t="str">
        <f t="shared" si="4"/>
        <v>2.40.17.1</v>
      </c>
      <c r="AH18" s="97" t="str">
        <f>VLOOKUP(A18,Sheet7!$B$3:$BR$326,23,FALSE)</f>
        <v>15.1.2.204</v>
      </c>
      <c r="AI18" s="335" t="str">
        <f>MasterRemote!K18</f>
        <v>HUGHES239</v>
      </c>
      <c r="AJ18" s="335">
        <v>233081108</v>
      </c>
      <c r="AK18" s="335" t="s">
        <v>6725</v>
      </c>
      <c r="AL18" s="97" t="str">
        <f>MasterRemote!T18</f>
        <v>SCM201900010008</v>
      </c>
      <c r="AM18" s="97" t="s">
        <v>8548</v>
      </c>
      <c r="AN18" s="97" t="s">
        <v>8548</v>
      </c>
      <c r="AO18" s="335" t="str">
        <f t="shared" si="5"/>
        <v>HUGHES239-Instalasi-17</v>
      </c>
      <c r="AP18" s="335">
        <v>233019505</v>
      </c>
      <c r="AQ18" s="338" t="s">
        <v>6749</v>
      </c>
    </row>
    <row r="19" spans="1:43">
      <c r="A19" s="97" t="str">
        <f>MasterRemote!A19</f>
        <v>SCM201900010008000018</v>
      </c>
      <c r="B19" s="97">
        <f>MasterRemote!B19</f>
        <v>18</v>
      </c>
      <c r="C19" s="97" t="str">
        <f>VLOOKUP(A19,Sheet7!$B$3:$BR$326,22,FALSE)</f>
        <v>5.71.17.1</v>
      </c>
      <c r="D19" s="314">
        <f>VLOOKUP(A19,Sheet7!$B$3:$BR$326,16,FALSE)</f>
        <v>43421</v>
      </c>
      <c r="E19" s="97" t="s">
        <v>4712</v>
      </c>
      <c r="F19" s="97" t="str">
        <f>MasterRemote!I19</f>
        <v>BAGAN SIAPI API</v>
      </c>
      <c r="G19" s="97" t="s">
        <v>3132</v>
      </c>
      <c r="H19" s="97" t="s">
        <v>3133</v>
      </c>
      <c r="I19" s="314">
        <f t="shared" si="0"/>
        <v>43421</v>
      </c>
      <c r="J19" s="314">
        <f t="shared" si="1"/>
        <v>43421</v>
      </c>
      <c r="K19" s="314">
        <f t="shared" si="2"/>
        <v>43421</v>
      </c>
      <c r="L19" s="314">
        <f t="shared" si="3"/>
        <v>43421</v>
      </c>
      <c r="M19" s="97" t="s">
        <v>8547</v>
      </c>
      <c r="N19" s="97" t="s">
        <v>8548</v>
      </c>
      <c r="O19" s="97" t="s">
        <v>14</v>
      </c>
      <c r="P19" s="97" t="s">
        <v>2940</v>
      </c>
      <c r="Q19" s="337">
        <v>20009</v>
      </c>
      <c r="R19" s="97" t="str">
        <f>VLOOKUP(A19,Sheet7!$B$3:$BR$326,18,FALSE)</f>
        <v>Oji</v>
      </c>
      <c r="S19" s="97">
        <f>VLOOKUP(A19,Sheet7!$B$3:$BR$326,19,FALSE)</f>
        <v>85272388675</v>
      </c>
      <c r="T19" s="97">
        <f>VLOOKUP(A19,Sheet7!$B$3:$BR$326,26,FALSE)</f>
        <v>2159942</v>
      </c>
      <c r="U19" s="97">
        <f>VLOOKUP(A19,Sheet7!$B$3:$BR$326,27,FALSE)</f>
        <v>100808561</v>
      </c>
      <c r="V19" s="97" t="str">
        <f>VLOOKUP(A19,Sheet7!$B$3:$BR$326,21,FALSE)</f>
        <v>36X20723</v>
      </c>
      <c r="W19" s="97">
        <f>VLOOKUP(A19,Sheet7!$B$3:$BR$326,32,FALSE)</f>
        <v>121</v>
      </c>
      <c r="X19" s="97">
        <v>180</v>
      </c>
      <c r="Y19" s="97">
        <f>VLOOKUP(A19,Sheet7!$B$3:$BR$326,49,FALSE)</f>
        <v>35.5</v>
      </c>
      <c r="Z19" s="97">
        <f>VLOOKUP(A19,Sheet7!$B$3:$BR$326,50,FALSE)</f>
        <v>54.28</v>
      </c>
      <c r="AA19" s="97" t="s">
        <v>8554</v>
      </c>
      <c r="AB19" s="97" t="str">
        <f>VLOOKUP(A19,TaskSurvey!$A$2:$AR$237,36,FALSE)</f>
        <v>NPRM</v>
      </c>
      <c r="AC19" s="97" t="str">
        <f>VLOOKUP(A19,TaskSurvey!$A$2:$AR$237,37,FALSE)</f>
        <v>100m x 2</v>
      </c>
      <c r="AD19" s="97" t="str">
        <f>VLOOKUP(A19,TaskSurvey!$A$2:$AR$237,25,FALSE)</f>
        <v>2.4 m</v>
      </c>
      <c r="AE19" s="97" t="s">
        <v>8556</v>
      </c>
      <c r="AF19" s="97" t="str">
        <f>VLOOKUP(A19,Sheet7!$B$3:$BR$326,59,FALSE)</f>
        <v>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v>
      </c>
      <c r="AG19" s="97" t="str">
        <f t="shared" si="4"/>
        <v>5.71.17.1</v>
      </c>
      <c r="AH19" s="97" t="str">
        <f>VLOOKUP(A19,Sheet7!$B$3:$BR$326,23,FALSE)</f>
        <v>15.1.2.102</v>
      </c>
      <c r="AI19" s="335" t="str">
        <f>MasterRemote!K19</f>
        <v>HUGHES239</v>
      </c>
      <c r="AJ19" s="335">
        <v>236941705</v>
      </c>
      <c r="AK19" s="335" t="s">
        <v>6724</v>
      </c>
      <c r="AL19" s="97" t="str">
        <f>MasterRemote!T19</f>
        <v>SCM201900010008</v>
      </c>
      <c r="AM19" s="97" t="s">
        <v>8548</v>
      </c>
      <c r="AN19" s="97" t="s">
        <v>8548</v>
      </c>
      <c r="AO19" s="335" t="str">
        <f t="shared" si="5"/>
        <v>HUGHES239-Instalasi-18</v>
      </c>
      <c r="AP19" s="335">
        <v>233019505</v>
      </c>
      <c r="AQ19" s="338" t="s">
        <v>6749</v>
      </c>
    </row>
    <row r="20" spans="1:43">
      <c r="A20" s="97" t="str">
        <f>MasterRemote!A20</f>
        <v>SCM201900010008000019</v>
      </c>
      <c r="B20" s="97">
        <f>MasterRemote!B20</f>
        <v>19</v>
      </c>
      <c r="C20" s="97" t="str">
        <f>VLOOKUP(A20,Sheet7!$B$3:$BR$326,22,FALSE)</f>
        <v>5.102.17.1</v>
      </c>
      <c r="D20" s="314">
        <f>VLOOKUP(A20,Sheet7!$B$3:$BR$326,16,FALSE)</f>
        <v>43422</v>
      </c>
      <c r="E20" s="97" t="s">
        <v>4712</v>
      </c>
      <c r="F20" s="97" t="str">
        <f>MasterRemote!I20</f>
        <v>KANCA PKU RENGAT</v>
      </c>
      <c r="G20" s="97" t="s">
        <v>3218</v>
      </c>
      <c r="H20" s="97" t="s">
        <v>3118</v>
      </c>
      <c r="I20" s="314">
        <f t="shared" si="0"/>
        <v>43422</v>
      </c>
      <c r="J20" s="314">
        <f t="shared" si="1"/>
        <v>43422</v>
      </c>
      <c r="K20" s="314">
        <f t="shared" si="2"/>
        <v>43422</v>
      </c>
      <c r="L20" s="314">
        <f t="shared" si="3"/>
        <v>43422</v>
      </c>
      <c r="M20" s="97" t="s">
        <v>8547</v>
      </c>
      <c r="N20" s="97" t="s">
        <v>8548</v>
      </c>
      <c r="O20" s="97" t="s">
        <v>14</v>
      </c>
      <c r="P20" s="97" t="s">
        <v>2940</v>
      </c>
      <c r="Q20" s="337">
        <v>20009</v>
      </c>
      <c r="R20" s="97" t="str">
        <f>VLOOKUP(A20,Sheet7!$B$3:$BR$326,18,FALSE)</f>
        <v>Putra</v>
      </c>
      <c r="S20" s="97">
        <f>VLOOKUP(A20,Sheet7!$B$3:$BR$326,19,FALSE)</f>
        <v>85271750508</v>
      </c>
      <c r="T20" s="97" t="str">
        <f>VLOOKUP(A20,Sheet7!$B$3:$BR$326,26,FALSE)</f>
        <v>-0. 37 N</v>
      </c>
      <c r="U20" s="97" t="str">
        <f>VLOOKUP(A20,Sheet7!$B$3:$BR$326,27,FALSE)</f>
        <v>102.54 E</v>
      </c>
      <c r="V20" s="97" t="str">
        <f>VLOOKUP(A20,Sheet7!$B$3:$BR$326,21,FALSE)</f>
        <v>36X20724</v>
      </c>
      <c r="W20" s="97">
        <f>VLOOKUP(A20,Sheet7!$B$3:$BR$326,32,FALSE)</f>
        <v>123</v>
      </c>
      <c r="X20" s="97">
        <v>180</v>
      </c>
      <c r="Y20" s="97">
        <f>VLOOKUP(A20,Sheet7!$B$3:$BR$326,49,FALSE)</f>
        <v>35.47</v>
      </c>
      <c r="Z20" s="97">
        <f>VLOOKUP(A20,Sheet7!$B$3:$BR$326,50,FALSE)</f>
        <v>53.7</v>
      </c>
      <c r="AA20" s="97" t="s">
        <v>8554</v>
      </c>
      <c r="AB20" s="97" t="str">
        <f>VLOOKUP(A20,TaskSurvey!$A$2:$AR$237,36,FALSE)</f>
        <v>NPRM</v>
      </c>
      <c r="AC20" s="97" t="str">
        <f>VLOOKUP(A20,TaskSurvey!$A$2:$AR$237,37,FALSE)</f>
        <v>50m x 2</v>
      </c>
      <c r="AD20" s="97" t="str">
        <f>VLOOKUP(A20,TaskSurvey!$A$2:$AR$237,25,FALSE)</f>
        <v>2.4 m</v>
      </c>
      <c r="AE20" s="97" t="s">
        <v>8556</v>
      </c>
      <c r="AF20" s="97" t="str">
        <f>VLOOKUP(A20,Sheet7!$B$3:$BR$326,59,FALSE)</f>
        <v>ACTION
● Lifting perangkat
● Rakit antenna set 2,4m
● Pointing max ke satelit brisat hub 1
● Kroschek pandangan tampak depan antenna sudah disimetris antara feedsupport danTapak pedestal sudah ok
● Dinabolt tapak pedestal
● COR BALLAST sesuai SOP
¶ Tarik kabel dadi Antenna ke Ruang Server 
● XPOLL ke NOC dan POC BRI
Done xpoll tgl 5 Agustus 2018</v>
      </c>
      <c r="AG20" s="97" t="str">
        <f t="shared" si="4"/>
        <v>5.102.17.1</v>
      </c>
      <c r="AH20" s="97" t="str">
        <f>VLOOKUP(A20,Sheet7!$B$3:$BR$326,23,FALSE)</f>
        <v>15.1.2.72</v>
      </c>
      <c r="AI20" s="335" t="str">
        <f>MasterRemote!K20</f>
        <v>HUGHES239</v>
      </c>
      <c r="AJ20" s="335">
        <v>236941705</v>
      </c>
      <c r="AK20" s="335" t="s">
        <v>6724</v>
      </c>
      <c r="AL20" s="97" t="str">
        <f>MasterRemote!T20</f>
        <v>SCM201900010008</v>
      </c>
      <c r="AM20" s="97" t="s">
        <v>8548</v>
      </c>
      <c r="AN20" s="97" t="s">
        <v>8548</v>
      </c>
      <c r="AO20" s="335" t="str">
        <f t="shared" si="5"/>
        <v>HUGHES239-Instalasi-19</v>
      </c>
      <c r="AP20" s="335">
        <v>233019505</v>
      </c>
      <c r="AQ20" s="338" t="s">
        <v>6749</v>
      </c>
    </row>
    <row r="21" spans="1:43">
      <c r="A21" s="97" t="str">
        <f>MasterRemote!A21</f>
        <v>SCM201900010008000020</v>
      </c>
      <c r="B21" s="97">
        <f>MasterRemote!B21</f>
        <v>20</v>
      </c>
      <c r="C21" s="97" t="str">
        <f>VLOOKUP(A21,Sheet7!$B$3:$BR$326,22,FALSE)</f>
        <v>26.4.65.1</v>
      </c>
      <c r="D21" s="314">
        <f>VLOOKUP(A21,Sheet7!$B$3:$BR$326,16,FALSE)</f>
        <v>43423</v>
      </c>
      <c r="E21" s="97" t="s">
        <v>4712</v>
      </c>
      <c r="F21" s="97" t="str">
        <f>MasterRemote!I21</f>
        <v>KCP PKU TANJUNG BALAI KARIMUN BATAM</v>
      </c>
      <c r="G21" s="97">
        <v>235751512</v>
      </c>
      <c r="H21" s="97" t="s">
        <v>6739</v>
      </c>
      <c r="I21" s="314">
        <f t="shared" si="0"/>
        <v>43423</v>
      </c>
      <c r="J21" s="314">
        <f t="shared" si="1"/>
        <v>43423</v>
      </c>
      <c r="K21" s="314">
        <f t="shared" si="2"/>
        <v>43423</v>
      </c>
      <c r="L21" s="314">
        <f t="shared" si="3"/>
        <v>43423</v>
      </c>
      <c r="M21" s="97" t="s">
        <v>8547</v>
      </c>
      <c r="N21" s="97" t="s">
        <v>8548</v>
      </c>
      <c r="O21" s="97" t="s">
        <v>14</v>
      </c>
      <c r="P21" s="97" t="s">
        <v>2940</v>
      </c>
      <c r="Q21" s="337">
        <v>20009</v>
      </c>
      <c r="R21" s="97" t="str">
        <f>VLOOKUP(A21,Sheet7!$B$3:$BR$326,18,FALSE)</f>
        <v>Isnul A</v>
      </c>
      <c r="S21" s="97">
        <f>VLOOKUP(A21,Sheet7!$B$3:$BR$326,19,FALSE)</f>
        <v>85363962310</v>
      </c>
      <c r="T21" s="97" t="str">
        <f>VLOOKUP(A21,Sheet7!$B$3:$BR$326,26,FALSE)</f>
        <v>0.994192</v>
      </c>
      <c r="U21" s="97">
        <f>VLOOKUP(A21,Sheet7!$B$3:$BR$326,27,FALSE)</f>
        <v>103428441</v>
      </c>
      <c r="V21" s="97" t="str">
        <f>VLOOKUP(A21,Sheet7!$B$3:$BR$326,21,FALSE)</f>
        <v>36X20725</v>
      </c>
      <c r="W21" s="97">
        <f>VLOOKUP(A21,Sheet7!$B$3:$BR$326,32,FALSE)</f>
        <v>123</v>
      </c>
      <c r="X21" s="97">
        <v>180</v>
      </c>
      <c r="Y21" s="97">
        <f>VLOOKUP(A21,Sheet7!$B$3:$BR$326,49,FALSE)</f>
        <v>35.32</v>
      </c>
      <c r="Z21" s="97">
        <f>VLOOKUP(A21,Sheet7!$B$3:$BR$326,50,FALSE)</f>
        <v>53.71</v>
      </c>
      <c r="AA21" s="97" t="s">
        <v>8554</v>
      </c>
      <c r="AB21" s="97" t="str">
        <f>VLOOKUP(A21,TaskSurvey!$A$2:$AR$237,36,FALSE)</f>
        <v>NPRM</v>
      </c>
      <c r="AC21" s="97" t="str">
        <f>VLOOKUP(A21,TaskSurvey!$A$2:$AR$237,37,FALSE)</f>
        <v>40m x 2</v>
      </c>
      <c r="AD21" s="97" t="str">
        <f>VLOOKUP(A21,TaskSurvey!$A$2:$AR$237,25,FALSE)</f>
        <v>2.4 m</v>
      </c>
      <c r="AE21" s="97" t="s">
        <v>8556</v>
      </c>
      <c r="AF21" s="97" t="str">
        <f>VLOOKUP(A21,Sheet7!$B$3:$BR$326,59,FALSE)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1" s="97" t="str">
        <f t="shared" si="4"/>
        <v>26.4.65.1</v>
      </c>
      <c r="AH21" s="97" t="str">
        <f>VLOOKUP(A21,Sheet7!$B$3:$BR$326,23,FALSE)</f>
        <v>10.204.1.92/30</v>
      </c>
      <c r="AI21" s="335" t="str">
        <f>MasterRemote!K21</f>
        <v>HUGHES239</v>
      </c>
      <c r="AJ21" s="335">
        <v>237711805</v>
      </c>
      <c r="AK21" s="340" t="s">
        <v>6726</v>
      </c>
      <c r="AL21" s="97" t="str">
        <f>MasterRemote!T21</f>
        <v>SCM201900010008</v>
      </c>
      <c r="AM21" s="97" t="s">
        <v>8548</v>
      </c>
      <c r="AN21" s="97" t="s">
        <v>8548</v>
      </c>
      <c r="AO21" s="335" t="str">
        <f t="shared" si="5"/>
        <v>HUGHES239-Instalasi-20</v>
      </c>
      <c r="AP21" s="335">
        <v>233019505</v>
      </c>
      <c r="AQ21" s="338" t="s">
        <v>6749</v>
      </c>
    </row>
    <row r="22" spans="1:43">
      <c r="A22" s="97" t="str">
        <f>MasterRemote!A22</f>
        <v>SCM201900010008000021</v>
      </c>
      <c r="B22" s="97">
        <f>MasterRemote!B22</f>
        <v>21</v>
      </c>
      <c r="C22" s="97" t="str">
        <f>VLOOKUP(A22,Sheet7!$B$3:$BR$326,22,FALSE)</f>
        <v>46.26.188.1</v>
      </c>
      <c r="D22" s="314">
        <f>VLOOKUP(A22,Sheet7!$B$3:$BR$326,16,FALSE)</f>
        <v>43420</v>
      </c>
      <c r="E22" s="97" t="s">
        <v>4712</v>
      </c>
      <c r="F22" s="97" t="str">
        <f>MasterRemote!I22</f>
        <v>KANCA PKU PASIR PANGARAYAN BANGKINANG (X)</v>
      </c>
      <c r="G22" s="97" t="s">
        <v>3132</v>
      </c>
      <c r="H22" s="97" t="s">
        <v>3133</v>
      </c>
      <c r="I22" s="314">
        <f t="shared" si="0"/>
        <v>43420</v>
      </c>
      <c r="J22" s="314">
        <f t="shared" si="1"/>
        <v>43420</v>
      </c>
      <c r="K22" s="314">
        <f t="shared" si="2"/>
        <v>43420</v>
      </c>
      <c r="L22" s="314">
        <f t="shared" si="3"/>
        <v>43420</v>
      </c>
      <c r="M22" s="97" t="s">
        <v>8547</v>
      </c>
      <c r="N22" s="97" t="s">
        <v>8548</v>
      </c>
      <c r="O22" s="97" t="s">
        <v>14</v>
      </c>
      <c r="P22" s="97" t="s">
        <v>2940</v>
      </c>
      <c r="Q22" s="337">
        <v>20009</v>
      </c>
      <c r="R22" s="97" t="str">
        <f>VLOOKUP(A22,Sheet7!$B$3:$BR$326,18,FALSE)</f>
        <v>Ted</v>
      </c>
      <c r="S22" s="97">
        <f>VLOOKUP(A22,Sheet7!$B$3:$BR$326,19,FALSE)</f>
        <v>81261885136</v>
      </c>
      <c r="T22" s="97" t="str">
        <f>VLOOKUP(A22,Sheet7!$B$3:$BR$326,26,FALSE)</f>
        <v>0.888293</v>
      </c>
      <c r="U22" s="97">
        <f>VLOOKUP(A22,Sheet7!$B$3:$BR$326,27,FALSE)</f>
        <v>100302143</v>
      </c>
      <c r="V22" s="97" t="str">
        <f>VLOOKUP(A22,Sheet7!$B$3:$BR$326,21,FALSE)</f>
        <v>36X20726</v>
      </c>
      <c r="W22" s="97">
        <f>VLOOKUP(A22,Sheet7!$B$3:$BR$326,32,FALSE)</f>
        <v>134</v>
      </c>
      <c r="X22" s="97">
        <v>180</v>
      </c>
      <c r="Y22" s="97">
        <f>VLOOKUP(A22,Sheet7!$B$3:$BR$326,49,FALSE)</f>
        <v>36.89</v>
      </c>
      <c r="Z22" s="97">
        <f>VLOOKUP(A22,Sheet7!$B$3:$BR$326,50,FALSE)</f>
        <v>53.99</v>
      </c>
      <c r="AA22" s="97" t="s">
        <v>8554</v>
      </c>
      <c r="AB22" s="97" t="str">
        <f>VLOOKUP(A22,TaskSurvey!$A$2:$AR$237,36,FALSE)</f>
        <v>NPRM</v>
      </c>
      <c r="AC22" s="97" t="str">
        <f>VLOOKUP(A22,TaskSurvey!$A$2:$AR$237,37,FALSE)</f>
        <v>60m x 2</v>
      </c>
      <c r="AD22" s="97" t="str">
        <f>VLOOKUP(A22,TaskSurvey!$A$2:$AR$237,25,FALSE)</f>
        <v>2.4 m</v>
      </c>
      <c r="AE22" s="97" t="s">
        <v>8556</v>
      </c>
      <c r="AF22" s="97" t="str">
        <f>VLOOKUP(A22,Sheet7!$B$3:$BR$326,59,FALSE)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2" s="97" t="str">
        <f t="shared" si="4"/>
        <v>46.26.188.1</v>
      </c>
      <c r="AH22" s="97" t="str">
        <f>VLOOKUP(A22,Sheet7!$B$3:$BR$326,23,FALSE)</f>
        <v>15.1.2.177</v>
      </c>
      <c r="AI22" s="335" t="str">
        <f>MasterRemote!K22</f>
        <v>HUGHES239</v>
      </c>
      <c r="AJ22" s="335">
        <v>236941705</v>
      </c>
      <c r="AK22" s="335" t="s">
        <v>6724</v>
      </c>
      <c r="AL22" s="97" t="str">
        <f>MasterRemote!T22</f>
        <v>SCM201900010008</v>
      </c>
      <c r="AM22" s="97" t="s">
        <v>8548</v>
      </c>
      <c r="AN22" s="97" t="s">
        <v>8548</v>
      </c>
      <c r="AO22" s="335" t="str">
        <f t="shared" si="5"/>
        <v>HUGHES239-Instalasi-21</v>
      </c>
      <c r="AP22" s="335">
        <v>233019505</v>
      </c>
      <c r="AQ22" s="338" t="s">
        <v>6749</v>
      </c>
    </row>
    <row r="23" spans="1:43">
      <c r="A23" s="97" t="str">
        <f>MasterRemote!A23</f>
        <v>SCM201900010008000022</v>
      </c>
      <c r="B23" s="97">
        <f>MasterRemote!B23</f>
        <v>22</v>
      </c>
      <c r="C23" s="97" t="str">
        <f>VLOOKUP(A23,Sheet7!$B$3:$BR$326,22,FALSE)</f>
        <v>1.76.17.1</v>
      </c>
      <c r="D23" s="314">
        <f>VLOOKUP(A23,Sheet7!$B$3:$BR$326,16,FALSE)</f>
        <v>43418</v>
      </c>
      <c r="E23" s="97" t="s">
        <v>4712</v>
      </c>
      <c r="F23" s="97" t="str">
        <f>MasterRemote!I23</f>
        <v>KANCA PKU DUMAI (C0159)</v>
      </c>
      <c r="G23" s="97" t="s">
        <v>3151</v>
      </c>
      <c r="H23" s="97" t="s">
        <v>3152</v>
      </c>
      <c r="I23" s="314">
        <f t="shared" si="0"/>
        <v>43418</v>
      </c>
      <c r="J23" s="314">
        <f t="shared" si="1"/>
        <v>43418</v>
      </c>
      <c r="K23" s="314">
        <f t="shared" si="2"/>
        <v>43418</v>
      </c>
      <c r="L23" s="314">
        <f t="shared" si="3"/>
        <v>43418</v>
      </c>
      <c r="M23" s="97" t="s">
        <v>8547</v>
      </c>
      <c r="N23" s="97" t="s">
        <v>8548</v>
      </c>
      <c r="O23" s="97" t="s">
        <v>14</v>
      </c>
      <c r="P23" s="97" t="s">
        <v>2940</v>
      </c>
      <c r="Q23" s="337">
        <v>20009</v>
      </c>
      <c r="R23" s="97" t="str">
        <f>VLOOKUP(A23,Sheet7!$B$3:$BR$326,18,FALSE)</f>
        <v>Diki</v>
      </c>
      <c r="S23" s="97" t="str">
        <f>VLOOKUP(A23,Sheet7!$B$3:$BR$326,19,FALSE)</f>
        <v>0812-6658-7711</v>
      </c>
      <c r="T23" s="97">
        <f>VLOOKUP(A23,Sheet7!$B$3:$BR$326,26,FALSE)</f>
        <v>1678373</v>
      </c>
      <c r="U23" s="97">
        <f>VLOOKUP(A23,Sheet7!$B$3:$BR$326,27,FALSE)</f>
        <v>101446617</v>
      </c>
      <c r="V23" s="97" t="str">
        <f>VLOOKUP(A23,Sheet7!$B$3:$BR$326,21,FALSE)</f>
        <v>36X20727</v>
      </c>
      <c r="W23" s="97">
        <f>VLOOKUP(A23,Sheet7!$B$3:$BR$326,32,FALSE)</f>
        <v>114</v>
      </c>
      <c r="X23" s="97">
        <v>180</v>
      </c>
      <c r="Y23" s="97">
        <f>VLOOKUP(A23,Sheet7!$B$3:$BR$326,49,FALSE)</f>
        <v>35.700000000000003</v>
      </c>
      <c r="Z23" s="97">
        <f>VLOOKUP(A23,Sheet7!$B$3:$BR$326,50,FALSE)</f>
        <v>51.28</v>
      </c>
      <c r="AA23" s="97" t="s">
        <v>8554</v>
      </c>
      <c r="AB23" s="97" t="str">
        <f>VLOOKUP(A23,TaskSurvey!$A$2:$AR$237,36,FALSE)</f>
        <v>NPRM</v>
      </c>
      <c r="AC23" s="97" t="str">
        <f>VLOOKUP(A23,TaskSurvey!$A$2:$AR$237,37,FALSE)</f>
        <v>100m x 2</v>
      </c>
      <c r="AD23" s="97" t="str">
        <f>VLOOKUP(A23,TaskSurvey!$A$2:$AR$237,25,FALSE)</f>
        <v>2.4 m</v>
      </c>
      <c r="AE23" s="97" t="s">
        <v>8556</v>
      </c>
      <c r="AF23" s="97" t="str">
        <f>VLOOKUP(A23,Sheet7!$B$3:$BR$326,59,FALSE)</f>
        <v>ACTION
- Lifting perangkat
- Rakit antenna set 2,4m
- Pointing max ke satelit brisat hub 1
- Kroschek pandangan tampak depan antenna sudah disimetris antara feedsupport dan 
Tapak pedestal sudah ok
- Dinabolt tapak pedestal
- COR BALLAST sesuai SOP
-Dokumentasi
- XPOLL ke NOC dan POC BRI</v>
      </c>
      <c r="AG23" s="97" t="str">
        <f t="shared" si="4"/>
        <v>1.76.17.1</v>
      </c>
      <c r="AH23" s="97">
        <f>VLOOKUP(A23,Sheet7!$B$3:$BR$326,23,FALSE)</f>
        <v>0</v>
      </c>
      <c r="AI23" s="335" t="str">
        <f>MasterRemote!K23</f>
        <v>HUGHES239</v>
      </c>
      <c r="AJ23" s="335">
        <v>236941705</v>
      </c>
      <c r="AK23" s="335" t="s">
        <v>6724</v>
      </c>
      <c r="AL23" s="97" t="str">
        <f>MasterRemote!T23</f>
        <v>SCM201900010008</v>
      </c>
      <c r="AM23" s="97" t="s">
        <v>8548</v>
      </c>
      <c r="AN23" s="97" t="s">
        <v>8548</v>
      </c>
      <c r="AO23" s="335" t="str">
        <f t="shared" si="5"/>
        <v>HUGHES239-Instalasi-22</v>
      </c>
      <c r="AP23" s="335">
        <v>233019505</v>
      </c>
      <c r="AQ23" s="338" t="s">
        <v>6749</v>
      </c>
    </row>
    <row r="24" spans="1:43">
      <c r="A24" s="97" t="str">
        <f>MasterRemote!A24</f>
        <v>SCM201900010008000023</v>
      </c>
      <c r="B24" s="97">
        <f>MasterRemote!B24</f>
        <v>23</v>
      </c>
      <c r="C24" s="97" t="str">
        <f>VLOOKUP(A24,Sheet7!$B$3:$BR$326,22,FALSE)</f>
        <v>26.3.89.1</v>
      </c>
      <c r="D24" s="314">
        <f>VLOOKUP(A24,Sheet7!$B$3:$BR$326,16,FALSE)</f>
        <v>43422</v>
      </c>
      <c r="E24" s="97" t="s">
        <v>4712</v>
      </c>
      <c r="F24" s="97" t="str">
        <f>MasterRemote!I24</f>
        <v>KCP PKU BAGAN BATU DUMAI</v>
      </c>
      <c r="G24" s="97" t="s">
        <v>3132</v>
      </c>
      <c r="H24" s="97" t="s">
        <v>3133</v>
      </c>
      <c r="I24" s="314">
        <f t="shared" si="0"/>
        <v>43422</v>
      </c>
      <c r="J24" s="314">
        <f t="shared" si="1"/>
        <v>43422</v>
      </c>
      <c r="K24" s="314">
        <f t="shared" si="2"/>
        <v>43422</v>
      </c>
      <c r="L24" s="314">
        <f t="shared" si="3"/>
        <v>43422</v>
      </c>
      <c r="M24" s="97" t="s">
        <v>8547</v>
      </c>
      <c r="N24" s="97" t="s">
        <v>8548</v>
      </c>
      <c r="O24" s="97" t="s">
        <v>14</v>
      </c>
      <c r="P24" s="97" t="s">
        <v>2940</v>
      </c>
      <c r="Q24" s="337">
        <v>20009</v>
      </c>
      <c r="R24" s="97" t="str">
        <f>VLOOKUP(A24,Sheet7!$B$3:$BR$326,18,FALSE)</f>
        <v>Sabar</v>
      </c>
      <c r="S24" s="97">
        <f>VLOOKUP(A24,Sheet7!$B$3:$BR$326,19,FALSE)</f>
        <v>81396329009</v>
      </c>
      <c r="T24" s="97">
        <f>VLOOKUP(A24,Sheet7!$B$3:$BR$326,26,FALSE)</f>
        <v>1708962</v>
      </c>
      <c r="U24" s="97">
        <f>VLOOKUP(A24,Sheet7!$B$3:$BR$326,27,FALSE)</f>
        <v>100398503</v>
      </c>
      <c r="V24" s="97" t="str">
        <f>VLOOKUP(A24,Sheet7!$B$3:$BR$326,21,FALSE)</f>
        <v>36X20728</v>
      </c>
      <c r="W24" s="97">
        <f>VLOOKUP(A24,Sheet7!$B$3:$BR$326,32,FALSE)</f>
        <v>117</v>
      </c>
      <c r="X24" s="97">
        <v>180</v>
      </c>
      <c r="Y24" s="97">
        <f>VLOOKUP(A24,Sheet7!$B$3:$BR$326,49,FALSE)</f>
        <v>37.54</v>
      </c>
      <c r="Z24" s="97">
        <f>VLOOKUP(A24,Sheet7!$B$3:$BR$326,50,FALSE)</f>
        <v>52.46</v>
      </c>
      <c r="AA24" s="97" t="s">
        <v>8554</v>
      </c>
      <c r="AB24" s="97" t="str">
        <f>VLOOKUP(A24,TaskSurvey!$A$2:$AR$237,36,FALSE)</f>
        <v>NPRM</v>
      </c>
      <c r="AC24" s="97" t="str">
        <f>VLOOKUP(A24,TaskSurvey!$A$2:$AR$237,37,FALSE)</f>
        <v>100m x 2</v>
      </c>
      <c r="AD24" s="97" t="str">
        <f>VLOOKUP(A24,TaskSurvey!$A$2:$AR$237,25,FALSE)</f>
        <v>2.4 m</v>
      </c>
      <c r="AE24" s="97" t="s">
        <v>8556</v>
      </c>
      <c r="AF24" s="97" t="str">
        <f>VLOOKUP(A24,Sheet7!$B$3:$BR$326,59,FALSE)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4" s="97" t="str">
        <f t="shared" si="4"/>
        <v>26.3.89.1</v>
      </c>
      <c r="AH24" s="97" t="str">
        <f>VLOOKUP(A24,Sheet7!$B$3:$BR$326,23,FALSE)</f>
        <v>15.1.2.121</v>
      </c>
      <c r="AI24" s="335" t="str">
        <f>MasterRemote!K24</f>
        <v>HUGHES239</v>
      </c>
      <c r="AJ24" s="335">
        <v>236941705</v>
      </c>
      <c r="AK24" s="335" t="s">
        <v>6724</v>
      </c>
      <c r="AL24" s="97" t="str">
        <f>MasterRemote!T24</f>
        <v>SCM201900010008</v>
      </c>
      <c r="AM24" s="97" t="s">
        <v>8548</v>
      </c>
      <c r="AN24" s="97" t="s">
        <v>8548</v>
      </c>
      <c r="AO24" s="335" t="str">
        <f t="shared" si="5"/>
        <v>HUGHES239-Instalasi-23</v>
      </c>
      <c r="AP24" s="335">
        <v>233019505</v>
      </c>
      <c r="AQ24" s="338" t="s">
        <v>6749</v>
      </c>
    </row>
    <row r="25" spans="1:43">
      <c r="A25" s="97" t="str">
        <f>MasterRemote!A25</f>
        <v>SCM201900010008000024</v>
      </c>
      <c r="B25" s="97">
        <f>MasterRemote!B25</f>
        <v>24</v>
      </c>
      <c r="C25" s="97" t="str">
        <f>VLOOKUP(A25,Sheet7!$B$3:$BR$326,22,FALSE)</f>
        <v>4.43.17.1</v>
      </c>
      <c r="D25" s="314">
        <f>VLOOKUP(A25,Sheet7!$B$3:$BR$326,16,FALSE)</f>
        <v>43417</v>
      </c>
      <c r="E25" s="97" t="s">
        <v>4712</v>
      </c>
      <c r="F25" s="97" t="str">
        <f>MasterRemote!I25</f>
        <v>DURI</v>
      </c>
      <c r="G25" s="97" t="s">
        <v>3132</v>
      </c>
      <c r="H25" s="97" t="s">
        <v>3133</v>
      </c>
      <c r="I25" s="314">
        <f t="shared" si="0"/>
        <v>43417</v>
      </c>
      <c r="J25" s="314">
        <f t="shared" si="1"/>
        <v>43417</v>
      </c>
      <c r="K25" s="314">
        <f t="shared" si="2"/>
        <v>43417</v>
      </c>
      <c r="L25" s="314">
        <f t="shared" si="3"/>
        <v>43417</v>
      </c>
      <c r="M25" s="97" t="s">
        <v>8547</v>
      </c>
      <c r="N25" s="97" t="s">
        <v>8548</v>
      </c>
      <c r="O25" s="97" t="s">
        <v>14</v>
      </c>
      <c r="P25" s="97" t="s">
        <v>2940</v>
      </c>
      <c r="Q25" s="337">
        <v>20009</v>
      </c>
      <c r="R25" s="97" t="str">
        <f>VLOOKUP(A25,Sheet7!$B$3:$BR$326,18,FALSE)</f>
        <v>Oki</v>
      </c>
      <c r="S25" s="97">
        <f>VLOOKUP(A25,Sheet7!$B$3:$BR$326,19,FALSE)</f>
        <v>85272776511</v>
      </c>
      <c r="T25" s="97">
        <f>VLOOKUP(A25,Sheet7!$B$3:$BR$326,26,FALSE)</f>
        <v>1290265</v>
      </c>
      <c r="U25" s="97">
        <f>VLOOKUP(A25,Sheet7!$B$3:$BR$326,27,FALSE)</f>
        <v>101186446</v>
      </c>
      <c r="V25" s="97" t="str">
        <f>VLOOKUP(A25,Sheet7!$B$3:$BR$326,21,FALSE)</f>
        <v>36X20730</v>
      </c>
      <c r="W25" s="97">
        <f>VLOOKUP(A25,Sheet7!$B$3:$BR$326,32,FALSE)</f>
        <v>0</v>
      </c>
      <c r="X25" s="97">
        <v>180</v>
      </c>
      <c r="Y25" s="97">
        <f>VLOOKUP(A25,Sheet7!$B$3:$BR$326,49,FALSE)</f>
        <v>0</v>
      </c>
      <c r="Z25" s="97">
        <f>VLOOKUP(A25,Sheet7!$B$3:$BR$326,50,FALSE)</f>
        <v>0</v>
      </c>
      <c r="AA25" s="97" t="s">
        <v>8554</v>
      </c>
      <c r="AB25" s="97" t="str">
        <f>VLOOKUP(A25,TaskSurvey!$A$2:$AR$237,36,FALSE)</f>
        <v>NPRM</v>
      </c>
      <c r="AC25" s="97" t="str">
        <f>VLOOKUP(A25,TaskSurvey!$A$2:$AR$237,37,FALSE)</f>
        <v>100m x 2</v>
      </c>
      <c r="AD25" s="97" t="str">
        <f>VLOOKUP(A25,TaskSurvey!$A$2:$AR$237,25,FALSE)</f>
        <v>2.4 m</v>
      </c>
      <c r="AE25" s="97" t="s">
        <v>8556</v>
      </c>
      <c r="AF25" s="97" t="str">
        <f>VLOOKUP(A25,Sheet7!$B$3:$BR$326,59,FALSE)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5" s="97" t="str">
        <f t="shared" si="4"/>
        <v>4.43.17.1</v>
      </c>
      <c r="AH25" s="97" t="str">
        <f>VLOOKUP(A25,Sheet7!$B$3:$BR$326,23,FALSE)</f>
        <v>15.1.2.145</v>
      </c>
      <c r="AI25" s="335" t="str">
        <f>MasterRemote!K25</f>
        <v>HUGHES239</v>
      </c>
      <c r="AJ25" s="335">
        <v>236941705</v>
      </c>
      <c r="AK25" s="335" t="s">
        <v>6724</v>
      </c>
      <c r="AL25" s="97" t="str">
        <f>MasterRemote!T25</f>
        <v>SCM201900010008</v>
      </c>
      <c r="AM25" s="97" t="s">
        <v>8548</v>
      </c>
      <c r="AN25" s="97" t="s">
        <v>8548</v>
      </c>
      <c r="AO25" s="335" t="str">
        <f t="shared" si="5"/>
        <v>HUGHES239-Instalasi-24</v>
      </c>
      <c r="AP25" s="335">
        <v>233019505</v>
      </c>
      <c r="AQ25" s="338" t="s">
        <v>6749</v>
      </c>
    </row>
    <row r="26" spans="1:43">
      <c r="A26" s="97" t="str">
        <f>MasterRemote!A26</f>
        <v>SCM201900010008000025</v>
      </c>
      <c r="B26" s="97">
        <f>MasterRemote!B26</f>
        <v>25</v>
      </c>
      <c r="C26" s="97" t="str">
        <f>VLOOKUP(A26,Sheet7!$B$3:$BR$326,22,FALSE)</f>
        <v>53.228.88.1</v>
      </c>
      <c r="D26" s="314">
        <f>VLOOKUP(A26,Sheet7!$B$3:$BR$326,16,FALSE)</f>
        <v>43416</v>
      </c>
      <c r="E26" s="97" t="s">
        <v>4712</v>
      </c>
      <c r="F26" s="97" t="str">
        <f>MasterRemote!I26</f>
        <v>PANTAI INDAH KAPUK / PLUIT 2</v>
      </c>
      <c r="G26" s="97">
        <v>237181707</v>
      </c>
      <c r="H26" s="97" t="s">
        <v>6743</v>
      </c>
      <c r="I26" s="314">
        <f t="shared" si="0"/>
        <v>43416</v>
      </c>
      <c r="J26" s="314">
        <f t="shared" si="1"/>
        <v>43416</v>
      </c>
      <c r="K26" s="314">
        <f t="shared" si="2"/>
        <v>43416</v>
      </c>
      <c r="L26" s="314">
        <f t="shared" si="3"/>
        <v>43416</v>
      </c>
      <c r="M26" s="97" t="s">
        <v>8547</v>
      </c>
      <c r="N26" s="97" t="s">
        <v>8548</v>
      </c>
      <c r="O26" s="97" t="s">
        <v>14</v>
      </c>
      <c r="P26" s="97" t="s">
        <v>2940</v>
      </c>
      <c r="Q26" s="337">
        <v>20009</v>
      </c>
      <c r="R26" s="97" t="str">
        <f>VLOOKUP(A26,Sheet7!$B$3:$BR$326,18,FALSE)</f>
        <v>Wahyu</v>
      </c>
      <c r="S26" s="97">
        <f>VLOOKUP(A26,Sheet7!$B$3:$BR$326,19,FALSE)</f>
        <v>0</v>
      </c>
      <c r="T26" s="97">
        <f>VLOOKUP(A26,Sheet7!$B$3:$BR$326,26,FALSE)</f>
        <v>-6112896</v>
      </c>
      <c r="U26" s="97">
        <f>VLOOKUP(A26,Sheet7!$B$3:$BR$326,27,FALSE)</f>
        <v>106743756</v>
      </c>
      <c r="V26" s="97" t="str">
        <f>VLOOKUP(A26,Sheet7!$B$3:$BR$326,21,FALSE)</f>
        <v>36E21707</v>
      </c>
      <c r="W26" s="97">
        <f>VLOOKUP(A26,Sheet7!$B$3:$BR$326,32,FALSE)</f>
        <v>129</v>
      </c>
      <c r="X26" s="97">
        <v>180</v>
      </c>
      <c r="Y26" s="97">
        <f>VLOOKUP(A26,Sheet7!$B$3:$BR$326,49,FALSE)</f>
        <v>35.75</v>
      </c>
      <c r="Z26" s="97">
        <f>VLOOKUP(A26,Sheet7!$B$3:$BR$326,50,FALSE)</f>
        <v>54.18</v>
      </c>
      <c r="AA26" s="97" t="s">
        <v>8554</v>
      </c>
      <c r="AB26" s="97" t="str">
        <f>VLOOKUP(A26,TaskSurvey!$A$2:$AR$237,36,FALSE)</f>
        <v>NPRM</v>
      </c>
      <c r="AC26" s="97" t="str">
        <f>VLOOKUP(A26,TaskSurvey!$A$2:$AR$237,37,FALSE)</f>
        <v>80m x 2</v>
      </c>
      <c r="AD26" s="97" t="str">
        <f>VLOOKUP(A26,TaskSurvey!$A$2:$AR$237,25,FALSE)</f>
        <v>2.4 m</v>
      </c>
      <c r="AE26" s="97" t="s">
        <v>8556</v>
      </c>
      <c r="AF26" s="97" t="str">
        <f>VLOOKUP(A26,Sheet7!$B$3:$BR$326,59,FALSE)</f>
        <v>"Action
• Instalasi antena 2.4
• pointing max sqf
• Tarik Kabel
• cor pondasi + dynabolt
• membersihkan area instalasi"
FORMAT REQ CREATE Sat ID dan antri XPOLL PEKERJAAN 239 BRI TAHAP COMMISIONING
● TANGGAL : 12-10-2018
● DIAMETER ANT : 2,4
● NO URUT LOKASI : 25
● SITE ID : 36E21707
● IP LAN : 53.28.288.1
● NAMA LOKASI : Kc. Pantai kapuk indah
● ALAMAT LOKASI : Bukit golf mediaterna pantai indah kapuk blok A
● NAMA TEKNISI : M Rizky Saputra/089638606870
● KOORDINATOR :bang erwin
● NAMA PIC BRI : wahyu
● SQF : 123
PERANGKAT SN TERPASANG
● ESN : 13194951
● MODEM JUPITER : BS0013194951
● ADAPTOR : G745W1000671
● POWER SUPPLY( PSU) : A01046B88
● LNB : 1704 N2020238320
● BUC 10 / 20 W : 87S01578T5763N
● FEEDHORN WR : CC05170824
● MOUNTING ANTENNA: NPRM
● PANJANG KABEL : 50
[11:03, 12/11/2018] ERWIN V: ok bang</v>
      </c>
      <c r="AG26" s="97" t="str">
        <f t="shared" si="4"/>
        <v>53.228.88.1</v>
      </c>
      <c r="AH26" s="97" t="str">
        <f>VLOOKUP(A26,Sheet7!$B$3:$BR$326,23,FALSE)</f>
        <v>15.1.2.30</v>
      </c>
      <c r="AI26" s="335" t="str">
        <f>MasterRemote!K26</f>
        <v>HUGHES239</v>
      </c>
      <c r="AJ26" s="335">
        <v>233081108</v>
      </c>
      <c r="AK26" s="335" t="s">
        <v>6725</v>
      </c>
      <c r="AL26" s="97" t="str">
        <f>MasterRemote!T26</f>
        <v>SCM201900010008</v>
      </c>
      <c r="AM26" s="97" t="s">
        <v>8548</v>
      </c>
      <c r="AN26" s="97" t="s">
        <v>8548</v>
      </c>
      <c r="AO26" s="335" t="str">
        <f t="shared" si="5"/>
        <v>HUGHES239-Instalasi-25</v>
      </c>
      <c r="AP26" s="335">
        <v>233019505</v>
      </c>
      <c r="AQ26" s="338" t="s">
        <v>6749</v>
      </c>
    </row>
    <row r="27" spans="1:43">
      <c r="A27" s="97" t="str">
        <f>MasterRemote!A27</f>
        <v>SCM201900010008000026</v>
      </c>
      <c r="B27" s="97">
        <f>MasterRemote!B27</f>
        <v>26</v>
      </c>
      <c r="C27" s="97" t="str">
        <f>VLOOKUP(A27,Sheet7!$B$3:$BR$326,22,FALSE)</f>
        <v>1.131.81.1</v>
      </c>
      <c r="D27" s="314">
        <f>VLOOKUP(A27,Sheet7!$B$3:$BR$326,16,FALSE)</f>
        <v>43416</v>
      </c>
      <c r="E27" s="97" t="s">
        <v>4712</v>
      </c>
      <c r="F27" s="97" t="str">
        <f>MasterRemote!I27</f>
        <v>KANCA BRI JKT3 KOTA 0019</v>
      </c>
      <c r="G27" s="97" t="s">
        <v>3144</v>
      </c>
      <c r="H27" s="97" t="s">
        <v>3145</v>
      </c>
      <c r="I27" s="314">
        <f t="shared" si="0"/>
        <v>43416</v>
      </c>
      <c r="J27" s="314">
        <f t="shared" si="1"/>
        <v>43416</v>
      </c>
      <c r="K27" s="314">
        <f t="shared" si="2"/>
        <v>43416</v>
      </c>
      <c r="L27" s="314">
        <f t="shared" si="3"/>
        <v>43416</v>
      </c>
      <c r="M27" s="97" t="s">
        <v>8547</v>
      </c>
      <c r="N27" s="97" t="s">
        <v>8548</v>
      </c>
      <c r="O27" s="97" t="s">
        <v>14</v>
      </c>
      <c r="P27" s="97" t="s">
        <v>2940</v>
      </c>
      <c r="Q27" s="337">
        <v>20009</v>
      </c>
      <c r="R27" s="97" t="str">
        <f>VLOOKUP(A27,Sheet7!$B$3:$BR$326,18,FALSE)</f>
        <v>Fajar</v>
      </c>
      <c r="S27" s="97" t="str">
        <f>VLOOKUP(A27,Sheet7!$B$3:$BR$326,19,FALSE)</f>
        <v>0857-9343-8383</v>
      </c>
      <c r="T27" s="97">
        <f>VLOOKUP(A27,Sheet7!$B$3:$BR$326,26,FALSE)</f>
        <v>-6134866</v>
      </c>
      <c r="U27" s="97">
        <f>VLOOKUP(A27,Sheet7!$B$3:$BR$326,27,FALSE)</f>
        <v>106807656</v>
      </c>
      <c r="V27" s="97" t="str">
        <f>VLOOKUP(A27,Sheet7!$B$3:$BR$326,21,FALSE)</f>
        <v>36Q22549</v>
      </c>
      <c r="W27" s="97">
        <f>VLOOKUP(A27,Sheet7!$B$3:$BR$326,32,FALSE)</f>
        <v>102</v>
      </c>
      <c r="X27" s="97">
        <v>180</v>
      </c>
      <c r="Y27" s="97">
        <f>VLOOKUP(A27,Sheet7!$B$3:$BR$326,49,FALSE)</f>
        <v>41.67</v>
      </c>
      <c r="Z27" s="97">
        <f>VLOOKUP(A27,Sheet7!$B$3:$BR$326,50,FALSE)</f>
        <v>50.46</v>
      </c>
      <c r="AA27" s="97" t="s">
        <v>8554</v>
      </c>
      <c r="AB27" s="97" t="str">
        <f>VLOOKUP(A27,TaskSurvey!$A$2:$AR$237,36,FALSE)</f>
        <v>NPRM</v>
      </c>
      <c r="AC27" s="97" t="str">
        <f>VLOOKUP(A27,TaskSurvey!$A$2:$AR$237,37,FALSE)</f>
        <v>50m x 2</v>
      </c>
      <c r="AD27" s="97" t="str">
        <f>VLOOKUP(A27,TaskSurvey!$A$2:$AR$237,25,FALSE)</f>
        <v>2.4 m</v>
      </c>
      <c r="AE27" s="97" t="s">
        <v>8556</v>
      </c>
      <c r="AF27" s="97" t="str">
        <f>VLOOKUP(A27,Sheet7!$B$3:$BR$326,59,FALSE)</f>
        <v>Crosspoll tgl 30 Juli 2018
"ACTION
- Lifting perangkat
- Rakit antenna set 2,4m
- Pointing max ke satelit brisat hub 1
- Kroschek pandangan tampak depan antenna sudah disimetris antara feedsupport dan 
Tapak pedestal sudah ok
- Dinabolt tapak pedestal
- COR BALLAST sesuai SOP
- XPOLL ke NOC dan POC BRI"
FORMAT REQ CREATE Sat ID dan antri XPOLL PEKERJAAN 239 BRI TAHAP COMMISIONING 
● TANGGAL : 12-10-2018 
● DIAMETER ANT : 2,4 
● NO URUT LOKASI : 26 
● SITE ID : 36Q22549 
● IP LAN : 1.131.81.1 
● NAMA LOKASI : KANCA BRI JKT3 KOTA 0019 
● ALAMAT LOKASI : Jalan kopi No.54 Kel.Roa Malaka Kec.Tambora 
● NAMA TEKNISI : Jalan kopi No.54 Kel.Roa Malaka Kec.Tambora/082127415357 
● KOORDINATOR :bang erwin 
● NAMA PIC BRI : Fajar/+62 857-9343-8383 
● SQF : 105 
PERANGKAT SN TERPASANG 
● ESN : 13198591 
● MODEM JUPITER : BS0013198591A0 
● ADAPTOR : G801W1001419 
● POWER SUPPLY( PSU) : A00933B87 
● LNB : 1704-N20204-238260 
● BUC 10 / 20 W : 10 / 
● FEEDHORN WR : CC005170803 
● MOUNTING ANTENNA: NPRM 
● PANJANG KABEL : 50</v>
      </c>
      <c r="AG27" s="97" t="str">
        <f t="shared" si="4"/>
        <v>1.131.81.1</v>
      </c>
      <c r="AH27" s="97" t="str">
        <f>VLOOKUP(A27,Sheet7!$B$3:$BR$326,23,FALSE)</f>
        <v>15.1.2.44</v>
      </c>
      <c r="AI27" s="335" t="str">
        <f>MasterRemote!K27</f>
        <v>HUGHES239</v>
      </c>
      <c r="AJ27" s="335">
        <v>233081108</v>
      </c>
      <c r="AK27" s="335" t="s">
        <v>6725</v>
      </c>
      <c r="AL27" s="97" t="str">
        <f>MasterRemote!T27</f>
        <v>SCM201900010008</v>
      </c>
      <c r="AM27" s="97" t="s">
        <v>8548</v>
      </c>
      <c r="AN27" s="97" t="s">
        <v>8548</v>
      </c>
      <c r="AO27" s="335" t="str">
        <f t="shared" si="5"/>
        <v>HUGHES239-Instalasi-26</v>
      </c>
      <c r="AP27" s="335">
        <v>233019505</v>
      </c>
      <c r="AQ27" s="338" t="s">
        <v>6749</v>
      </c>
    </row>
    <row r="28" spans="1:43">
      <c r="A28" s="97" t="str">
        <f>MasterRemote!A28</f>
        <v>SCM201900010008000027</v>
      </c>
      <c r="B28" s="97">
        <f>MasterRemote!B28</f>
        <v>27</v>
      </c>
      <c r="C28" s="97" t="str">
        <f>VLOOKUP(A28,Sheet7!$B$3:$BR$326,22,FALSE)</f>
        <v>29.1.17.1</v>
      </c>
      <c r="D28" s="314">
        <f>VLOOKUP(A28,Sheet7!$B$3:$BR$326,16,FALSE)</f>
        <v>43419</v>
      </c>
      <c r="E28" s="97" t="s">
        <v>4712</v>
      </c>
      <c r="F28" s="97" t="str">
        <f>MasterRemote!I28</f>
        <v>KANCA PURI NIAGA Ex. JKT PALMERAH</v>
      </c>
      <c r="G28" s="97">
        <v>232061204</v>
      </c>
      <c r="H28" s="97" t="s">
        <v>6741</v>
      </c>
      <c r="I28" s="314">
        <f t="shared" si="0"/>
        <v>43419</v>
      </c>
      <c r="J28" s="314">
        <f t="shared" si="1"/>
        <v>43419</v>
      </c>
      <c r="K28" s="314">
        <f t="shared" si="2"/>
        <v>43419</v>
      </c>
      <c r="L28" s="314">
        <f t="shared" si="3"/>
        <v>43419</v>
      </c>
      <c r="M28" s="97" t="s">
        <v>8547</v>
      </c>
      <c r="N28" s="97" t="s">
        <v>8548</v>
      </c>
      <c r="O28" s="97" t="s">
        <v>14</v>
      </c>
      <c r="P28" s="97" t="s">
        <v>2940</v>
      </c>
      <c r="Q28" s="337">
        <v>20009</v>
      </c>
      <c r="R28" s="97" t="str">
        <f>VLOOKUP(A28,Sheet7!$B$3:$BR$326,18,FALSE)</f>
        <v>Cahya</v>
      </c>
      <c r="S28" s="97">
        <f>VLOOKUP(A28,Sheet7!$B$3:$BR$326,19,FALSE)</f>
        <v>0</v>
      </c>
      <c r="T28" s="97">
        <f>VLOOKUP(A28,Sheet7!$B$3:$BR$326,26,FALSE)</f>
        <v>0</v>
      </c>
      <c r="U28" s="97">
        <f>VLOOKUP(A28,Sheet7!$B$3:$BR$326,27,FALSE)</f>
        <v>0</v>
      </c>
      <c r="V28" s="97" t="str">
        <f>VLOOKUP(A28,Sheet7!$B$3:$BR$326,21,FALSE)</f>
        <v>36Q22567</v>
      </c>
      <c r="W28" s="97">
        <f>VLOOKUP(A28,Sheet7!$B$3:$BR$326,32,FALSE)</f>
        <v>118</v>
      </c>
      <c r="X28" s="97">
        <v>180</v>
      </c>
      <c r="Y28" s="97">
        <f>VLOOKUP(A28,Sheet7!$B$3:$BR$326,49,FALSE)</f>
        <v>35.21</v>
      </c>
      <c r="Z28" s="97">
        <f>VLOOKUP(A28,Sheet7!$B$3:$BR$326,50,FALSE)</f>
        <v>52.03</v>
      </c>
      <c r="AA28" s="97" t="s">
        <v>8554</v>
      </c>
      <c r="AB28" s="97" t="str">
        <f>VLOOKUP(A28,TaskSurvey!$A$2:$AR$237,36,FALSE)</f>
        <v>NPRM</v>
      </c>
      <c r="AC28" s="97" t="str">
        <f>VLOOKUP(A28,TaskSurvey!$A$2:$AR$237,37,FALSE)</f>
        <v>70m x 2</v>
      </c>
      <c r="AD28" s="97" t="str">
        <f>VLOOKUP(A28,TaskSurvey!$A$2:$AR$237,25,FALSE)</f>
        <v>2.4 m</v>
      </c>
      <c r="AE28" s="97" t="s">
        <v>8556</v>
      </c>
      <c r="AF28" s="97" t="str">
        <f>VLOOKUP(A28,Sheet7!$B$3:$BR$326,59,FALSE)</f>
        <v>"Action
• Instalasi antena 2.4
• pointing max sqf
• Tarik Kabel
• cor pondasi + dynabolt
• membersihkan area instalasi"</v>
      </c>
      <c r="AG28" s="97" t="str">
        <f t="shared" si="4"/>
        <v>29.1.17.1</v>
      </c>
      <c r="AH28" s="97" t="str">
        <f>VLOOKUP(A28,Sheet7!$B$3:$BR$326,23,FALSE)</f>
        <v>15.1.2.33</v>
      </c>
      <c r="AI28" s="335" t="str">
        <f>MasterRemote!K28</f>
        <v>HUGHES239</v>
      </c>
      <c r="AJ28" s="335">
        <v>233081108</v>
      </c>
      <c r="AK28" s="335" t="s">
        <v>6725</v>
      </c>
      <c r="AL28" s="97" t="str">
        <f>MasterRemote!T28</f>
        <v>SCM201900010008</v>
      </c>
      <c r="AM28" s="97" t="s">
        <v>8548</v>
      </c>
      <c r="AN28" s="97" t="s">
        <v>8548</v>
      </c>
      <c r="AO28" s="335" t="str">
        <f t="shared" si="5"/>
        <v>HUGHES239-Instalasi-27</v>
      </c>
      <c r="AP28" s="335">
        <v>233019505</v>
      </c>
      <c r="AQ28" s="338" t="s">
        <v>6749</v>
      </c>
    </row>
    <row r="29" spans="1:43">
      <c r="A29" s="97" t="str">
        <f>MasterRemote!A29</f>
        <v>SCM201900010008000028</v>
      </c>
      <c r="B29" s="97">
        <f>MasterRemote!B29</f>
        <v>28</v>
      </c>
      <c r="C29" s="97" t="str">
        <f>VLOOKUP(A29,Sheet7!$B$3:$BR$326,22,FALSE)</f>
        <v>3.141.17.1</v>
      </c>
      <c r="D29" s="314">
        <f>VLOOKUP(A29,Sheet7!$B$3:$BR$326,16,FALSE)</f>
        <v>43417</v>
      </c>
      <c r="E29" s="97" t="s">
        <v>4712</v>
      </c>
      <c r="F29" s="97" t="str">
        <f>MasterRemote!I29</f>
        <v>KANCA JKT3 SERANG</v>
      </c>
      <c r="G29" s="97" t="s">
        <v>3158</v>
      </c>
      <c r="H29" s="97" t="s">
        <v>3159</v>
      </c>
      <c r="I29" s="314">
        <f t="shared" si="0"/>
        <v>43417</v>
      </c>
      <c r="J29" s="314">
        <f t="shared" si="1"/>
        <v>43417</v>
      </c>
      <c r="K29" s="314">
        <f t="shared" si="2"/>
        <v>43417</v>
      </c>
      <c r="L29" s="314">
        <f t="shared" si="3"/>
        <v>43417</v>
      </c>
      <c r="M29" s="97" t="s">
        <v>8547</v>
      </c>
      <c r="N29" s="97" t="s">
        <v>8548</v>
      </c>
      <c r="O29" s="97" t="s">
        <v>14</v>
      </c>
      <c r="P29" s="97" t="s">
        <v>2940</v>
      </c>
      <c r="Q29" s="337">
        <v>20009</v>
      </c>
      <c r="R29" s="97" t="str">
        <f>VLOOKUP(A29,Sheet7!$B$3:$BR$326,18,FALSE)</f>
        <v>Hilman</v>
      </c>
      <c r="S29" s="97">
        <f>VLOOKUP(A29,Sheet7!$B$3:$BR$326,19,FALSE)</f>
        <v>81298058862</v>
      </c>
      <c r="T29" s="97">
        <f>VLOOKUP(A29,Sheet7!$B$3:$BR$326,26,FALSE)</f>
        <v>-601523</v>
      </c>
      <c r="U29" s="97">
        <f>VLOOKUP(A29,Sheet7!$B$3:$BR$326,27,FALSE)</f>
        <v>106049785</v>
      </c>
      <c r="V29" s="97" t="str">
        <f>VLOOKUP(A29,Sheet7!$B$3:$BR$326,21,FALSE)</f>
        <v>36Q22546</v>
      </c>
      <c r="W29" s="97">
        <f>VLOOKUP(A29,Sheet7!$B$3:$BR$326,32,FALSE)</f>
        <v>118</v>
      </c>
      <c r="X29" s="97">
        <v>180</v>
      </c>
      <c r="Y29" s="97">
        <f>VLOOKUP(A29,Sheet7!$B$3:$BR$326,49,FALSE)</f>
        <v>37.799999999999997</v>
      </c>
      <c r="Z29" s="97">
        <f>VLOOKUP(A29,Sheet7!$B$3:$BR$326,50,FALSE)</f>
        <v>44.68</v>
      </c>
      <c r="AA29" s="97" t="s">
        <v>8554</v>
      </c>
      <c r="AB29" s="97" t="str">
        <f>VLOOKUP(A29,TaskSurvey!$A$2:$AR$237,36,FALSE)</f>
        <v>NPRM</v>
      </c>
      <c r="AC29" s="97" t="str">
        <f>VLOOKUP(A29,TaskSurvey!$A$2:$AR$237,37,FALSE)</f>
        <v>50m x 2</v>
      </c>
      <c r="AD29" s="97" t="str">
        <f>VLOOKUP(A29,TaskSurvey!$A$2:$AR$237,25,FALSE)</f>
        <v>2.4 m</v>
      </c>
      <c r="AE29" s="97" t="s">
        <v>8556</v>
      </c>
      <c r="AF29" s="97" t="str">
        <f>VLOOKUP(A29,Sheet7!$B$3:$BR$326,59,FALSE)</f>
        <v>ACTION
● Pointing max ke hub 1 DIAMETER ANTENNA : 2,4m
Done xpoll tgl 7 September 2018 oleh Andi Suhendar</v>
      </c>
      <c r="AG29" s="97" t="str">
        <f t="shared" si="4"/>
        <v>3.141.17.1</v>
      </c>
      <c r="AH29" s="97" t="str">
        <f>VLOOKUP(A29,Sheet7!$B$3:$BR$326,23,FALSE)</f>
        <v>15.1.2.207</v>
      </c>
      <c r="AI29" s="335" t="str">
        <f>MasterRemote!K29</f>
        <v>HUGHES239</v>
      </c>
      <c r="AJ29" s="335">
        <v>233081108</v>
      </c>
      <c r="AK29" s="335" t="s">
        <v>6725</v>
      </c>
      <c r="AL29" s="97" t="str">
        <f>MasterRemote!T29</f>
        <v>SCM201900010008</v>
      </c>
      <c r="AM29" s="97" t="s">
        <v>8548</v>
      </c>
      <c r="AN29" s="97" t="s">
        <v>8548</v>
      </c>
      <c r="AO29" s="335" t="str">
        <f t="shared" si="5"/>
        <v>HUGHES239-Instalasi-28</v>
      </c>
      <c r="AP29" s="335">
        <v>233019505</v>
      </c>
      <c r="AQ29" s="338" t="s">
        <v>6749</v>
      </c>
    </row>
    <row r="30" spans="1:43">
      <c r="A30" s="97" t="str">
        <f>MasterRemote!A30</f>
        <v>SCM201900010008000029</v>
      </c>
      <c r="B30" s="97">
        <f>MasterRemote!B30</f>
        <v>29</v>
      </c>
      <c r="C30" s="97" t="str">
        <f>VLOOKUP(A30,Sheet7!$B$3:$BR$326,22,FALSE)</f>
        <v>1.131.145.1</v>
      </c>
      <c r="D30" s="314">
        <f>VLOOKUP(A30,Sheet7!$B$3:$BR$326,16,FALSE)</f>
        <v>43417</v>
      </c>
      <c r="E30" s="97" t="s">
        <v>4712</v>
      </c>
      <c r="F30" s="97" t="str">
        <f>MasterRemote!I30</f>
        <v>KANCA JKT1 TANAH ABANG [KLS]</v>
      </c>
      <c r="G30" s="97">
        <v>237181707</v>
      </c>
      <c r="H30" s="97" t="s">
        <v>6743</v>
      </c>
      <c r="I30" s="314">
        <f t="shared" si="0"/>
        <v>43417</v>
      </c>
      <c r="J30" s="314">
        <f t="shared" si="1"/>
        <v>43417</v>
      </c>
      <c r="K30" s="314">
        <f t="shared" si="2"/>
        <v>43417</v>
      </c>
      <c r="L30" s="314">
        <f t="shared" si="3"/>
        <v>43417</v>
      </c>
      <c r="M30" s="97" t="s">
        <v>8547</v>
      </c>
      <c r="N30" s="97" t="s">
        <v>8548</v>
      </c>
      <c r="O30" s="97" t="s">
        <v>14</v>
      </c>
      <c r="P30" s="97" t="s">
        <v>2940</v>
      </c>
      <c r="Q30" s="337">
        <v>20009</v>
      </c>
      <c r="R30" s="97" t="str">
        <f>VLOOKUP(A30,Sheet7!$B$3:$BR$326,18,FALSE)</f>
        <v>Andi</v>
      </c>
      <c r="S30" s="97" t="str">
        <f>VLOOKUP(A30,Sheet7!$B$3:$BR$326,19,FALSE)</f>
        <v>0896-4732-9052</v>
      </c>
      <c r="T30" s="97">
        <f>VLOOKUP(A30,Sheet7!$B$3:$BR$326,26,FALSE)</f>
        <v>-6176172</v>
      </c>
      <c r="U30" s="97">
        <f>VLOOKUP(A30,Sheet7!$B$3:$BR$326,27,FALSE)</f>
        <v>106819212</v>
      </c>
      <c r="V30" s="97" t="str">
        <f>VLOOKUP(A30,Sheet7!$B$3:$BR$326,21,FALSE)</f>
        <v>36E21709</v>
      </c>
      <c r="W30" s="97">
        <f>VLOOKUP(A30,Sheet7!$B$3:$BR$326,32,FALSE)</f>
        <v>109</v>
      </c>
      <c r="X30" s="97">
        <v>180</v>
      </c>
      <c r="Y30" s="97">
        <f>VLOOKUP(A30,Sheet7!$B$3:$BR$326,49,FALSE)</f>
        <v>32.42</v>
      </c>
      <c r="Z30" s="97">
        <f>VLOOKUP(A30,Sheet7!$B$3:$BR$326,50,FALSE)</f>
        <v>50.36</v>
      </c>
      <c r="AA30" s="97" t="s">
        <v>8554</v>
      </c>
      <c r="AB30" s="97" t="str">
        <f>VLOOKUP(A30,TaskSurvey!$A$2:$AR$237,36,FALSE)</f>
        <v>NPRM</v>
      </c>
      <c r="AC30" s="97" t="str">
        <f>VLOOKUP(A30,TaskSurvey!$A$2:$AR$237,37,FALSE)</f>
        <v>100m x 2</v>
      </c>
      <c r="AD30" s="97" t="str">
        <f>VLOOKUP(A30,TaskSurvey!$A$2:$AR$237,25,FALSE)</f>
        <v>2.4 m</v>
      </c>
      <c r="AE30" s="97" t="s">
        <v>8556</v>
      </c>
      <c r="AF30" s="97" t="str">
        <f>VLOOKUP(A30,Sheet7!$B$3:$BR$326,59,FALSE)</f>
        <v>Action
• Instalasi antena 2.4
• pointing max sqf
• Tarik Kabel
• cor pondasi + dynabolt
• membersihkan area instalasi
*FORMAT REQ CREATE SITE ID DAN XPOLL PEKERJAAN 239 BRI * 
TAHAP COMMISIONING 
● TANGGAL : 13 Nov 2018 
● DIAMETER ANT : 2.4 Meter 
● NO URUT LOKASI : 29 
● SITE ID : 36E21709 
● IP LAN : 1.131.145.1 
● IP MODEM / P2P : 10.204.1.128 
● HUB : ps1 
● NAMA LOKASI : BRI KANCA TANAH ABANG 
● ALAMAT LOKASI : Jl Tanah Abang III/4 Jakarta Pusat 
● NAMA TEKNISI : Indra Dermawan/ 082127415357 
● KOORDINATOR : Bp.Erwin 
● NAMA PIC BRI : Andi / +62 896-4732-9052 
PERANGKAT SN TERPASANG 
Esn modem : 13195375 
Modem Jupiter : BS0013195375M9 
Adaptor : G745W1000506 
Power Supply: A00954B87 
Lnb : 1704-N20204-238389 
RFT 10W : A00991A86 
Mounting antena : nprm 
FEEDHORN WR : 05170867 
Panjang kabel :2X100M 
SQF : 125</v>
      </c>
      <c r="AG30" s="97" t="str">
        <f t="shared" si="4"/>
        <v>1.131.145.1</v>
      </c>
      <c r="AH30" s="97" t="str">
        <f>VLOOKUP(A30,Sheet7!$B$3:$BR$326,23,FALSE)</f>
        <v>15.1.2.61</v>
      </c>
      <c r="AI30" s="335" t="str">
        <f>MasterRemote!K30</f>
        <v>HUGHES239</v>
      </c>
      <c r="AJ30" s="335">
        <v>233081108</v>
      </c>
      <c r="AK30" s="335" t="s">
        <v>6725</v>
      </c>
      <c r="AL30" s="97" t="str">
        <f>MasterRemote!T30</f>
        <v>SCM201900010008</v>
      </c>
      <c r="AM30" s="97" t="s">
        <v>8548</v>
      </c>
      <c r="AN30" s="97" t="s">
        <v>8548</v>
      </c>
      <c r="AO30" s="335" t="str">
        <f t="shared" si="5"/>
        <v>HUGHES239-Instalasi-29</v>
      </c>
      <c r="AP30" s="335">
        <v>233019505</v>
      </c>
      <c r="AQ30" s="338" t="s">
        <v>6749</v>
      </c>
    </row>
    <row r="31" spans="1:43">
      <c r="A31" s="97" t="str">
        <f>MasterRemote!A31</f>
        <v>SCM201900010008000030</v>
      </c>
      <c r="B31" s="97">
        <f>MasterRemote!B31</f>
        <v>30</v>
      </c>
      <c r="C31" s="97" t="str">
        <f>VLOOKUP(A31,Sheet7!$B$3:$BR$326,22,FALSE)</f>
        <v>1.132.113.1</v>
      </c>
      <c r="D31" s="314">
        <f>VLOOKUP(A31,Sheet7!$B$3:$BR$326,16,FALSE)</f>
        <v>43416</v>
      </c>
      <c r="E31" s="97" t="s">
        <v>4712</v>
      </c>
      <c r="F31" s="97" t="str">
        <f>MasterRemote!I31</f>
        <v>KC Warung Buncit</v>
      </c>
      <c r="G31" s="97" t="s">
        <v>3130</v>
      </c>
      <c r="H31" s="97" t="s">
        <v>3131</v>
      </c>
      <c r="I31" s="314">
        <f t="shared" si="0"/>
        <v>43416</v>
      </c>
      <c r="J31" s="314">
        <f t="shared" si="1"/>
        <v>43416</v>
      </c>
      <c r="K31" s="314">
        <f t="shared" si="2"/>
        <v>43416</v>
      </c>
      <c r="L31" s="314">
        <f t="shared" si="3"/>
        <v>43416</v>
      </c>
      <c r="M31" s="97" t="s">
        <v>8547</v>
      </c>
      <c r="N31" s="97" t="s">
        <v>8548</v>
      </c>
      <c r="O31" s="97" t="s">
        <v>14</v>
      </c>
      <c r="P31" s="97" t="s">
        <v>2940</v>
      </c>
      <c r="Q31" s="337">
        <v>20009</v>
      </c>
      <c r="R31" s="97" t="str">
        <f>VLOOKUP(A31,Sheet7!$B$3:$BR$326,18,FALSE)</f>
        <v>Eka</v>
      </c>
      <c r="S31" s="97">
        <f>VLOOKUP(A31,Sheet7!$B$3:$BR$326,19,FALSE)</f>
        <v>0</v>
      </c>
      <c r="T31" s="97">
        <f>VLOOKUP(A31,Sheet7!$B$3:$BR$326,26,FALSE)</f>
        <v>-6242847</v>
      </c>
      <c r="U31" s="97">
        <f>VLOOKUP(A31,Sheet7!$B$3:$BR$326,27,FALSE)</f>
        <v>106826048</v>
      </c>
      <c r="V31" s="97" t="str">
        <f>VLOOKUP(A31,Sheet7!$B$3:$BR$326,21,FALSE)</f>
        <v>36I22393</v>
      </c>
      <c r="W31" s="97">
        <f>VLOOKUP(A31,Sheet7!$B$3:$BR$326,32,FALSE)</f>
        <v>136</v>
      </c>
      <c r="X31" s="97">
        <v>180</v>
      </c>
      <c r="Y31" s="97">
        <f>VLOOKUP(A31,Sheet7!$B$3:$BR$326,49,FALSE)</f>
        <v>35.32</v>
      </c>
      <c r="Z31" s="97">
        <f>VLOOKUP(A31,Sheet7!$B$3:$BR$326,50,FALSE)</f>
        <v>52.54</v>
      </c>
      <c r="AA31" s="97" t="s">
        <v>8554</v>
      </c>
      <c r="AB31" s="97" t="str">
        <f>VLOOKUP(A31,TaskSurvey!$A$2:$AR$237,36,FALSE)</f>
        <v>NPRM</v>
      </c>
      <c r="AC31" s="97" t="str">
        <f>VLOOKUP(A31,TaskSurvey!$A$2:$AR$237,37,FALSE)</f>
        <v>70m x 2</v>
      </c>
      <c r="AD31" s="97" t="str">
        <f>VLOOKUP(A31,TaskSurvey!$A$2:$AR$237,25,FALSE)</f>
        <v>2.4 m</v>
      </c>
      <c r="AE31" s="97" t="s">
        <v>8556</v>
      </c>
      <c r="AF31" s="97" t="str">
        <f>VLOOKUP(A31,Sheet7!$B$3:$BR$326,59,FALSE)</f>
        <v>"-ACTION :
1. Install Antenna
2. Pointing
3. Tarik Kabel.
4. Cor
LISTRIK
-P-N : 220
-P-G : 214
-N-G : 0.4
Done xpoll tgl 30 Agustus 2018
Teknisi xpoll : Novan
FORMAT REQ CREATE Sat ID dan antri XPOLL PEKERJAAN 239 BRI TAHAP COMMISIONING
● TANGGAL : 12-10-2018
● DIAMETER ANT : 2,4
● NO URUT LOKASI : 30
● SITE ID : 36I22363
● IP LAN : 1.132.113.1
● NAMA LOKASI : Kc.jkt2 warung buncit (E0341)
● ALAMAT LOKASI : jl.mampang Prapatan no 8 jaksel
● NAMA TEKNISI : Dian herdianto/0852104410044
● KOORDINATOR :bang erwin
● NAMA PIC BRI : eka
● SQF : 137
PERANGKAT SN TERPASANG
● ESN : 13195296
● MODEM JUPITER : BS0013195296MB
● ADAPTOR : G745W1000728
● POWER SUPPLY( PSU) : A00945B87
● LNB : 1704-N20204-238391
● BUC 10 / 20 W : 10 w
S/N : L00982A86
● FEEDHORN WR : 05171201
● MOUNTING ANTENNA: NPRM
● PANJANG KABEL : 70 m</v>
      </c>
      <c r="AG31" s="97" t="str">
        <f t="shared" si="4"/>
        <v>1.132.113.1</v>
      </c>
      <c r="AH31" s="97" t="str">
        <f>VLOOKUP(A31,Sheet7!$B$3:$BR$326,23,FALSE)</f>
        <v>15.1.2.133</v>
      </c>
      <c r="AI31" s="335" t="str">
        <f>MasterRemote!K31</f>
        <v>HUGHES239</v>
      </c>
      <c r="AJ31" s="335">
        <v>233081108</v>
      </c>
      <c r="AK31" s="335" t="s">
        <v>6725</v>
      </c>
      <c r="AL31" s="97" t="str">
        <f>MasterRemote!T31</f>
        <v>SCM201900010008</v>
      </c>
      <c r="AM31" s="97" t="s">
        <v>8548</v>
      </c>
      <c r="AN31" s="97" t="s">
        <v>8548</v>
      </c>
      <c r="AO31" s="335" t="str">
        <f t="shared" si="5"/>
        <v>HUGHES239-Instalasi-30</v>
      </c>
      <c r="AP31" s="335">
        <v>233019505</v>
      </c>
      <c r="AQ31" s="338" t="s">
        <v>6749</v>
      </c>
    </row>
    <row r="32" spans="1:43">
      <c r="A32" s="97" t="str">
        <f>MasterRemote!A32</f>
        <v>SCM201900010008000031</v>
      </c>
      <c r="B32" s="97">
        <f>MasterRemote!B32</f>
        <v>31</v>
      </c>
      <c r="C32" s="97" t="str">
        <f>VLOOKUP(A32,Sheet7!$B$3:$BR$326,22,FALSE)</f>
        <v>55.36.120.1</v>
      </c>
      <c r="D32" s="314">
        <f>VLOOKUP(A32,Sheet7!$B$3:$BR$326,16,FALSE)</f>
        <v>43417</v>
      </c>
      <c r="E32" s="97" t="s">
        <v>4712</v>
      </c>
      <c r="F32" s="97" t="str">
        <f>MasterRemote!I32</f>
        <v>JKT RADIO DALAM [KLS]</v>
      </c>
      <c r="G32" s="97">
        <v>232061204</v>
      </c>
      <c r="H32" s="97" t="s">
        <v>6741</v>
      </c>
      <c r="I32" s="314">
        <f t="shared" si="0"/>
        <v>43417</v>
      </c>
      <c r="J32" s="314">
        <f t="shared" si="1"/>
        <v>43417</v>
      </c>
      <c r="K32" s="314">
        <f t="shared" si="2"/>
        <v>43417</v>
      </c>
      <c r="L32" s="314">
        <f t="shared" si="3"/>
        <v>43417</v>
      </c>
      <c r="M32" s="97" t="s">
        <v>8547</v>
      </c>
      <c r="N32" s="97" t="s">
        <v>8548</v>
      </c>
      <c r="O32" s="97" t="s">
        <v>14</v>
      </c>
      <c r="P32" s="97" t="s">
        <v>2940</v>
      </c>
      <c r="Q32" s="337">
        <v>20009</v>
      </c>
      <c r="R32" s="97" t="str">
        <f>VLOOKUP(A32,Sheet7!$B$3:$BR$326,18,FALSE)</f>
        <v>Rizal</v>
      </c>
      <c r="S32" s="97">
        <f>VLOOKUP(A32,Sheet7!$B$3:$BR$326,19,FALSE)</f>
        <v>8161932162</v>
      </c>
      <c r="T32" s="97">
        <f>VLOOKUP(A32,Sheet7!$B$3:$BR$326,26,FALSE)</f>
        <v>-6259099</v>
      </c>
      <c r="U32" s="97">
        <f>VLOOKUP(A32,Sheet7!$B$3:$BR$326,27,FALSE)</f>
        <v>10678916</v>
      </c>
      <c r="V32" s="97" t="str">
        <f>VLOOKUP(A32,Sheet7!$B$3:$BR$326,21,FALSE)</f>
        <v>36I22394</v>
      </c>
      <c r="W32" s="97">
        <f>VLOOKUP(A32,Sheet7!$B$3:$BR$326,32,FALSE)</f>
        <v>127</v>
      </c>
      <c r="X32" s="97">
        <v>180</v>
      </c>
      <c r="Y32" s="97">
        <f>VLOOKUP(A32,Sheet7!$B$3:$BR$326,49,FALSE)</f>
        <v>35.380000000000003</v>
      </c>
      <c r="Z32" s="97">
        <f>VLOOKUP(A32,Sheet7!$B$3:$BR$326,50,FALSE)</f>
        <v>53.47</v>
      </c>
      <c r="AA32" s="97" t="s">
        <v>8554</v>
      </c>
      <c r="AB32" s="97" t="str">
        <f>VLOOKUP(A32,TaskSurvey!$A$2:$AR$237,36,FALSE)</f>
        <v>NPRM</v>
      </c>
      <c r="AC32" s="97" t="str">
        <f>VLOOKUP(A32,TaskSurvey!$A$2:$AR$237,37,FALSE)</f>
        <v>50m x 2</v>
      </c>
      <c r="AD32" s="97" t="str">
        <f>VLOOKUP(A32,TaskSurvey!$A$2:$AR$237,25,FALSE)</f>
        <v>2.4 m</v>
      </c>
      <c r="AE32" s="97" t="s">
        <v>8556</v>
      </c>
      <c r="AF32" s="97" t="str">
        <f>VLOOKUP(A32,Sheet7!$B$3:$BR$326,59,FALSE)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
FORMAT REQ CREATE Sat ID dan antri XPOLL PEKERJAAN 239 BRI TAHAP COMMISIONING 
● TANGGAL : 13-10-2018 
● DIAMETER ANT : 2,4 
● NO URUT LOKASI : 
● SITE ID : 36I22394 
● IP LAN : 10.24.1.136/30 
● NAMA LOKASI :JKT2 KANCA RADIO DALAM (KL5) 
● ALAMAT LOKASI : jl.Radio dalam no 122 jaksel 
● NAMA TEKNISI : Dian herdianto/0852104410044 
● KOORDINATOR :bang erwin 
● NAMA PIC BRI : Rizal / 08161932162 
● SQF : 129 
PERANGKAT SN TERPASANG 
● ESN : 13211672 
● MODEM JUPITER : BS0013211672AT 
● ADAPTOR : G801W1000661 
● POWER SUPPLY( PSU) : A00945B87 
● LNB : 1704-N20204-238429 
● BUC 10 / 20 W : 10 w 
S/N : A01048A87 
● FEEDHORN WR : 08002445 
● MOUNTING ANTENNA: NPRM 
● PANJANG KABEL : 60 m 
Siap X POLL...</v>
      </c>
      <c r="AG32" s="97" t="str">
        <f t="shared" si="4"/>
        <v>55.36.120.1</v>
      </c>
      <c r="AH32" s="97" t="str">
        <f>VLOOKUP(A32,Sheet7!$B$3:$BR$326,23,FALSE)</f>
        <v>15.1.2.58</v>
      </c>
      <c r="AI32" s="335" t="str">
        <f>MasterRemote!K32</f>
        <v>HUGHES239</v>
      </c>
      <c r="AJ32" s="335">
        <v>233081108</v>
      </c>
      <c r="AK32" s="335" t="s">
        <v>6725</v>
      </c>
      <c r="AL32" s="97" t="str">
        <f>MasterRemote!T32</f>
        <v>SCM201900010008</v>
      </c>
      <c r="AM32" s="97" t="s">
        <v>8548</v>
      </c>
      <c r="AN32" s="97" t="s">
        <v>8548</v>
      </c>
      <c r="AO32" s="335" t="str">
        <f t="shared" si="5"/>
        <v>HUGHES239-Instalasi-31</v>
      </c>
      <c r="AP32" s="335">
        <v>233019505</v>
      </c>
      <c r="AQ32" s="338" t="s">
        <v>6749</v>
      </c>
    </row>
    <row r="33" spans="1:43">
      <c r="A33" s="97" t="str">
        <f>MasterRemote!A33</f>
        <v>SCM201900010008000032</v>
      </c>
      <c r="B33" s="97">
        <f>MasterRemote!B33</f>
        <v>32</v>
      </c>
      <c r="C33" s="97" t="str">
        <f>VLOOKUP(A33,Sheet7!$B$3:$BR$326,22,FALSE)</f>
        <v>1.132.97.1</v>
      </c>
      <c r="D33" s="314">
        <f>VLOOKUP(A33,Sheet7!$B$3:$BR$326,16,FALSE)</f>
        <v>43418</v>
      </c>
      <c r="E33" s="97" t="s">
        <v>4712</v>
      </c>
      <c r="F33" s="97" t="str">
        <f>MasterRemote!I33</f>
        <v>KC Pasar Minggu</v>
      </c>
      <c r="G33" s="97">
        <v>232061204</v>
      </c>
      <c r="H33" s="97" t="s">
        <v>6741</v>
      </c>
      <c r="I33" s="314">
        <f t="shared" si="0"/>
        <v>43418</v>
      </c>
      <c r="J33" s="314">
        <f t="shared" si="1"/>
        <v>43418</v>
      </c>
      <c r="K33" s="314">
        <f t="shared" si="2"/>
        <v>43418</v>
      </c>
      <c r="L33" s="314">
        <f t="shared" si="3"/>
        <v>43418</v>
      </c>
      <c r="M33" s="97" t="s">
        <v>8547</v>
      </c>
      <c r="N33" s="97" t="s">
        <v>8548</v>
      </c>
      <c r="O33" s="97" t="s">
        <v>14</v>
      </c>
      <c r="P33" s="97" t="s">
        <v>2940</v>
      </c>
      <c r="Q33" s="337">
        <v>20009</v>
      </c>
      <c r="R33" s="97" t="str">
        <f>VLOOKUP(A33,Sheet7!$B$3:$BR$326,18,FALSE)</f>
        <v>Dion</v>
      </c>
      <c r="S33" s="97">
        <f>VLOOKUP(A33,Sheet7!$B$3:$BR$326,19,FALSE)</f>
        <v>81908895381</v>
      </c>
      <c r="T33" s="97">
        <f>VLOOKUP(A33,Sheet7!$B$3:$BR$326,26,FALSE)</f>
        <v>-6285067</v>
      </c>
      <c r="U33" s="97">
        <f>VLOOKUP(A33,Sheet7!$B$3:$BR$326,27,FALSE)</f>
        <v>106841503</v>
      </c>
      <c r="V33" s="97" t="str">
        <f>VLOOKUP(A33,Sheet7!$B$3:$BR$326,21,FALSE)</f>
        <v>36I22395</v>
      </c>
      <c r="W33" s="97">
        <f>VLOOKUP(A33,Sheet7!$B$3:$BR$326,32,FALSE)</f>
        <v>120</v>
      </c>
      <c r="X33" s="97">
        <v>180</v>
      </c>
      <c r="Y33" s="97">
        <f>VLOOKUP(A33,Sheet7!$B$3:$BR$326,49,FALSE)</f>
        <v>34.79</v>
      </c>
      <c r="Z33" s="97">
        <f>VLOOKUP(A33,Sheet7!$B$3:$BR$326,50,FALSE)</f>
        <v>51.05</v>
      </c>
      <c r="AA33" s="97" t="s">
        <v>8554</v>
      </c>
      <c r="AB33" s="97" t="str">
        <f>VLOOKUP(A33,TaskSurvey!$A$2:$AR$237,36,FALSE)</f>
        <v>NPRM</v>
      </c>
      <c r="AC33" s="97" t="str">
        <f>VLOOKUP(A33,TaskSurvey!$A$2:$AR$237,37,FALSE)</f>
        <v>70m x 2</v>
      </c>
      <c r="AD33" s="97" t="str">
        <f>VLOOKUP(A33,TaskSurvey!$A$2:$AR$237,25,FALSE)</f>
        <v>2.4 m</v>
      </c>
      <c r="AE33" s="97" t="s">
        <v>8556</v>
      </c>
      <c r="AF33" s="97" t="str">
        <f>VLOOKUP(A33,Sheet7!$B$3:$BR$326,59,FALSE)</f>
        <v>PONDASI PEDESTAL MOUNTING ; SUDAH KUAT DI COR DAN SESUAI SOP DYNABOLT.
-SARPEN
-AC ADA DAN DINGIN
-UPS : ADA 
*NOTE : INSTALASI TAHAP I 239 BRI-HUGHES
REQUES IP LAN , IP MAN DAN XPOLL
Xpoll tgl 31 Agustus 2018 oleh Novan (C/N kurang)
Done Xpoll tgl 3 September 2018 oleh Novan (C/N ok)</v>
      </c>
      <c r="AG33" s="97" t="str">
        <f t="shared" si="4"/>
        <v>1.132.97.1</v>
      </c>
      <c r="AH33" s="97" t="str">
        <f>VLOOKUP(A33,Sheet7!$B$3:$BR$326,23,FALSE)</f>
        <v>15.1.2.195</v>
      </c>
      <c r="AI33" s="335" t="str">
        <f>MasterRemote!K33</f>
        <v>HUGHES239</v>
      </c>
      <c r="AJ33" s="335">
        <v>233081108</v>
      </c>
      <c r="AK33" s="335" t="s">
        <v>6725</v>
      </c>
      <c r="AL33" s="97" t="str">
        <f>MasterRemote!T33</f>
        <v>SCM201900010008</v>
      </c>
      <c r="AM33" s="97" t="s">
        <v>8548</v>
      </c>
      <c r="AN33" s="97" t="s">
        <v>8548</v>
      </c>
      <c r="AO33" s="335" t="str">
        <f t="shared" si="5"/>
        <v>HUGHES239-Instalasi-32</v>
      </c>
      <c r="AP33" s="335">
        <v>233019505</v>
      </c>
      <c r="AQ33" s="338" t="s">
        <v>6749</v>
      </c>
    </row>
    <row r="34" spans="1:43">
      <c r="A34" s="97" t="str">
        <f>MasterRemote!A34</f>
        <v>SCM201900010008000033</v>
      </c>
      <c r="B34" s="97">
        <f>MasterRemote!B34</f>
        <v>33</v>
      </c>
      <c r="C34" s="97" t="str">
        <f>VLOOKUP(A34,Sheet7!$B$3:$BR$326,22,FALSE)</f>
        <v>49.16.24.1</v>
      </c>
      <c r="D34" s="314">
        <f>VLOOKUP(A34,Sheet7!$B$3:$BR$326,16,FALSE)</f>
        <v>43417</v>
      </c>
      <c r="E34" s="97" t="s">
        <v>4712</v>
      </c>
      <c r="F34" s="97" t="str">
        <f>MasterRemote!I34</f>
        <v>KANCA JKT1 KELAPA GADING</v>
      </c>
      <c r="G34" s="97">
        <v>232061204</v>
      </c>
      <c r="H34" s="97" t="s">
        <v>6741</v>
      </c>
      <c r="I34" s="314">
        <f t="shared" si="0"/>
        <v>43417</v>
      </c>
      <c r="J34" s="314">
        <f t="shared" si="1"/>
        <v>43417</v>
      </c>
      <c r="K34" s="314">
        <f t="shared" si="2"/>
        <v>43417</v>
      </c>
      <c r="L34" s="314">
        <f t="shared" si="3"/>
        <v>43417</v>
      </c>
      <c r="M34" s="97" t="s">
        <v>8547</v>
      </c>
      <c r="N34" s="97" t="s">
        <v>8548</v>
      </c>
      <c r="O34" s="97" t="s">
        <v>14</v>
      </c>
      <c r="P34" s="97" t="s">
        <v>2940</v>
      </c>
      <c r="Q34" s="337">
        <v>20009</v>
      </c>
      <c r="R34" s="97" t="str">
        <f>VLOOKUP(A34,Sheet7!$B$3:$BR$326,18,FALSE)</f>
        <v>Sughi</v>
      </c>
      <c r="S34" s="97">
        <f>VLOOKUP(A34,Sheet7!$B$3:$BR$326,19,FALSE)</f>
        <v>8567233705</v>
      </c>
      <c r="T34" s="97">
        <f>VLOOKUP(A34,Sheet7!$B$3:$BR$326,26,FALSE)</f>
        <v>-6156923</v>
      </c>
      <c r="U34" s="97">
        <f>VLOOKUP(A34,Sheet7!$B$3:$BR$326,27,FALSE)</f>
        <v>106899868</v>
      </c>
      <c r="V34" s="97" t="str">
        <f>VLOOKUP(A34,Sheet7!$B$3:$BR$326,21,FALSE)</f>
        <v>36E21765</v>
      </c>
      <c r="W34" s="97">
        <f>VLOOKUP(A34,Sheet7!$B$3:$BR$326,32,FALSE)</f>
        <v>123</v>
      </c>
      <c r="X34" s="97">
        <v>180</v>
      </c>
      <c r="Y34" s="97">
        <f>VLOOKUP(A34,Sheet7!$B$3:$BR$326,49,FALSE)</f>
        <v>35.31</v>
      </c>
      <c r="Z34" s="97">
        <f>VLOOKUP(A34,Sheet7!$B$3:$BR$326,50,FALSE)</f>
        <v>53.9</v>
      </c>
      <c r="AA34" s="97" t="s">
        <v>8554</v>
      </c>
      <c r="AB34" s="97" t="str">
        <f>VLOOKUP(A34,TaskSurvey!$A$2:$AR$237,36,FALSE)</f>
        <v>NPRM</v>
      </c>
      <c r="AC34" s="97" t="str">
        <f>VLOOKUP(A34,TaskSurvey!$A$2:$AR$237,37,FALSE)</f>
        <v>60m x 2</v>
      </c>
      <c r="AD34" s="97" t="str">
        <f>VLOOKUP(A34,TaskSurvey!$A$2:$AR$237,25,FALSE)</f>
        <v>2.4 m</v>
      </c>
      <c r="AE34" s="97" t="s">
        <v>8556</v>
      </c>
      <c r="AF34" s="97" t="str">
        <f>VLOOKUP(A34,Sheet7!$B$3:$BR$326,59,FALSE)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Tgl 31 Agustus 2018 dikunjungi oleh Yudi untuk xpoll
Tgl 5 September done xpoll
*FORMAT REQ CREATE SITE ID DAN XPOLL PEKERJAAN 239 BRI * 
TAHAP COMMISIONING 
● TANGGAL : 13 Nov 2018 
● DIAMETER ANT : 2,4 Meter 
● NO URUT LOKASI : 33 
● SITE ID : 36E21765 
● IP LAN : 49.16.24.1 
● IP MODEM / P2P : 10.204.1.144/30 
● HUB : PS1 
● NAMA LOKASI : 
KANCA JKT1 KELAPA GADING 
● ALAMAT LOKASI :Jl. Raya Boulevard Barat Blok LC 6 Kav 69 - 70 Kel. Kelapa Gaind Barat, Kec Kelapa Gading JakUt 
● NAMA TEKNISI : Setiawan /083818985499 
● KOORDINATOR : Bp.Erwin 
● NAMA PIC BRI : Sughi/- 
PERANGKAT SN TERPASANG 
Esn modem : 13196088 
Modem Jupiter : BS0013196088MB 
Adaptor : G745W1000789 
Power Supply: A01043B88 
Lnb :1704-N20204-238244 
RFT 10W: A01099A88 
Mounting antena : nprm 
FEEDHORN WR : CC05170885 
Panjang kabel :2X100M 
SQF : 122</v>
      </c>
      <c r="AG34" s="97" t="str">
        <f t="shared" si="4"/>
        <v>49.16.24.1</v>
      </c>
      <c r="AH34" s="97" t="str">
        <f>VLOOKUP(A34,Sheet7!$B$3:$BR$326,23,FALSE)</f>
        <v>15.1.2.193</v>
      </c>
      <c r="AI34" s="335" t="str">
        <f>MasterRemote!K34</f>
        <v>HUGHES239</v>
      </c>
      <c r="AJ34" s="335">
        <v>233081108</v>
      </c>
      <c r="AK34" s="335" t="s">
        <v>6725</v>
      </c>
      <c r="AL34" s="97" t="str">
        <f>MasterRemote!T34</f>
        <v>SCM201900010008</v>
      </c>
      <c r="AM34" s="97" t="s">
        <v>8548</v>
      </c>
      <c r="AN34" s="97" t="s">
        <v>8548</v>
      </c>
      <c r="AO34" s="335" t="str">
        <f t="shared" si="5"/>
        <v>HUGHES239-Instalasi-33</v>
      </c>
      <c r="AP34" s="335">
        <v>233019505</v>
      </c>
      <c r="AQ34" s="338" t="s">
        <v>6749</v>
      </c>
    </row>
    <row r="35" spans="1:43">
      <c r="A35" s="97" t="str">
        <f>MasterRemote!A35</f>
        <v>SCM201900010008000034</v>
      </c>
      <c r="B35" s="97">
        <f>MasterRemote!B35</f>
        <v>34</v>
      </c>
      <c r="C35" s="97" t="str">
        <f>VLOOKUP(A35,Sheet7!$B$3:$BR$326,22,FALSE)</f>
        <v>1.132.65.1</v>
      </c>
      <c r="D35" s="314">
        <f>VLOOKUP(A35,Sheet7!$B$3:$BR$326,16,FALSE)</f>
        <v>43416</v>
      </c>
      <c r="E35" s="97" t="s">
        <v>4712</v>
      </c>
      <c r="F35" s="97" t="str">
        <f>MasterRemote!I35</f>
        <v>KC Pondok Indah</v>
      </c>
      <c r="G35" s="97">
        <v>236151612</v>
      </c>
      <c r="H35" s="97" t="s">
        <v>6740</v>
      </c>
      <c r="I35" s="314">
        <f t="shared" si="0"/>
        <v>43416</v>
      </c>
      <c r="J35" s="314">
        <f t="shared" si="1"/>
        <v>43416</v>
      </c>
      <c r="K35" s="314">
        <f t="shared" si="2"/>
        <v>43416</v>
      </c>
      <c r="L35" s="314">
        <f t="shared" si="3"/>
        <v>43416</v>
      </c>
      <c r="M35" s="97" t="s">
        <v>8547</v>
      </c>
      <c r="N35" s="97" t="s">
        <v>8548</v>
      </c>
      <c r="O35" s="97" t="s">
        <v>14</v>
      </c>
      <c r="P35" s="97" t="s">
        <v>2940</v>
      </c>
      <c r="Q35" s="337">
        <v>20009</v>
      </c>
      <c r="R35" s="97" t="str">
        <f>VLOOKUP(A35,Sheet7!$B$3:$BR$326,18,FALSE)</f>
        <v>Yoskal</v>
      </c>
      <c r="S35" s="97">
        <f>VLOOKUP(A35,Sheet7!$B$3:$BR$326,19,FALSE)</f>
        <v>0</v>
      </c>
      <c r="T35" s="97">
        <f>VLOOKUP(A35,Sheet7!$B$3:$BR$326,26,FALSE)</f>
        <v>-6252643</v>
      </c>
      <c r="U35" s="97">
        <f>VLOOKUP(A35,Sheet7!$B$3:$BR$326,27,FALSE)</f>
        <v>106781895</v>
      </c>
      <c r="V35" s="97" t="str">
        <f>VLOOKUP(A35,Sheet7!$B$3:$BR$326,21,FALSE)</f>
        <v>36I22396</v>
      </c>
      <c r="W35" s="97">
        <f>VLOOKUP(A35,Sheet7!$B$3:$BR$326,32,FALSE)</f>
        <v>118</v>
      </c>
      <c r="X35" s="97">
        <v>180</v>
      </c>
      <c r="Y35" s="97">
        <f>VLOOKUP(A35,Sheet7!$B$3:$BR$326,49,FALSE)</f>
        <v>35.9</v>
      </c>
      <c r="Z35" s="97">
        <f>VLOOKUP(A35,Sheet7!$B$3:$BR$326,50,FALSE)</f>
        <v>53.27</v>
      </c>
      <c r="AA35" s="97" t="s">
        <v>8554</v>
      </c>
      <c r="AB35" s="97" t="str">
        <f>VLOOKUP(A35,TaskSurvey!$A$2:$AR$237,36,FALSE)</f>
        <v>NPRM</v>
      </c>
      <c r="AC35" s="97" t="str">
        <f>VLOOKUP(A35,TaskSurvey!$A$2:$AR$237,37,FALSE)</f>
        <v>50m x 2</v>
      </c>
      <c r="AD35" s="97" t="str">
        <f>VLOOKUP(A35,TaskSurvey!$A$2:$AR$237,25,FALSE)</f>
        <v>2.4 m</v>
      </c>
      <c r="AE35" s="97" t="s">
        <v>8556</v>
      </c>
      <c r="AF35" s="97" t="str">
        <f>VLOOKUP(A35,Sheet7!$B$3:$BR$326,59,FALSE)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September 2018 oleh Taufik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v>
      </c>
      <c r="AG35" s="97" t="str">
        <f t="shared" si="4"/>
        <v>1.132.65.1</v>
      </c>
      <c r="AH35" s="97" t="str">
        <f>VLOOKUP(A35,Sheet7!$B$3:$BR$326,23,FALSE)</f>
        <v>15.1.2.160</v>
      </c>
      <c r="AI35" s="335" t="str">
        <f>MasterRemote!K35</f>
        <v>HUGHES239</v>
      </c>
      <c r="AJ35" s="335">
        <v>233081108</v>
      </c>
      <c r="AK35" s="335" t="s">
        <v>6725</v>
      </c>
      <c r="AL35" s="97" t="str">
        <f>MasterRemote!T35</f>
        <v>SCM201900010008</v>
      </c>
      <c r="AM35" s="97" t="s">
        <v>8548</v>
      </c>
      <c r="AN35" s="97" t="s">
        <v>8548</v>
      </c>
      <c r="AO35" s="335" t="str">
        <f t="shared" si="5"/>
        <v>HUGHES239-Instalasi-34</v>
      </c>
      <c r="AP35" s="335">
        <v>233019505</v>
      </c>
      <c r="AQ35" s="338" t="s">
        <v>6749</v>
      </c>
    </row>
    <row r="36" spans="1:43">
      <c r="A36" s="97" t="str">
        <f>MasterRemote!A36</f>
        <v>SCM201900010008000035</v>
      </c>
      <c r="B36" s="97">
        <f>MasterRemote!B36</f>
        <v>35</v>
      </c>
      <c r="C36" s="97" t="str">
        <f>VLOOKUP(A36,Sheet7!$B$3:$BR$326,22,FALSE)</f>
        <v>1.131.161.1</v>
      </c>
      <c r="D36" s="314">
        <f>VLOOKUP(A36,Sheet7!$B$3:$BR$326,16,FALSE)</f>
        <v>43420</v>
      </c>
      <c r="E36" s="97" t="s">
        <v>4712</v>
      </c>
      <c r="F36" s="97" t="str">
        <f>MasterRemote!I36</f>
        <v>KANCA JKT1 CUT MUTIAH JAKARTA[E0230]</v>
      </c>
      <c r="G36" s="97" t="s">
        <v>3175</v>
      </c>
      <c r="H36" s="97" t="s">
        <v>3176</v>
      </c>
      <c r="I36" s="314">
        <f t="shared" si="0"/>
        <v>43420</v>
      </c>
      <c r="J36" s="314">
        <f t="shared" si="1"/>
        <v>43420</v>
      </c>
      <c r="K36" s="314">
        <f t="shared" si="2"/>
        <v>43420</v>
      </c>
      <c r="L36" s="314">
        <f t="shared" si="3"/>
        <v>43420</v>
      </c>
      <c r="M36" s="97" t="s">
        <v>8547</v>
      </c>
      <c r="N36" s="97" t="s">
        <v>8548</v>
      </c>
      <c r="O36" s="97" t="s">
        <v>14</v>
      </c>
      <c r="P36" s="97" t="s">
        <v>2940</v>
      </c>
      <c r="Q36" s="337">
        <v>20009</v>
      </c>
      <c r="R36" s="97" t="str">
        <f>VLOOKUP(A36,Sheet7!$B$3:$BR$326,18,FALSE)</f>
        <v>Aldo</v>
      </c>
      <c r="S36" s="97">
        <f>VLOOKUP(A36,Sheet7!$B$3:$BR$326,19,FALSE)</f>
        <v>0</v>
      </c>
      <c r="T36" s="97">
        <f>VLOOKUP(A36,Sheet7!$B$3:$BR$326,26,FALSE)</f>
        <v>-618489</v>
      </c>
      <c r="U36" s="97">
        <f>VLOOKUP(A36,Sheet7!$B$3:$BR$326,27,FALSE)</f>
        <v>106833902</v>
      </c>
      <c r="V36" s="97" t="str">
        <f>VLOOKUP(A36,Sheet7!$B$3:$BR$326,21,FALSE)</f>
        <v>36E21714</v>
      </c>
      <c r="W36" s="97">
        <f>VLOOKUP(A36,Sheet7!$B$3:$BR$326,32,FALSE)</f>
        <v>123</v>
      </c>
      <c r="X36" s="97">
        <v>180</v>
      </c>
      <c r="Y36" s="97">
        <f>VLOOKUP(A36,Sheet7!$B$3:$BR$326,49,FALSE)</f>
        <v>35.909999999999997</v>
      </c>
      <c r="Z36" s="97">
        <f>VLOOKUP(A36,Sheet7!$B$3:$BR$326,50,FALSE)</f>
        <v>53.3</v>
      </c>
      <c r="AA36" s="97" t="s">
        <v>8554</v>
      </c>
      <c r="AB36" s="97" t="str">
        <f>VLOOKUP(A36,TaskSurvey!$A$2:$AR$237,36,FALSE)</f>
        <v>NPRM</v>
      </c>
      <c r="AC36" s="97" t="str">
        <f>VLOOKUP(A36,TaskSurvey!$A$2:$AR$237,37,FALSE)</f>
        <v>80m x 2</v>
      </c>
      <c r="AD36" s="97" t="str">
        <f>VLOOKUP(A36,TaskSurvey!$A$2:$AR$237,25,FALSE)</f>
        <v>2.4 m</v>
      </c>
      <c r="AE36" s="97" t="s">
        <v>8556</v>
      </c>
      <c r="AF36" s="97" t="str">
        <f>VLOOKUP(A36,Sheet7!$B$3:$BR$326,59,FALSE)</f>
        <v>Action
• Instalasi antena 2.4
• pointing max sqf
• Tarik Kabel
• cor pondasi + dynabolt
• membersihkan area instalasi</v>
      </c>
      <c r="AG36" s="97" t="str">
        <f t="shared" si="4"/>
        <v>1.131.161.1</v>
      </c>
      <c r="AH36" s="97" t="str">
        <f>VLOOKUP(A36,Sheet7!$B$3:$BR$326,23,FALSE)</f>
        <v>15.1.2.29</v>
      </c>
      <c r="AI36" s="335" t="str">
        <f>MasterRemote!K36</f>
        <v>HUGHES239</v>
      </c>
      <c r="AJ36" s="335">
        <v>233081108</v>
      </c>
      <c r="AK36" s="335" t="s">
        <v>6725</v>
      </c>
      <c r="AL36" s="97" t="str">
        <f>MasterRemote!T36</f>
        <v>SCM201900010008</v>
      </c>
      <c r="AM36" s="97" t="s">
        <v>8548</v>
      </c>
      <c r="AN36" s="97" t="s">
        <v>8548</v>
      </c>
      <c r="AO36" s="335" t="str">
        <f t="shared" si="5"/>
        <v>HUGHES239-Instalasi-35</v>
      </c>
      <c r="AP36" s="335">
        <v>233019505</v>
      </c>
      <c r="AQ36" s="338" t="s">
        <v>6749</v>
      </c>
    </row>
    <row r="37" spans="1:43">
      <c r="A37" s="97" t="str">
        <f>MasterRemote!A37</f>
        <v>SCM201900010008000036</v>
      </c>
      <c r="B37" s="97">
        <f>MasterRemote!B37</f>
        <v>36</v>
      </c>
      <c r="C37" s="97" t="str">
        <f>VLOOKUP(A37,Sheet7!$B$3:$BR$326,22,FALSE)</f>
        <v>1.132.81.1</v>
      </c>
      <c r="D37" s="314">
        <f>VLOOKUP(A37,Sheet7!$B$3:$BR$326,16,FALSE)</f>
        <v>43416</v>
      </c>
      <c r="E37" s="97" t="s">
        <v>4712</v>
      </c>
      <c r="F37" s="97" t="str">
        <f>MasterRemote!I37</f>
        <v>KANCA JKT2 KEBAYORAN BARU</v>
      </c>
      <c r="G37" s="97" t="s">
        <v>3179</v>
      </c>
      <c r="H37" s="97" t="s">
        <v>3180</v>
      </c>
      <c r="I37" s="314">
        <f t="shared" si="0"/>
        <v>43416</v>
      </c>
      <c r="J37" s="314">
        <f t="shared" si="1"/>
        <v>43416</v>
      </c>
      <c r="K37" s="314">
        <f t="shared" si="2"/>
        <v>43416</v>
      </c>
      <c r="L37" s="314">
        <f t="shared" si="3"/>
        <v>43416</v>
      </c>
      <c r="M37" s="97" t="s">
        <v>8547</v>
      </c>
      <c r="N37" s="97" t="s">
        <v>8548</v>
      </c>
      <c r="O37" s="97" t="s">
        <v>14</v>
      </c>
      <c r="P37" s="97" t="s">
        <v>2940</v>
      </c>
      <c r="Q37" s="337">
        <v>20009</v>
      </c>
      <c r="R37" s="97" t="str">
        <f>VLOOKUP(A37,Sheet7!$B$3:$BR$326,18,FALSE)</f>
        <v>Ardi</v>
      </c>
      <c r="S37" s="97">
        <f>VLOOKUP(A37,Sheet7!$B$3:$BR$326,19,FALSE)</f>
        <v>89630496662</v>
      </c>
      <c r="T37" s="97">
        <f>VLOOKUP(A37,Sheet7!$B$3:$BR$326,26,FALSE)</f>
        <v>-624307</v>
      </c>
      <c r="U37" s="97">
        <f>VLOOKUP(A37,Sheet7!$B$3:$BR$326,27,FALSE)</f>
        <v>106802235</v>
      </c>
      <c r="V37" s="97" t="str">
        <f>VLOOKUP(A37,Sheet7!$B$3:$BR$326,21,FALSE)</f>
        <v>36I22397</v>
      </c>
      <c r="W37" s="97">
        <f>VLOOKUP(A37,Sheet7!$B$3:$BR$326,32,FALSE)</f>
        <v>122</v>
      </c>
      <c r="X37" s="97">
        <v>180</v>
      </c>
      <c r="Y37" s="97">
        <f>VLOOKUP(A37,Sheet7!$B$3:$BR$326,49,FALSE)</f>
        <v>38.479999999999997</v>
      </c>
      <c r="Z37" s="97">
        <f>VLOOKUP(A37,Sheet7!$B$3:$BR$326,50,FALSE)</f>
        <v>53.88</v>
      </c>
      <c r="AA37" s="97" t="s">
        <v>8554</v>
      </c>
      <c r="AB37" s="97" t="str">
        <f>VLOOKUP(A37,TaskSurvey!$A$2:$AR$237,36,FALSE)</f>
        <v>NPRM</v>
      </c>
      <c r="AC37" s="97" t="str">
        <f>VLOOKUP(A37,TaskSurvey!$A$2:$AR$237,37,FALSE)</f>
        <v>100m x 2</v>
      </c>
      <c r="AD37" s="97" t="str">
        <f>VLOOKUP(A37,TaskSurvey!$A$2:$AR$237,25,FALSE)</f>
        <v>2.4 m</v>
      </c>
      <c r="AE37" s="97" t="s">
        <v>8556</v>
      </c>
      <c r="AF37" s="97" t="str">
        <f>VLOOKUP(A37,Sheet7!$B$3:$BR$326,59,FALSE)</f>
        <v>Action
• Instalasi vsat 2,4
• Maks SQF
• Resolasi 3M
• Pasang konektor in dan out 
• Tarik Kabel
Done xpoll tgl 7 Agustus 2018
FORMAT REQ CREATE Sat ID dan antri XPOLL PEKERJAAN 239 BRI TAHAP COMMISIONING 
● TANGGAL : 12 Nov 2018 
● DIAMETER ANT : 2.4 
● NO URUT LOKASI : - 
● SITE ID : 36I22397 
● IP LAN : 1.132.81.1 
● NAMA LOKASI : KANCA KEBAYORAN BARU 
● ALAMAT LOKASI : JL.SULTAN HASANUDDIN, BLOK.M, JAKARTA 
● NAMA TEKNISI : IRCHAM (0822-9852-4266) 
● KOORDINATOR : ERWIN 
● NAMA PIC BRI : ARDI (089630496662) 
● SQF : 124 
PERANGKAT SN TERPASANG 
● ESN : 13195307 
● MODEM JUPITER : BS0013195307AZ 
● ADAPTOR : G745W1000783 
● POWER SUPPLY( PSU) : A00929885 
● LNB : 1704-N20204-238343 
● BUC 10 / 20 W : A01092A87 
● FEEDHORN WR : Na 
● MOUNTING ANTENNA : NPRM 
● PANJANG KABEL : 80 m</v>
      </c>
      <c r="AG37" s="97" t="str">
        <f t="shared" si="4"/>
        <v>1.132.81.1</v>
      </c>
      <c r="AH37" s="97" t="str">
        <f>VLOOKUP(A37,Sheet7!$B$3:$BR$326,23,FALSE)</f>
        <v>15.1.2.78</v>
      </c>
      <c r="AI37" s="335" t="str">
        <f>MasterRemote!K37</f>
        <v>HUGHES239</v>
      </c>
      <c r="AJ37" s="335">
        <v>233081108</v>
      </c>
      <c r="AK37" s="335" t="s">
        <v>6725</v>
      </c>
      <c r="AL37" s="97" t="str">
        <f>MasterRemote!T37</f>
        <v>SCM201900010008</v>
      </c>
      <c r="AM37" s="97" t="s">
        <v>8548</v>
      </c>
      <c r="AN37" s="97" t="s">
        <v>8548</v>
      </c>
      <c r="AO37" s="335" t="str">
        <f t="shared" si="5"/>
        <v>HUGHES239-Instalasi-36</v>
      </c>
      <c r="AP37" s="335">
        <v>233019505</v>
      </c>
      <c r="AQ37" s="338" t="s">
        <v>6749</v>
      </c>
    </row>
    <row r="38" spans="1:43">
      <c r="A38" s="97" t="str">
        <f>MasterRemote!A38</f>
        <v>SCM201900010008000037</v>
      </c>
      <c r="B38" s="97">
        <f>MasterRemote!B38</f>
        <v>37</v>
      </c>
      <c r="C38" s="97" t="str">
        <f>VLOOKUP(A38,Sheet7!$B$3:$BR$326,22,FALSE)</f>
        <v>55.234.144.1</v>
      </c>
      <c r="D38" s="314">
        <f>VLOOKUP(A38,Sheet7!$B$3:$BR$326,16,FALSE)</f>
        <v>43417</v>
      </c>
      <c r="E38" s="97" t="s">
        <v>4712</v>
      </c>
      <c r="F38" s="97" t="str">
        <f>MasterRemote!I38</f>
        <v>KANCA KRAMAT JATI</v>
      </c>
      <c r="G38" s="97" t="s">
        <v>3175</v>
      </c>
      <c r="H38" s="97" t="s">
        <v>3176</v>
      </c>
      <c r="I38" s="314">
        <f t="shared" si="0"/>
        <v>43417</v>
      </c>
      <c r="J38" s="314">
        <f t="shared" si="1"/>
        <v>43417</v>
      </c>
      <c r="K38" s="314">
        <f t="shared" si="2"/>
        <v>43417</v>
      </c>
      <c r="L38" s="314">
        <f t="shared" si="3"/>
        <v>43417</v>
      </c>
      <c r="M38" s="97" t="s">
        <v>8547</v>
      </c>
      <c r="N38" s="97" t="s">
        <v>8548</v>
      </c>
      <c r="O38" s="97" t="s">
        <v>14</v>
      </c>
      <c r="P38" s="97" t="s">
        <v>2940</v>
      </c>
      <c r="Q38" s="337">
        <v>20009</v>
      </c>
      <c r="R38" s="97" t="str">
        <f>VLOOKUP(A38,Sheet7!$B$3:$BR$326,18,FALSE)</f>
        <v>Rio</v>
      </c>
      <c r="S38" s="97">
        <f>VLOOKUP(A38,Sheet7!$B$3:$BR$326,19,FALSE)</f>
        <v>81393712851</v>
      </c>
      <c r="T38" s="97">
        <f>VLOOKUP(A38,Sheet7!$B$3:$BR$326,26,FALSE)</f>
        <v>0</v>
      </c>
      <c r="U38" s="97">
        <f>VLOOKUP(A38,Sheet7!$B$3:$BR$326,27,FALSE)</f>
        <v>0</v>
      </c>
      <c r="V38" s="97" t="str">
        <f>VLOOKUP(A38,Sheet7!$B$3:$BR$326,21,FALSE)</f>
        <v>36I22425</v>
      </c>
      <c r="W38" s="97">
        <f>VLOOKUP(A38,Sheet7!$B$3:$BR$326,32,FALSE)</f>
        <v>117</v>
      </c>
      <c r="X38" s="97">
        <v>180</v>
      </c>
      <c r="Y38" s="97">
        <f>VLOOKUP(A38,Sheet7!$B$3:$BR$326,49,FALSE)</f>
        <v>36.39</v>
      </c>
      <c r="Z38" s="97">
        <f>VLOOKUP(A38,Sheet7!$B$3:$BR$326,50,FALSE)</f>
        <v>53.9</v>
      </c>
      <c r="AA38" s="97" t="s">
        <v>8554</v>
      </c>
      <c r="AB38" s="97" t="str">
        <f>VLOOKUP(A38,TaskSurvey!$A$2:$AR$237,36,FALSE)</f>
        <v>NPRM</v>
      </c>
      <c r="AC38" s="97" t="str">
        <f>VLOOKUP(A38,TaskSurvey!$A$2:$AR$237,37,FALSE)</f>
        <v>80m x 2</v>
      </c>
      <c r="AD38" s="97" t="str">
        <f>VLOOKUP(A38,TaskSurvey!$A$2:$AR$237,25,FALSE)</f>
        <v>2.4 m</v>
      </c>
      <c r="AE38" s="97" t="s">
        <v>8556</v>
      </c>
      <c r="AF38" s="97" t="str">
        <f>VLOOKUP(A38,Sheet7!$B$3:$BR$326,59,FALSE)</f>
        <v>Action
• Instalasi antena 2.4
• pointing max sqf
• Tarik Kabel
• cor pondasi + dynabolt
• membersihkan area instalasi
● TANGGAL : 13 Nov 2018 
● DIAMETER ANT : 2.4 Meter 
● NO URUT LOKASI : 
● SITE ID : 36I22425 
● IP LAN : 55.234.144.1 
● IP MODEM / P2P : 10.204.1.160/30 
● HUB : bs1 
● NAMA LOKASI : BRI KANCA KRAMAT JATI 
● ALAMAT LOKASI : Jl. Raya Bogor KM.19 No.130, RT.1/RW.6, Kramat Jati, Kramatjati, Kota Jakarta Timur, Daerah Khusus Ibukota Jakarta 13510 
● NAMA TEKNISI : Syamsul An'nur Wahyu/087787093421 
● KOORDINATOR : Bp.Erwin 
● NAMA PIC BRI : RIO / 081393712851 
PERANGKAT SN TERPASANG 
Esn modem : 13216295 
Modem Jupiter : BS 0013216295 
Adaptor : GB01W1000706 
Power Supply: 88S01134Z1286N 
Lnb : 10245730001 
RFT 10W : A01100A88 
Mounting antena : nprm 
FEEDHORN WR : 05170860 
Panjang kabel :2X100M 
SQF : 137</v>
      </c>
      <c r="AG38" s="97" t="str">
        <f t="shared" si="4"/>
        <v>55.234.144.1</v>
      </c>
      <c r="AH38" s="97" t="str">
        <f>VLOOKUP(A38,Sheet7!$B$3:$BR$326,23,FALSE)</f>
        <v>15.1.2.57</v>
      </c>
      <c r="AI38" s="335" t="str">
        <f>MasterRemote!K38</f>
        <v>HUGHES239</v>
      </c>
      <c r="AJ38" s="335">
        <v>233081108</v>
      </c>
      <c r="AK38" s="335" t="s">
        <v>6725</v>
      </c>
      <c r="AL38" s="97" t="str">
        <f>MasterRemote!T38</f>
        <v>SCM201900010008</v>
      </c>
      <c r="AM38" s="97" t="s">
        <v>8548</v>
      </c>
      <c r="AN38" s="97" t="s">
        <v>8548</v>
      </c>
      <c r="AO38" s="335" t="str">
        <f t="shared" si="5"/>
        <v>HUGHES239-Instalasi-37</v>
      </c>
      <c r="AP38" s="335">
        <v>233019505</v>
      </c>
      <c r="AQ38" s="338" t="s">
        <v>6749</v>
      </c>
    </row>
    <row r="39" spans="1:43">
      <c r="A39" s="97" t="str">
        <f>MasterRemote!A39</f>
        <v>SCM201900010008000038</v>
      </c>
      <c r="B39" s="97">
        <f>MasterRemote!B39</f>
        <v>38</v>
      </c>
      <c r="C39" s="97" t="str">
        <f>VLOOKUP(A39,Sheet7!$B$3:$BR$326,22,FALSE)</f>
        <v>46.24.8.1</v>
      </c>
      <c r="D39" s="314">
        <f>VLOOKUP(A39,Sheet7!$B$3:$BR$326,16,FALSE)</f>
        <v>43420</v>
      </c>
      <c r="E39" s="97" t="s">
        <v>4712</v>
      </c>
      <c r="F39" s="97" t="str">
        <f>MasterRemote!I39</f>
        <v>KANCA JKT3 PAMULANG (1127)</v>
      </c>
      <c r="G39" s="97">
        <v>237181707</v>
      </c>
      <c r="H39" s="97" t="s">
        <v>6743</v>
      </c>
      <c r="I39" s="314">
        <f t="shared" si="0"/>
        <v>43420</v>
      </c>
      <c r="J39" s="314">
        <f t="shared" si="1"/>
        <v>43420</v>
      </c>
      <c r="K39" s="314">
        <f t="shared" si="2"/>
        <v>43420</v>
      </c>
      <c r="L39" s="314">
        <f t="shared" si="3"/>
        <v>43420</v>
      </c>
      <c r="M39" s="97" t="s">
        <v>8547</v>
      </c>
      <c r="N39" s="97" t="s">
        <v>8548</v>
      </c>
      <c r="O39" s="97" t="s">
        <v>14</v>
      </c>
      <c r="P39" s="97" t="s">
        <v>2940</v>
      </c>
      <c r="Q39" s="337">
        <v>20009</v>
      </c>
      <c r="R39" s="97" t="str">
        <f>VLOOKUP(A39,Sheet7!$B$3:$BR$326,18,FALSE)</f>
        <v>Rahman</v>
      </c>
      <c r="S39" s="97" t="str">
        <f>VLOOKUP(A39,Sheet7!$B$3:$BR$326,19,FALSE)</f>
        <v>0812-1978-2395</v>
      </c>
      <c r="T39" s="97">
        <f>VLOOKUP(A39,Sheet7!$B$3:$BR$326,26,FALSE)</f>
        <v>-6342903</v>
      </c>
      <c r="U39" s="97">
        <f>VLOOKUP(A39,Sheet7!$B$3:$BR$326,27,FALSE)</f>
        <v>106731246</v>
      </c>
      <c r="V39" s="97" t="str">
        <f>VLOOKUP(A39,Sheet7!$B$3:$BR$326,21,FALSE)</f>
        <v>36Q22553</v>
      </c>
      <c r="W39" s="97">
        <f>VLOOKUP(A39,Sheet7!$B$3:$BR$326,32,FALSE)</f>
        <v>109</v>
      </c>
      <c r="X39" s="97">
        <v>180</v>
      </c>
      <c r="Y39" s="97">
        <f>VLOOKUP(A39,Sheet7!$B$3:$BR$326,49,FALSE)</f>
        <v>35.090000000000003</v>
      </c>
      <c r="Z39" s="97">
        <f>VLOOKUP(A39,Sheet7!$B$3:$BR$326,50,FALSE)</f>
        <v>51.72</v>
      </c>
      <c r="AA39" s="97" t="s">
        <v>8554</v>
      </c>
      <c r="AB39" s="97" t="str">
        <f>VLOOKUP(A39,TaskSurvey!$A$2:$AR$237,36,FALSE)</f>
        <v>NPRM</v>
      </c>
      <c r="AC39" s="97" t="str">
        <f>VLOOKUP(A39,TaskSurvey!$A$2:$AR$237,37,FALSE)</f>
        <v>40m x 2</v>
      </c>
      <c r="AD39" s="97" t="str">
        <f>VLOOKUP(A39,TaskSurvey!$A$2:$AR$237,25,FALSE)</f>
        <v>2.4 m</v>
      </c>
      <c r="AE39" s="97" t="s">
        <v>8556</v>
      </c>
      <c r="AF39" s="97" t="str">
        <f>VLOOKUP(A39,Sheet7!$B$3:$BR$326,59,FALSE)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Taufik Rachmatulloh</v>
      </c>
      <c r="AG39" s="97" t="str">
        <f t="shared" si="4"/>
        <v>46.24.8.1</v>
      </c>
      <c r="AH39" s="97" t="str">
        <f>VLOOKUP(A39,Sheet7!$B$3:$BR$326,23,FALSE)</f>
        <v>15.1.129.216</v>
      </c>
      <c r="AI39" s="335" t="str">
        <f>MasterRemote!K39</f>
        <v>HUGHES239</v>
      </c>
      <c r="AJ39" s="335">
        <v>233081108</v>
      </c>
      <c r="AK39" s="335" t="s">
        <v>6725</v>
      </c>
      <c r="AL39" s="97" t="str">
        <f>MasterRemote!T39</f>
        <v>SCM201900010008</v>
      </c>
      <c r="AM39" s="97" t="s">
        <v>8548</v>
      </c>
      <c r="AN39" s="97" t="s">
        <v>8548</v>
      </c>
      <c r="AO39" s="335" t="str">
        <f t="shared" si="5"/>
        <v>HUGHES239-Instalasi-38</v>
      </c>
      <c r="AP39" s="335">
        <v>233019505</v>
      </c>
      <c r="AQ39" s="338" t="s">
        <v>6749</v>
      </c>
    </row>
    <row r="40" spans="1:43">
      <c r="A40" s="97" t="str">
        <f>MasterRemote!A40</f>
        <v>SCM201900010008000039</v>
      </c>
      <c r="B40" s="97">
        <f>MasterRemote!B40</f>
        <v>39</v>
      </c>
      <c r="C40" s="97" t="str">
        <f>VLOOKUP(A40,Sheet7!$B$3:$BR$326,22,FALSE)</f>
        <v>46.24.176.1</v>
      </c>
      <c r="D40" s="314">
        <f>VLOOKUP(A40,Sheet7!$B$3:$BR$326,16,FALSE)</f>
        <v>43424</v>
      </c>
      <c r="E40" s="97" t="s">
        <v>4712</v>
      </c>
      <c r="F40" s="97" t="str">
        <f>MasterRemote!I40</f>
        <v>KANCA JKT3 GADING SERPONG [KLS]</v>
      </c>
      <c r="G40" s="97">
        <v>236381702</v>
      </c>
      <c r="H40" s="97" t="s">
        <v>6742</v>
      </c>
      <c r="I40" s="314">
        <f t="shared" si="0"/>
        <v>43424</v>
      </c>
      <c r="J40" s="314">
        <f t="shared" si="1"/>
        <v>43424</v>
      </c>
      <c r="K40" s="314">
        <f t="shared" si="2"/>
        <v>43424</v>
      </c>
      <c r="L40" s="314">
        <f t="shared" si="3"/>
        <v>43424</v>
      </c>
      <c r="M40" s="97" t="s">
        <v>8547</v>
      </c>
      <c r="N40" s="97" t="s">
        <v>8548</v>
      </c>
      <c r="O40" s="97" t="s">
        <v>14</v>
      </c>
      <c r="P40" s="97" t="s">
        <v>2940</v>
      </c>
      <c r="Q40" s="337">
        <v>20009</v>
      </c>
      <c r="R40" s="97" t="str">
        <f>VLOOKUP(A40,Sheet7!$B$3:$BR$326,18,FALSE)</f>
        <v>Eko Nowo</v>
      </c>
      <c r="S40" s="97">
        <f>VLOOKUP(A40,Sheet7!$B$3:$BR$326,19,FALSE)</f>
        <v>89633093447</v>
      </c>
      <c r="T40" s="97">
        <f>VLOOKUP(A40,Sheet7!$B$3:$BR$326,26,FALSE)</f>
        <v>-6230691</v>
      </c>
      <c r="U40" s="97">
        <f>VLOOKUP(A40,Sheet7!$B$3:$BR$326,27,FALSE)</f>
        <v>10663427</v>
      </c>
      <c r="V40" s="97" t="str">
        <f>VLOOKUP(A40,Sheet7!$B$3:$BR$326,21,FALSE)</f>
        <v>36Q22548</v>
      </c>
      <c r="W40" s="97">
        <f>VLOOKUP(A40,Sheet7!$B$3:$BR$326,32,FALSE)</f>
        <v>131</v>
      </c>
      <c r="X40" s="97">
        <v>180</v>
      </c>
      <c r="Y40" s="97">
        <f>VLOOKUP(A40,Sheet7!$B$3:$BR$326,49,FALSE)</f>
        <v>35.770000000000003</v>
      </c>
      <c r="Z40" s="97">
        <f>VLOOKUP(A40,Sheet7!$B$3:$BR$326,50,FALSE)</f>
        <v>53.93</v>
      </c>
      <c r="AA40" s="97" t="s">
        <v>8554</v>
      </c>
      <c r="AB40" s="97" t="str">
        <f>VLOOKUP(A40,TaskSurvey!$A$2:$AR$237,36,FALSE)</f>
        <v>NPRM</v>
      </c>
      <c r="AC40" s="97" t="str">
        <f>VLOOKUP(A40,TaskSurvey!$A$2:$AR$237,37,FALSE)</f>
        <v>80m x 2</v>
      </c>
      <c r="AD40" s="97" t="str">
        <f>VLOOKUP(A40,TaskSurvey!$A$2:$AR$237,25,FALSE)</f>
        <v>2.4 m</v>
      </c>
      <c r="AE40" s="97" t="s">
        <v>8556</v>
      </c>
      <c r="AF40" s="97">
        <f>VLOOKUP(A40,Sheet7!$B$3:$BR$326,59,FALSE)</f>
        <v>0</v>
      </c>
      <c r="AG40" s="97" t="str">
        <f t="shared" si="4"/>
        <v>46.24.176.1</v>
      </c>
      <c r="AH40" s="97" t="str">
        <f>VLOOKUP(A40,Sheet7!$B$3:$BR$326,23,FALSE)</f>
        <v>10.204.1.168/30</v>
      </c>
      <c r="AI40" s="335" t="str">
        <f>MasterRemote!K40</f>
        <v>HUGHES239</v>
      </c>
      <c r="AJ40" s="335">
        <v>233081108</v>
      </c>
      <c r="AK40" s="335" t="s">
        <v>6725</v>
      </c>
      <c r="AL40" s="97" t="str">
        <f>MasterRemote!T40</f>
        <v>SCM201900010008</v>
      </c>
      <c r="AM40" s="97" t="s">
        <v>8548</v>
      </c>
      <c r="AN40" s="97" t="s">
        <v>8548</v>
      </c>
      <c r="AO40" s="335" t="str">
        <f t="shared" si="5"/>
        <v>HUGHES239-Instalasi-39</v>
      </c>
      <c r="AP40" s="335">
        <v>233019505</v>
      </c>
      <c r="AQ40" s="338" t="s">
        <v>6749</v>
      </c>
    </row>
    <row r="41" spans="1:43">
      <c r="A41" s="97" t="str">
        <f>MasterRemote!A41</f>
        <v>SCM201900010008000040</v>
      </c>
      <c r="B41" s="97">
        <f>MasterRemote!B41</f>
        <v>40</v>
      </c>
      <c r="C41" s="97" t="str">
        <f>VLOOKUP(A41,Sheet7!$B$3:$BR$326,22,FALSE)</f>
        <v>29.1.113.1</v>
      </c>
      <c r="D41" s="314">
        <f>VLOOKUP(A41,Sheet7!$B$3:$BR$326,16,FALSE)</f>
        <v>43421</v>
      </c>
      <c r="E41" s="97" t="s">
        <v>4712</v>
      </c>
      <c r="F41" s="97" t="str">
        <f>MasterRemote!I41</f>
        <v>KANCA JKT2 SAHARJO</v>
      </c>
      <c r="G41" s="97">
        <v>236381702</v>
      </c>
      <c r="H41" s="97" t="s">
        <v>6742</v>
      </c>
      <c r="I41" s="314">
        <f t="shared" si="0"/>
        <v>43421</v>
      </c>
      <c r="J41" s="314">
        <f t="shared" si="1"/>
        <v>43421</v>
      </c>
      <c r="K41" s="314">
        <f t="shared" si="2"/>
        <v>43421</v>
      </c>
      <c r="L41" s="314">
        <f t="shared" si="3"/>
        <v>43421</v>
      </c>
      <c r="M41" s="97" t="s">
        <v>8547</v>
      </c>
      <c r="N41" s="97" t="s">
        <v>8548</v>
      </c>
      <c r="O41" s="97" t="s">
        <v>14</v>
      </c>
      <c r="P41" s="97" t="s">
        <v>2940</v>
      </c>
      <c r="Q41" s="337">
        <v>20009</v>
      </c>
      <c r="R41" s="97" t="str">
        <f>VLOOKUP(A41,Sheet7!$B$3:$BR$326,18,FALSE)</f>
        <v>Pandu</v>
      </c>
      <c r="S41" s="97">
        <f>VLOOKUP(A41,Sheet7!$B$3:$BR$326,19,FALSE)</f>
        <v>85693998829</v>
      </c>
      <c r="T41" s="97">
        <f>VLOOKUP(A41,Sheet7!$B$3:$BR$326,26,FALSE)</f>
        <v>-6231695</v>
      </c>
      <c r="U41" s="97">
        <f>VLOOKUP(A41,Sheet7!$B$3:$BR$326,27,FALSE)</f>
        <v>106845909</v>
      </c>
      <c r="V41" s="97" t="str">
        <f>VLOOKUP(A41,Sheet7!$B$3:$BR$326,21,FALSE)</f>
        <v>36I22399</v>
      </c>
      <c r="W41" s="97">
        <f>VLOOKUP(A41,Sheet7!$B$3:$BR$326,32,FALSE)</f>
        <v>123</v>
      </c>
      <c r="X41" s="97">
        <v>180</v>
      </c>
      <c r="Y41" s="97">
        <f>VLOOKUP(A41,Sheet7!$B$3:$BR$326,49,FALSE)</f>
        <v>35.85</v>
      </c>
      <c r="Z41" s="97">
        <f>VLOOKUP(A41,Sheet7!$B$3:$BR$326,50,FALSE)</f>
        <v>54.48</v>
      </c>
      <c r="AA41" s="97" t="s">
        <v>8554</v>
      </c>
      <c r="AB41" s="97" t="str">
        <f>VLOOKUP(A41,TaskSurvey!$A$2:$AR$237,36,FALSE)</f>
        <v>NPRM</v>
      </c>
      <c r="AC41" s="97" t="str">
        <f>VLOOKUP(A41,TaskSurvey!$A$2:$AR$237,37,FALSE)</f>
        <v>80m x 2</v>
      </c>
      <c r="AD41" s="97" t="str">
        <f>VLOOKUP(A41,TaskSurvey!$A$2:$AR$237,25,FALSE)</f>
        <v>2.4 m</v>
      </c>
      <c r="AE41" s="97" t="s">
        <v>8556</v>
      </c>
      <c r="AF41" s="97" t="str">
        <f>VLOOKUP(A41,Sheet7!$B$3:$BR$326,59,FALSE)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41" s="97" t="str">
        <f t="shared" si="4"/>
        <v>29.1.113.1</v>
      </c>
      <c r="AH41" s="97">
        <f>VLOOKUP(A41,Sheet7!$B$3:$BR$326,23,FALSE)</f>
        <v>0</v>
      </c>
      <c r="AI41" s="335" t="str">
        <f>MasterRemote!K41</f>
        <v>HUGHES239</v>
      </c>
      <c r="AJ41" s="335">
        <v>233081108</v>
      </c>
      <c r="AK41" s="335" t="s">
        <v>6725</v>
      </c>
      <c r="AL41" s="97" t="str">
        <f>MasterRemote!T41</f>
        <v>SCM201900010008</v>
      </c>
      <c r="AM41" s="97" t="s">
        <v>8548</v>
      </c>
      <c r="AN41" s="97" t="s">
        <v>8548</v>
      </c>
      <c r="AO41" s="335" t="str">
        <f t="shared" si="5"/>
        <v>HUGHES239-Instalasi-40</v>
      </c>
      <c r="AP41" s="335">
        <v>233019505</v>
      </c>
      <c r="AQ41" s="338" t="s">
        <v>6749</v>
      </c>
    </row>
    <row r="42" spans="1:43">
      <c r="A42" s="97" t="str">
        <f>MasterRemote!A42</f>
        <v>SCM201900010008000041</v>
      </c>
      <c r="B42" s="97">
        <f>MasterRemote!B42</f>
        <v>41</v>
      </c>
      <c r="C42" s="97" t="str">
        <f>VLOOKUP(A42,Sheet7!$B$3:$BR$326,22,FALSE)</f>
        <v>52.16.52.1</v>
      </c>
      <c r="D42" s="314">
        <f>VLOOKUP(A42,Sheet7!$B$3:$BR$326,16,FALSE)</f>
        <v>43416</v>
      </c>
      <c r="E42" s="97" t="s">
        <v>4712</v>
      </c>
      <c r="F42" s="97" t="str">
        <f>MasterRemote!I42</f>
        <v>BRI BDG KANCA SOEKARNO - HATTA</v>
      </c>
      <c r="G42" s="97" t="s">
        <v>3138</v>
      </c>
      <c r="H42" s="97" t="s">
        <v>2997</v>
      </c>
      <c r="I42" s="314">
        <f t="shared" si="0"/>
        <v>43416</v>
      </c>
      <c r="J42" s="314">
        <f t="shared" si="1"/>
        <v>43416</v>
      </c>
      <c r="K42" s="314">
        <f t="shared" si="2"/>
        <v>43416</v>
      </c>
      <c r="L42" s="314">
        <f t="shared" si="3"/>
        <v>43416</v>
      </c>
      <c r="M42" s="97" t="s">
        <v>8547</v>
      </c>
      <c r="N42" s="97" t="s">
        <v>8548</v>
      </c>
      <c r="O42" s="97" t="s">
        <v>14</v>
      </c>
      <c r="P42" s="97" t="s">
        <v>2940</v>
      </c>
      <c r="Q42" s="337">
        <v>20009</v>
      </c>
      <c r="R42" s="97" t="str">
        <f>VLOOKUP(A42,Sheet7!$B$3:$BR$326,18,FALSE)</f>
        <v>Gilang</v>
      </c>
      <c r="S42" s="97">
        <f>VLOOKUP(A42,Sheet7!$B$3:$BR$326,19,FALSE)</f>
        <v>83821824898</v>
      </c>
      <c r="T42" s="97">
        <f>VLOOKUP(A42,Sheet7!$B$3:$BR$326,26,FALSE)</f>
        <v>-6937228</v>
      </c>
      <c r="U42" s="97">
        <f>VLOOKUP(A42,Sheet7!$B$3:$BR$326,27,FALSE)</f>
        <v>10764218</v>
      </c>
      <c r="V42" s="97" t="str">
        <f>VLOOKUP(A42,Sheet7!$B$3:$BR$326,21,FALSE)</f>
        <v>36F21926</v>
      </c>
      <c r="W42" s="97">
        <f>VLOOKUP(A42,Sheet7!$B$3:$BR$326,32,FALSE)</f>
        <v>127</v>
      </c>
      <c r="X42" s="97">
        <v>180</v>
      </c>
      <c r="Y42" s="97" t="str">
        <f>VLOOKUP(A42,Sheet7!$B$3:$BR$326,49,FALSE)</f>
        <v>34.15</v>
      </c>
      <c r="Z42" s="97" t="str">
        <f>VLOOKUP(A42,Sheet7!$B$3:$BR$326,50,FALSE)</f>
        <v>53.29</v>
      </c>
      <c r="AA42" s="97" t="s">
        <v>8554</v>
      </c>
      <c r="AB42" s="97" t="str">
        <f>VLOOKUP(A42,TaskSurvey!$A$2:$AR$237,36,FALSE)</f>
        <v>NPRM</v>
      </c>
      <c r="AC42" s="97" t="str">
        <f>VLOOKUP(A42,TaskSurvey!$A$2:$AR$237,37,FALSE)</f>
        <v>60m x 2</v>
      </c>
      <c r="AD42" s="97" t="str">
        <f>VLOOKUP(A42,TaskSurvey!$A$2:$AR$237,25,FALSE)</f>
        <v>2.4 m</v>
      </c>
      <c r="AE42" s="97" t="s">
        <v>8556</v>
      </c>
      <c r="AF42" s="97" t="str">
        <f>VLOOKUP(A42,Sheet7!$B$3:$BR$326,59,FALSE)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12 November 2018
● DIAMETER ANT : 2,4 m
● NO URUT LOKASI : 
● SITE ID : 36F21888
● IP LAN : 10.204.1.177
● NAMA LOKASI : BRI BDG KANCA SOEKARNO - HATTA
● ALAMAT LOKASI : Jalan Ibrahim Adjie No. 354, Bandung
● NAMA TEKNISI : Anggi aji / 085353332233
● KOORDINATOR : Ishak / +6281284494303
● NAMA PIC BRI : Gilang / 083821824898
● SQF : 129
PERANGKAT SN TERPASANG
● ESN : 13214746
● MODEM JUPITER : HT2300
● ADAPTOR : G801W1000670
● POWER SUPPLY( PSU) : 88S01141Z1286N
● LNB : 1704-N20204-238373
● BUC 10 W : A01107A88
● FEEDHORN WR : 05170864
● MOUNTING ANTENNA: NPRM STANDART
● PANJANG KABEL : 60 meter</v>
      </c>
      <c r="AG42" s="97" t="str">
        <f t="shared" si="4"/>
        <v>52.16.52.1</v>
      </c>
      <c r="AH42" s="97" t="str">
        <f>VLOOKUP(A42,Sheet7!$B$3:$BR$326,23,FALSE)</f>
        <v>15.1.2.119</v>
      </c>
      <c r="AI42" s="335" t="str">
        <f>MasterRemote!K42</f>
        <v>HUGHES239</v>
      </c>
      <c r="AJ42" s="335">
        <v>237711805</v>
      </c>
      <c r="AK42" s="340" t="s">
        <v>6726</v>
      </c>
      <c r="AL42" s="97" t="str">
        <f>MasterRemote!T42</f>
        <v>SCM201900010008</v>
      </c>
      <c r="AM42" s="97" t="s">
        <v>8548</v>
      </c>
      <c r="AN42" s="97" t="s">
        <v>8548</v>
      </c>
      <c r="AO42" s="335" t="str">
        <f t="shared" si="5"/>
        <v>HUGHES239-Instalasi-41</v>
      </c>
      <c r="AP42" s="335">
        <v>233019505</v>
      </c>
      <c r="AQ42" s="338" t="s">
        <v>6749</v>
      </c>
    </row>
    <row r="43" spans="1:43">
      <c r="A43" s="97" t="str">
        <f>MasterRemote!A43</f>
        <v>SCM201900010008000042</v>
      </c>
      <c r="B43" s="97">
        <f>MasterRemote!B43</f>
        <v>42</v>
      </c>
      <c r="C43" s="97" t="str">
        <f>VLOOKUP(A43,Sheet7!$B$3:$BR$326,22,FALSE)</f>
        <v>2.37.17.1</v>
      </c>
      <c r="D43" s="314">
        <f>VLOOKUP(A43,Sheet7!$B$3:$BR$326,16,FALSE)</f>
        <v>43424</v>
      </c>
      <c r="E43" s="97" t="s">
        <v>4712</v>
      </c>
      <c r="F43" s="97" t="str">
        <f>MasterRemote!I43</f>
        <v>KANCA BDG KUNINGAN</v>
      </c>
      <c r="G43" s="97">
        <v>237691804</v>
      </c>
      <c r="H43" s="97" t="s">
        <v>2973</v>
      </c>
      <c r="I43" s="314">
        <f t="shared" si="0"/>
        <v>43424</v>
      </c>
      <c r="J43" s="314">
        <f t="shared" si="1"/>
        <v>43424</v>
      </c>
      <c r="K43" s="314">
        <f t="shared" si="2"/>
        <v>43424</v>
      </c>
      <c r="L43" s="314">
        <f t="shared" si="3"/>
        <v>43424</v>
      </c>
      <c r="M43" s="97" t="s">
        <v>8547</v>
      </c>
      <c r="N43" s="97" t="s">
        <v>8548</v>
      </c>
      <c r="O43" s="97" t="s">
        <v>14</v>
      </c>
      <c r="P43" s="97" t="s">
        <v>2940</v>
      </c>
      <c r="Q43" s="337">
        <v>20009</v>
      </c>
      <c r="R43" s="97" t="str">
        <f>VLOOKUP(A43,Sheet7!$B$3:$BR$326,18,FALSE)</f>
        <v>Dimas</v>
      </c>
      <c r="S43" s="97">
        <f>VLOOKUP(A43,Sheet7!$B$3:$BR$326,19,FALSE)</f>
        <v>85294425555</v>
      </c>
      <c r="T43" s="97">
        <f>VLOOKUP(A43,Sheet7!$B$3:$BR$326,26,FALSE)</f>
        <v>-6981409</v>
      </c>
      <c r="U43" s="97">
        <f>VLOOKUP(A43,Sheet7!$B$3:$BR$326,27,FALSE)</f>
        <v>108476897</v>
      </c>
      <c r="V43" s="97" t="str">
        <f>VLOOKUP(A43,Sheet7!$B$3:$BR$326,21,FALSE)</f>
        <v>36F21889</v>
      </c>
      <c r="W43" s="97">
        <f>VLOOKUP(A43,Sheet7!$B$3:$BR$326,32,FALSE)</f>
        <v>120</v>
      </c>
      <c r="X43" s="97">
        <v>180</v>
      </c>
      <c r="Y43" s="97">
        <f>VLOOKUP(A43,Sheet7!$B$3:$BR$326,49,FALSE)</f>
        <v>35.4</v>
      </c>
      <c r="Z43" s="97">
        <f>VLOOKUP(A43,Sheet7!$B$3:$BR$326,50,FALSE)</f>
        <v>51.75</v>
      </c>
      <c r="AA43" s="97" t="s">
        <v>8554</v>
      </c>
      <c r="AB43" s="97" t="str">
        <f>VLOOKUP(A43,TaskSurvey!$A$2:$AR$237,36,FALSE)</f>
        <v>NPRM</v>
      </c>
      <c r="AC43" s="97" t="str">
        <f>VLOOKUP(A43,TaskSurvey!$A$2:$AR$237,37,FALSE)</f>
        <v>60m x 2</v>
      </c>
      <c r="AD43" s="97" t="str">
        <f>VLOOKUP(A43,TaskSurvey!$A$2:$AR$237,25,FALSE)</f>
        <v>2.4 m</v>
      </c>
      <c r="AE43" s="97" t="s">
        <v>8556</v>
      </c>
      <c r="AF43" s="97" t="str">
        <f>VLOOKUP(A43,Sheet7!$B$3:$BR$326,59,FALSE)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43" s="97" t="str">
        <f t="shared" si="4"/>
        <v>2.37.17.1</v>
      </c>
      <c r="AH43" s="97" t="str">
        <f>VLOOKUP(A43,Sheet7!$B$3:$BR$326,23,FALSE)</f>
        <v>10.204.1.180/30</v>
      </c>
      <c r="AI43" s="335" t="str">
        <f>MasterRemote!K43</f>
        <v>HUGHES239</v>
      </c>
      <c r="AJ43" s="335">
        <v>237711805</v>
      </c>
      <c r="AK43" s="340" t="s">
        <v>6726</v>
      </c>
      <c r="AL43" s="97" t="str">
        <f>MasterRemote!T43</f>
        <v>SCM201900010008</v>
      </c>
      <c r="AM43" s="97" t="s">
        <v>8548</v>
      </c>
      <c r="AN43" s="97" t="s">
        <v>8548</v>
      </c>
      <c r="AO43" s="335" t="str">
        <f t="shared" si="5"/>
        <v>HUGHES239-Instalasi-42</v>
      </c>
      <c r="AP43" s="335">
        <v>233019505</v>
      </c>
      <c r="AQ43" s="338" t="s">
        <v>6749</v>
      </c>
    </row>
    <row r="44" spans="1:43">
      <c r="A44" s="97" t="str">
        <f>MasterRemote!A44</f>
        <v>SCM201900010008000043</v>
      </c>
      <c r="B44" s="97">
        <f>MasterRemote!B44</f>
        <v>43</v>
      </c>
      <c r="C44" s="97">
        <f>VLOOKUP(A44,Sheet7!$B$3:$BR$326,22,FALSE)</f>
        <v>13196070</v>
      </c>
      <c r="D44" s="314">
        <f>VLOOKUP(A44,Sheet7!$B$3:$BR$326,16,FALSE)</f>
        <v>43418</v>
      </c>
      <c r="E44" s="97" t="s">
        <v>4712</v>
      </c>
      <c r="F44" s="97" t="str">
        <f>MasterRemote!I44</f>
        <v>KANCA BDG MAJALENGKA</v>
      </c>
      <c r="G44" s="97" t="s">
        <v>3136</v>
      </c>
      <c r="H44" s="97" t="s">
        <v>3137</v>
      </c>
      <c r="I44" s="314">
        <f t="shared" si="0"/>
        <v>43418</v>
      </c>
      <c r="J44" s="314">
        <f t="shared" si="1"/>
        <v>43418</v>
      </c>
      <c r="K44" s="314">
        <f t="shared" si="2"/>
        <v>43418</v>
      </c>
      <c r="L44" s="314">
        <f t="shared" si="3"/>
        <v>43418</v>
      </c>
      <c r="M44" s="97" t="s">
        <v>8547</v>
      </c>
      <c r="N44" s="97" t="s">
        <v>8548</v>
      </c>
      <c r="O44" s="97" t="s">
        <v>14</v>
      </c>
      <c r="P44" s="97" t="s">
        <v>2940</v>
      </c>
      <c r="Q44" s="337">
        <v>20009</v>
      </c>
      <c r="R44" s="97" t="str">
        <f>VLOOKUP(A44,Sheet7!$B$3:$BR$326,18,FALSE)</f>
        <v>Heri</v>
      </c>
      <c r="S44" s="97">
        <f>VLOOKUP(A44,Sheet7!$B$3:$BR$326,19,FALSE)</f>
        <v>85295651814</v>
      </c>
      <c r="T44" s="97">
        <f>VLOOKUP(A44,Sheet7!$B$3:$BR$326,26,FALSE)</f>
        <v>-683545</v>
      </c>
      <c r="U44" s="97">
        <f>VLOOKUP(A44,Sheet7!$B$3:$BR$326,27,FALSE)</f>
        <v>108230768</v>
      </c>
      <c r="V44" s="97" t="str">
        <f>VLOOKUP(A44,Sheet7!$B$3:$BR$326,21,FALSE)</f>
        <v>36F21890</v>
      </c>
      <c r="W44" s="97">
        <f>VLOOKUP(A44,Sheet7!$B$3:$BR$326,32,FALSE)</f>
        <v>129</v>
      </c>
      <c r="X44" s="97">
        <v>180</v>
      </c>
      <c r="Y44" s="97">
        <f>VLOOKUP(A44,Sheet7!$B$3:$BR$326,49,FALSE)</f>
        <v>35.770000000000003</v>
      </c>
      <c r="Z44" s="97">
        <f>VLOOKUP(A44,Sheet7!$B$3:$BR$326,50,FALSE)</f>
        <v>52.83</v>
      </c>
      <c r="AA44" s="97" t="s">
        <v>8554</v>
      </c>
      <c r="AB44" s="97" t="str">
        <f>VLOOKUP(A44,TaskSurvey!$A$2:$AR$237,36,FALSE)</f>
        <v>NPRM</v>
      </c>
      <c r="AC44" s="97" t="str">
        <f>VLOOKUP(A44,TaskSurvey!$A$2:$AR$237,37,FALSE)</f>
        <v>60m x 2</v>
      </c>
      <c r="AD44" s="97" t="str">
        <f>VLOOKUP(A44,TaskSurvey!$A$2:$AR$237,25,FALSE)</f>
        <v>2.4 m</v>
      </c>
      <c r="AE44" s="97" t="s">
        <v>8556</v>
      </c>
      <c r="AF44" s="97" t="str">
        <f>VLOOKUP(A44,Sheet7!$B$3:$BR$326,59,FALSE)</f>
        <v>ACTION
● Lifting perangkat
● Rakit antenna set 2,4m
● Pointing max ke satelit brisat hub 1
● Kroschek pandangan tampak depan antenna sudah disimetris antara feedsupport danTapak pedestal sudah ok
● Dinabolt tapak pedestal
● COR BALLAST sesuai SOP
● Penarikan Kabel
● XPOLL ke NOC dan POC BRI</v>
      </c>
      <c r="AG44" s="97">
        <f t="shared" si="4"/>
        <v>13196070</v>
      </c>
      <c r="AH44" s="97" t="str">
        <f>VLOOKUP(A44,Sheet7!$B$3:$BR$326,23,FALSE)</f>
        <v>15.1.2.187</v>
      </c>
      <c r="AI44" s="335" t="str">
        <f>MasterRemote!K44</f>
        <v>HUGHES239</v>
      </c>
      <c r="AJ44" s="335">
        <v>237711805</v>
      </c>
      <c r="AK44" s="340" t="s">
        <v>6726</v>
      </c>
      <c r="AL44" s="97" t="str">
        <f>MasterRemote!T44</f>
        <v>SCM201900010008</v>
      </c>
      <c r="AM44" s="97" t="s">
        <v>8548</v>
      </c>
      <c r="AN44" s="97" t="s">
        <v>8548</v>
      </c>
      <c r="AO44" s="335" t="str">
        <f t="shared" si="5"/>
        <v>HUGHES239-Instalasi-43</v>
      </c>
      <c r="AP44" s="335">
        <v>233019505</v>
      </c>
      <c r="AQ44" s="338" t="s">
        <v>6749</v>
      </c>
    </row>
    <row r="45" spans="1:43">
      <c r="A45" s="97" t="str">
        <f>MasterRemote!A45</f>
        <v>SCM201900010008000044</v>
      </c>
      <c r="B45" s="97">
        <f>MasterRemote!B45</f>
        <v>44</v>
      </c>
      <c r="C45" s="97" t="str">
        <f>VLOOKUP(A45,Sheet7!$B$3:$BR$326,22,FALSE)</f>
        <v>3.144.17.1</v>
      </c>
      <c r="D45" s="314">
        <f>VLOOKUP(A45,Sheet7!$B$3:$BR$326,16,FALSE)</f>
        <v>43418</v>
      </c>
      <c r="E45" s="97" t="s">
        <v>4712</v>
      </c>
      <c r="F45" s="97" t="str">
        <f>MasterRemote!I45</f>
        <v xml:space="preserve">KANCA BDG CIBADAK
</v>
      </c>
      <c r="G45" s="97" t="s">
        <v>3139</v>
      </c>
      <c r="H45" s="97" t="s">
        <v>3140</v>
      </c>
      <c r="I45" s="314">
        <f t="shared" si="0"/>
        <v>43418</v>
      </c>
      <c r="J45" s="314">
        <f t="shared" si="1"/>
        <v>43418</v>
      </c>
      <c r="K45" s="314">
        <f t="shared" si="2"/>
        <v>43418</v>
      </c>
      <c r="L45" s="314">
        <f t="shared" si="3"/>
        <v>43418</v>
      </c>
      <c r="M45" s="97" t="s">
        <v>8547</v>
      </c>
      <c r="N45" s="97" t="s">
        <v>8548</v>
      </c>
      <c r="O45" s="97" t="s">
        <v>14</v>
      </c>
      <c r="P45" s="97" t="s">
        <v>2940</v>
      </c>
      <c r="Q45" s="337">
        <v>20009</v>
      </c>
      <c r="R45" s="97" t="str">
        <f>VLOOKUP(A45,Sheet7!$B$3:$BR$326,18,FALSE)</f>
        <v>Arief</v>
      </c>
      <c r="S45" s="97">
        <f>VLOOKUP(A45,Sheet7!$B$3:$BR$326,19,FALSE)</f>
        <v>85863208132</v>
      </c>
      <c r="T45" s="97">
        <f>VLOOKUP(A45,Sheet7!$B$3:$BR$326,26,FALSE)</f>
        <v>-689149</v>
      </c>
      <c r="U45" s="97">
        <f>VLOOKUP(A45,Sheet7!$B$3:$BR$326,27,FALSE)</f>
        <v>106782259</v>
      </c>
      <c r="V45" s="97" t="str">
        <f>VLOOKUP(A45,Sheet7!$B$3:$BR$326,21,FALSE)</f>
        <v>36F21891</v>
      </c>
      <c r="W45" s="97">
        <f>VLOOKUP(A45,Sheet7!$B$3:$BR$326,32,FALSE)</f>
        <v>121</v>
      </c>
      <c r="X45" s="97">
        <v>180</v>
      </c>
      <c r="Y45" s="97">
        <f>VLOOKUP(A45,Sheet7!$B$3:$BR$326,49,FALSE)</f>
        <v>35.299999999999997</v>
      </c>
      <c r="Z45" s="97">
        <f>VLOOKUP(A45,Sheet7!$B$3:$BR$326,50,FALSE)</f>
        <v>52.18</v>
      </c>
      <c r="AA45" s="97" t="s">
        <v>8554</v>
      </c>
      <c r="AB45" s="97" t="str">
        <f>VLOOKUP(A45,TaskSurvey!$A$2:$AR$237,36,FALSE)</f>
        <v>NPRM</v>
      </c>
      <c r="AC45" s="97" t="str">
        <f>VLOOKUP(A45,TaskSurvey!$A$2:$AR$237,37,FALSE)</f>
        <v>50m x 2</v>
      </c>
      <c r="AD45" s="97" t="str">
        <f>VLOOKUP(A45,TaskSurvey!$A$2:$AR$237,25,FALSE)</f>
        <v>2.4 m</v>
      </c>
      <c r="AE45" s="97" t="s">
        <v>8556</v>
      </c>
      <c r="AF45" s="97" t="str">
        <f>VLOOKUP(A45,Sheet7!$B$3:$BR$326,59,FALSE)</f>
        <v>ACTION
● Lifting perangkat
● Rakit antenna set 2,4m
● Pointing max SQF ke satelit brisat hub 1
● Kroschek pandangan tampak depan antenna sudah disimetris antara feedsupport danTapak pedestal sudah ok
● Dinabolt tapak pedestal
● COR BALLAST sesuai SOP
● Tarik Kabel</v>
      </c>
      <c r="AG45" s="97" t="str">
        <f t="shared" si="4"/>
        <v>3.144.17.1</v>
      </c>
      <c r="AH45" s="97" t="str">
        <f>VLOOKUP(A45,Sheet7!$B$3:$BR$326,23,FALSE)</f>
        <v>15.1.2.117</v>
      </c>
      <c r="AI45" s="335" t="str">
        <f>MasterRemote!K45</f>
        <v>HUGHES239</v>
      </c>
      <c r="AJ45" s="335">
        <v>237711805</v>
      </c>
      <c r="AK45" s="340" t="s">
        <v>6726</v>
      </c>
      <c r="AL45" s="97" t="str">
        <f>MasterRemote!T45</f>
        <v>SCM201900010008</v>
      </c>
      <c r="AM45" s="97" t="s">
        <v>8548</v>
      </c>
      <c r="AN45" s="97" t="s">
        <v>8548</v>
      </c>
      <c r="AO45" s="335" t="str">
        <f t="shared" si="5"/>
        <v>HUGHES239-Instalasi-44</v>
      </c>
      <c r="AP45" s="335">
        <v>233019505</v>
      </c>
      <c r="AQ45" s="338" t="s">
        <v>6749</v>
      </c>
    </row>
    <row r="46" spans="1:43">
      <c r="A46" s="97" t="str">
        <f>MasterRemote!A46</f>
        <v>SCM201900010008000045</v>
      </c>
      <c r="B46" s="97">
        <f>MasterRemote!B46</f>
        <v>45</v>
      </c>
      <c r="C46" s="97" t="str">
        <f>VLOOKUP(A46,Sheet7!$B$3:$BR$326,22,FALSE)</f>
        <v>2.38.17.1</v>
      </c>
      <c r="D46" s="314">
        <f>VLOOKUP(A46,Sheet7!$B$3:$BR$326,16,FALSE)</f>
        <v>43388</v>
      </c>
      <c r="E46" s="97" t="s">
        <v>4712</v>
      </c>
      <c r="F46" s="97" t="str">
        <f>MasterRemote!I46</f>
        <v>KANCA BDG BANDUNG AH.NASUTION</v>
      </c>
      <c r="G46" s="97" t="s">
        <v>2962</v>
      </c>
      <c r="H46" s="97" t="s">
        <v>2963</v>
      </c>
      <c r="I46" s="314">
        <f t="shared" si="0"/>
        <v>43388</v>
      </c>
      <c r="J46" s="314">
        <f t="shared" si="1"/>
        <v>43388</v>
      </c>
      <c r="K46" s="314">
        <f t="shared" si="2"/>
        <v>43388</v>
      </c>
      <c r="L46" s="314">
        <f t="shared" si="3"/>
        <v>43388</v>
      </c>
      <c r="M46" s="97" t="s">
        <v>8547</v>
      </c>
      <c r="N46" s="97" t="s">
        <v>8548</v>
      </c>
      <c r="O46" s="97" t="s">
        <v>14</v>
      </c>
      <c r="P46" s="97" t="s">
        <v>2940</v>
      </c>
      <c r="Q46" s="337">
        <v>20009</v>
      </c>
      <c r="R46" s="97" t="str">
        <f>VLOOKUP(A46,Sheet7!$B$3:$BR$326,18,FALSE)</f>
        <v>Fajar</v>
      </c>
      <c r="S46" s="97">
        <f>VLOOKUP(A46,Sheet7!$B$3:$BR$326,19,FALSE)</f>
        <v>85294394646</v>
      </c>
      <c r="T46" s="97">
        <f>VLOOKUP(A46,Sheet7!$B$3:$BR$326,26,FALSE)</f>
        <v>-691449</v>
      </c>
      <c r="U46" s="97">
        <f>VLOOKUP(A46,Sheet7!$B$3:$BR$326,27,FALSE)</f>
        <v>107701269</v>
      </c>
      <c r="V46" s="97" t="str">
        <f>VLOOKUP(A46,Sheet7!$B$3:$BR$326,21,FALSE)</f>
        <v>36F21892</v>
      </c>
      <c r="W46" s="97">
        <f>VLOOKUP(A46,Sheet7!$B$3:$BR$326,32,FALSE)</f>
        <v>82</v>
      </c>
      <c r="X46" s="97">
        <v>180</v>
      </c>
      <c r="Y46" s="97">
        <f>VLOOKUP(A46,Sheet7!$B$3:$BR$326,49,FALSE)</f>
        <v>42.75</v>
      </c>
      <c r="Z46" s="97">
        <f>VLOOKUP(A46,Sheet7!$B$3:$BR$326,50,FALSE)</f>
        <v>46.33</v>
      </c>
      <c r="AA46" s="97" t="s">
        <v>8554</v>
      </c>
      <c r="AB46" s="97" t="str">
        <f>VLOOKUP(A46,TaskSurvey!$A$2:$AR$237,36,FALSE)</f>
        <v>NPRM</v>
      </c>
      <c r="AC46" s="97" t="str">
        <f>VLOOKUP(A46,TaskSurvey!$A$2:$AR$237,37,FALSE)</f>
        <v>60m x 2</v>
      </c>
      <c r="AD46" s="97" t="str">
        <f>VLOOKUP(A46,TaskSurvey!$A$2:$AR$237,25,FALSE)</f>
        <v>2.4 m</v>
      </c>
      <c r="AE46" s="97" t="s">
        <v>8556</v>
      </c>
      <c r="AF46" s="97" t="str">
        <f>VLOOKUP(A46,Sheet7!$B$3:$BR$326,59,FALSE)</f>
        <v>ACTION
● Lifting perangkat
● Rakit antenna set 2,4m
● Pointing max ke satelit brisat hub 1
● Kroschek pandangan tampak depan antenna sudah disimetris antara feedsupport danTapak pedestal sudah ok
● Dinabolt tapak pedestal
● XPOLL ke NOC dan POC BRI</v>
      </c>
      <c r="AG46" s="97" t="str">
        <f t="shared" si="4"/>
        <v>2.38.17.1</v>
      </c>
      <c r="AH46" s="97" t="str">
        <f>VLOOKUP(A46,Sheet7!$B$3:$BR$326,23,FALSE)</f>
        <v>15.1.2.130</v>
      </c>
      <c r="AI46" s="335" t="str">
        <f>MasterRemote!K46</f>
        <v>HUGHES239</v>
      </c>
      <c r="AJ46" s="335">
        <v>237711805</v>
      </c>
      <c r="AK46" s="340" t="s">
        <v>6726</v>
      </c>
      <c r="AL46" s="97" t="str">
        <f>MasterRemote!T46</f>
        <v>SCM201900010008</v>
      </c>
      <c r="AM46" s="97" t="s">
        <v>8548</v>
      </c>
      <c r="AN46" s="97" t="s">
        <v>8548</v>
      </c>
      <c r="AO46" s="335" t="str">
        <f t="shared" si="5"/>
        <v>HUGHES239-Instalasi-45</v>
      </c>
      <c r="AP46" s="335">
        <v>233019505</v>
      </c>
      <c r="AQ46" s="338" t="s">
        <v>6749</v>
      </c>
    </row>
    <row r="47" spans="1:43">
      <c r="A47" s="97" t="str">
        <f>MasterRemote!A47</f>
        <v>SCM201900010008000046</v>
      </c>
      <c r="B47" s="97">
        <f>MasterRemote!B47</f>
        <v>46</v>
      </c>
      <c r="C47" s="97" t="str">
        <f>VLOOKUP(A47,Sheet7!$B$3:$BR$326,22,FALSE)</f>
        <v>2.35.33.1</v>
      </c>
      <c r="D47" s="314">
        <f>VLOOKUP(A47,Sheet7!$B$3:$BR$326,16,FALSE)</f>
        <v>43416</v>
      </c>
      <c r="E47" s="97" t="s">
        <v>4712</v>
      </c>
      <c r="F47" s="97" t="str">
        <f>MasterRemote!I47</f>
        <v>KANCA BANDUNG AA</v>
      </c>
      <c r="G47" s="97">
        <v>999999309</v>
      </c>
      <c r="H47" s="97" t="s">
        <v>3005</v>
      </c>
      <c r="I47" s="314">
        <f t="shared" si="0"/>
        <v>43416</v>
      </c>
      <c r="J47" s="314">
        <f t="shared" si="1"/>
        <v>43416</v>
      </c>
      <c r="K47" s="314">
        <f t="shared" si="2"/>
        <v>43416</v>
      </c>
      <c r="L47" s="314">
        <f t="shared" si="3"/>
        <v>43416</v>
      </c>
      <c r="M47" s="97" t="s">
        <v>8547</v>
      </c>
      <c r="N47" s="97" t="s">
        <v>8548</v>
      </c>
      <c r="O47" s="97" t="s">
        <v>14</v>
      </c>
      <c r="P47" s="97" t="s">
        <v>2940</v>
      </c>
      <c r="Q47" s="337">
        <v>20009</v>
      </c>
      <c r="R47" s="97" t="str">
        <f>VLOOKUP(A47,Sheet7!$B$3:$BR$326,18,FALSE)</f>
        <v>Wildan</v>
      </c>
      <c r="S47" s="97">
        <f>VLOOKUP(A47,Sheet7!$B$3:$BR$326,19,FALSE)</f>
        <v>83822655049</v>
      </c>
      <c r="T47" s="97">
        <f>VLOOKUP(A47,Sheet7!$B$3:$BR$326,26,FALSE)</f>
        <v>-6920618</v>
      </c>
      <c r="U47" s="97">
        <f>VLOOKUP(A47,Sheet7!$B$3:$BR$326,27,FALSE)</f>
        <v>107607665</v>
      </c>
      <c r="V47" s="97" t="str">
        <f>VLOOKUP(A47,Sheet7!$B$3:$BR$326,21,FALSE)</f>
        <v>36F21893</v>
      </c>
      <c r="W47" s="97">
        <f>VLOOKUP(A47,Sheet7!$B$3:$BR$326,32,FALSE)</f>
        <v>123</v>
      </c>
      <c r="X47" s="97">
        <v>180</v>
      </c>
      <c r="Y47" s="97">
        <f>VLOOKUP(A47,Sheet7!$B$3:$BR$326,49,FALSE)</f>
        <v>32.43</v>
      </c>
      <c r="Z47" s="97">
        <f>VLOOKUP(A47,Sheet7!$B$3:$BR$326,50,FALSE)</f>
        <v>54.39</v>
      </c>
      <c r="AA47" s="97" t="s">
        <v>8554</v>
      </c>
      <c r="AB47" s="97" t="str">
        <f>VLOOKUP(A47,TaskSurvey!$A$2:$AR$237,36,FALSE)</f>
        <v>Nprm</v>
      </c>
      <c r="AC47" s="97" t="str">
        <f>VLOOKUP(A47,TaskSurvey!$A$2:$AR$237,37,FALSE)</f>
        <v>50m x 2</v>
      </c>
      <c r="AD47" s="97" t="str">
        <f>VLOOKUP(A47,TaskSurvey!$A$2:$AR$237,25,FALSE)</f>
        <v>2.4 m</v>
      </c>
      <c r="AE47" s="97" t="s">
        <v>8556</v>
      </c>
      <c r="AF47" s="97" t="str">
        <f>VLOOKUP(A47,Sheet7!$B$3:$BR$326,59,FALSE)</f>
        <v>ACTION
● Angkut perangkat Ant 2.4 mtr dr Lt dasar ke atas Dak Lt 2.
● Rakit antenna set 2,4m
● Pointing max ke satelit brisat hub 1
● Chek Posisi disimetris Antenna. 
● XPOLL 
FORMAT REQ XPOLL PEKERJAAN 239 BRI TAHAP COMMISIONING
● TANGGAL : 12 November 2018 
● DIAMETER ANT : 2.4 mtr
● NO URUT LOKASI : 
● SITE ID : 36F21893
● IP LAN : 10.204.1.196/30
● NAMA LOKASI : Kanca BRI Asia Afrika 
● ALAMAT LOKASI : Jl. Asia Afrika No 57-59 
● NAMA TEKNISI : Yana
● KOORDINATOR : Ishak
● NAMA PIC BRI : Wildan/+6283822655049
● SQF : 130
PERANGKAT SN TERPASANG
● ESN : 13215236
● MODEM JUPITER : BS001321536AT
● ADAPTOR : G801W1000715
● POWER SUPPLY( PSU) : A01087888
● LNB : 1402-N20204
● BUC 10 / 20 W : 10 W 930032650
● FEEDHORN WR : 173
● MOUNTING ANTENNA: NVRM
● PANJANG KABEL : 50 MTR</v>
      </c>
      <c r="AG47" s="97" t="str">
        <f t="shared" si="4"/>
        <v>2.35.33.1</v>
      </c>
      <c r="AH47" s="97" t="str">
        <f>VLOOKUP(A47,Sheet7!$B$3:$BR$326,23,FALSE)</f>
        <v>15.1.2.113</v>
      </c>
      <c r="AI47" s="335" t="str">
        <f>MasterRemote!K47</f>
        <v>HUGHES239</v>
      </c>
      <c r="AJ47" s="335">
        <v>237711805</v>
      </c>
      <c r="AK47" s="340" t="s">
        <v>6726</v>
      </c>
      <c r="AL47" s="97" t="str">
        <f>MasterRemote!T47</f>
        <v>SCM201900010008</v>
      </c>
      <c r="AM47" s="97" t="s">
        <v>8548</v>
      </c>
      <c r="AN47" s="97" t="s">
        <v>8548</v>
      </c>
      <c r="AO47" s="335" t="str">
        <f t="shared" si="5"/>
        <v>HUGHES239-Instalasi-46</v>
      </c>
      <c r="AP47" s="335">
        <v>233019505</v>
      </c>
      <c r="AQ47" s="338" t="s">
        <v>6749</v>
      </c>
    </row>
    <row r="48" spans="1:43">
      <c r="A48" s="97" t="str">
        <f>MasterRemote!A48</f>
        <v>SCM201900010008000047</v>
      </c>
      <c r="B48" s="97">
        <f>MasterRemote!B48</f>
        <v>47</v>
      </c>
      <c r="C48" s="97" t="str">
        <f>VLOOKUP(A48,Sheet7!$B$3:$BR$326,22,FALSE)</f>
        <v>2.42.17.1</v>
      </c>
      <c r="D48" s="314">
        <f>VLOOKUP(A48,Sheet7!$B$3:$BR$326,16,FALSE)</f>
        <v>43423</v>
      </c>
      <c r="E48" s="97" t="s">
        <v>4712</v>
      </c>
      <c r="F48" s="97" t="str">
        <f>MasterRemote!I48</f>
        <v>KANCA BACKUP Bandung BANJAR (2.42.17.1) BANDUNG</v>
      </c>
      <c r="G48" s="97">
        <v>232061204</v>
      </c>
      <c r="H48" s="97" t="s">
        <v>6741</v>
      </c>
      <c r="I48" s="314">
        <f t="shared" si="0"/>
        <v>43423</v>
      </c>
      <c r="J48" s="314">
        <f t="shared" si="1"/>
        <v>43423</v>
      </c>
      <c r="K48" s="314">
        <f t="shared" si="2"/>
        <v>43423</v>
      </c>
      <c r="L48" s="314">
        <f t="shared" si="3"/>
        <v>43423</v>
      </c>
      <c r="M48" s="97" t="s">
        <v>8547</v>
      </c>
      <c r="N48" s="97" t="s">
        <v>8548</v>
      </c>
      <c r="O48" s="97" t="s">
        <v>14</v>
      </c>
      <c r="P48" s="97" t="s">
        <v>2940</v>
      </c>
      <c r="Q48" s="337">
        <v>20009</v>
      </c>
      <c r="R48" s="97" t="str">
        <f>VLOOKUP(A48,Sheet7!$B$3:$BR$326,18,FALSE)</f>
        <v>Andi</v>
      </c>
      <c r="S48" s="97">
        <f>VLOOKUP(A48,Sheet7!$B$3:$BR$326,19,FALSE)</f>
        <v>82121186605</v>
      </c>
      <c r="T48" s="97">
        <f>VLOOKUP(A48,Sheet7!$B$3:$BR$326,26,FALSE)</f>
        <v>-736963</v>
      </c>
      <c r="U48" s="97">
        <f>VLOOKUP(A48,Sheet7!$B$3:$BR$326,27,FALSE)</f>
        <v>108542128</v>
      </c>
      <c r="V48" s="97" t="str">
        <f>VLOOKUP(A48,Sheet7!$B$3:$BR$326,21,FALSE)</f>
        <v>36F21939</v>
      </c>
      <c r="W48" s="97">
        <f>VLOOKUP(A48,Sheet7!$B$3:$BR$326,32,FALSE)</f>
        <v>132</v>
      </c>
      <c r="X48" s="97">
        <v>180</v>
      </c>
      <c r="Y48" s="97">
        <f>VLOOKUP(A48,Sheet7!$B$3:$BR$326,49,FALSE)</f>
        <v>39.5</v>
      </c>
      <c r="Z48" s="97">
        <f>VLOOKUP(A48,Sheet7!$B$3:$BR$326,50,FALSE)</f>
        <v>53.88</v>
      </c>
      <c r="AA48" s="97" t="s">
        <v>8554</v>
      </c>
      <c r="AB48" s="97" t="str">
        <f>VLOOKUP(A48,TaskSurvey!$A$2:$AR$237,36,FALSE)</f>
        <v>NPRM</v>
      </c>
      <c r="AC48" s="97" t="str">
        <f>VLOOKUP(A48,TaskSurvey!$A$2:$AR$237,37,FALSE)</f>
        <v>100m x 2</v>
      </c>
      <c r="AD48" s="97" t="str">
        <f>VLOOKUP(A48,TaskSurvey!$A$2:$AR$237,25,FALSE)</f>
        <v>2.4 m</v>
      </c>
      <c r="AE48" s="97" t="s">
        <v>8556</v>
      </c>
      <c r="AF48" s="97" t="str">
        <f>VLOOKUP(A48,Sheet7!$B$3:$BR$326,59,FALSE)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48" s="97" t="str">
        <f t="shared" si="4"/>
        <v>2.42.17.1</v>
      </c>
      <c r="AH48" s="97" t="str">
        <f>VLOOKUP(A48,Sheet7!$B$3:$BR$326,23,FALSE)</f>
        <v>10.204.1.200/30</v>
      </c>
      <c r="AI48" s="335" t="str">
        <f>MasterRemote!K48</f>
        <v>HUGHES239</v>
      </c>
      <c r="AJ48" s="335">
        <v>237711805</v>
      </c>
      <c r="AK48" s="340" t="s">
        <v>6726</v>
      </c>
      <c r="AL48" s="97" t="str">
        <f>MasterRemote!T48</f>
        <v>SCM201900010008</v>
      </c>
      <c r="AM48" s="97" t="s">
        <v>8548</v>
      </c>
      <c r="AN48" s="97" t="s">
        <v>8548</v>
      </c>
      <c r="AO48" s="335" t="str">
        <f t="shared" si="5"/>
        <v>HUGHES239-Instalasi-47</v>
      </c>
      <c r="AP48" s="335">
        <v>233019505</v>
      </c>
      <c r="AQ48" s="338" t="s">
        <v>6749</v>
      </c>
    </row>
    <row r="49" spans="1:43">
      <c r="A49" s="97" t="str">
        <f>MasterRemote!A49</f>
        <v>SCM201900010008000048</v>
      </c>
      <c r="B49" s="97">
        <f>MasterRemote!B49</f>
        <v>48</v>
      </c>
      <c r="C49" s="97" t="str">
        <f>VLOOKUP(A49,Sheet7!$B$3:$BR$326,22,FALSE)</f>
        <v>6.42.17.1</v>
      </c>
      <c r="D49" s="314">
        <f>VLOOKUP(A49,Sheet7!$B$3:$BR$326,16,FALSE)</f>
        <v>43422</v>
      </c>
      <c r="E49" s="97" t="s">
        <v>4712</v>
      </c>
      <c r="F49" s="97" t="str">
        <f>MasterRemote!I49</f>
        <v>KANCA BDG INDRAMAYU</v>
      </c>
      <c r="G49" s="97">
        <v>237691804</v>
      </c>
      <c r="H49" s="97" t="s">
        <v>2973</v>
      </c>
      <c r="I49" s="314">
        <f t="shared" si="0"/>
        <v>43422</v>
      </c>
      <c r="J49" s="314">
        <f t="shared" si="1"/>
        <v>43422</v>
      </c>
      <c r="K49" s="314">
        <f t="shared" si="2"/>
        <v>43422</v>
      </c>
      <c r="L49" s="314">
        <f t="shared" si="3"/>
        <v>43422</v>
      </c>
      <c r="M49" s="97" t="s">
        <v>8547</v>
      </c>
      <c r="N49" s="97" t="s">
        <v>8548</v>
      </c>
      <c r="O49" s="97" t="s">
        <v>14</v>
      </c>
      <c r="P49" s="97" t="s">
        <v>2940</v>
      </c>
      <c r="Q49" s="337">
        <v>20009</v>
      </c>
      <c r="R49" s="97" t="str">
        <f>VLOOKUP(A49,Sheet7!$B$3:$BR$326,18,FALSE)</f>
        <v>Doni</v>
      </c>
      <c r="S49" s="97">
        <f>VLOOKUP(A49,Sheet7!$B$3:$BR$326,19,FALSE)</f>
        <v>85295533443</v>
      </c>
      <c r="T49" s="97">
        <f>VLOOKUP(A49,Sheet7!$B$3:$BR$326,26,FALSE)</f>
        <v>-6333777</v>
      </c>
      <c r="U49" s="97">
        <f>VLOOKUP(A49,Sheet7!$B$3:$BR$326,27,FALSE)</f>
        <v>108328469</v>
      </c>
      <c r="V49" s="97" t="str">
        <f>VLOOKUP(A49,Sheet7!$B$3:$BR$326,21,FALSE)</f>
        <v>36F21895</v>
      </c>
      <c r="W49" s="97">
        <f>VLOOKUP(A49,Sheet7!$B$3:$BR$326,32,FALSE)</f>
        <v>121</v>
      </c>
      <c r="X49" s="97">
        <v>180</v>
      </c>
      <c r="Y49" s="97">
        <f>VLOOKUP(A49,Sheet7!$B$3:$BR$326,49,FALSE)</f>
        <v>36.67</v>
      </c>
      <c r="Z49" s="97">
        <f>VLOOKUP(A49,Sheet7!$B$3:$BR$326,50,FALSE)</f>
        <v>52.18</v>
      </c>
      <c r="AA49" s="97" t="s">
        <v>8554</v>
      </c>
      <c r="AB49" s="97" t="str">
        <f>VLOOKUP(A49,TaskSurvey!$A$2:$AR$237,36,FALSE)</f>
        <v>NPRM</v>
      </c>
      <c r="AC49" s="97" t="str">
        <f>VLOOKUP(A49,TaskSurvey!$A$2:$AR$237,37,FALSE)</f>
        <v>40m x 2</v>
      </c>
      <c r="AD49" s="97" t="str">
        <f>VLOOKUP(A49,TaskSurvey!$A$2:$AR$237,25,FALSE)</f>
        <v>2.4 m</v>
      </c>
      <c r="AE49" s="97" t="s">
        <v>8556</v>
      </c>
      <c r="AF49" s="97" t="str">
        <f>VLOOKUP(A49,Sheet7!$B$3:$BR$326,59,FALSE)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49" s="97" t="str">
        <f t="shared" si="4"/>
        <v>6.42.17.1</v>
      </c>
      <c r="AH49" s="97" t="str">
        <f>VLOOKUP(A49,Sheet7!$B$3:$BR$326,23,FALSE)</f>
        <v>15.1.2.125</v>
      </c>
      <c r="AI49" s="335" t="str">
        <f>MasterRemote!K49</f>
        <v>HUGHES239</v>
      </c>
      <c r="AJ49" s="335">
        <v>237711805</v>
      </c>
      <c r="AK49" s="340" t="s">
        <v>6726</v>
      </c>
      <c r="AL49" s="97" t="str">
        <f>MasterRemote!T49</f>
        <v>SCM201900010008</v>
      </c>
      <c r="AM49" s="97" t="s">
        <v>8548</v>
      </c>
      <c r="AN49" s="97" t="s">
        <v>8548</v>
      </c>
      <c r="AO49" s="335" t="str">
        <f t="shared" si="5"/>
        <v>HUGHES239-Instalasi-48</v>
      </c>
      <c r="AP49" s="335">
        <v>233019505</v>
      </c>
      <c r="AQ49" s="338" t="s">
        <v>6749</v>
      </c>
    </row>
    <row r="50" spans="1:43">
      <c r="A50" s="97" t="str">
        <f>MasterRemote!A50</f>
        <v>SCM201900010008000049</v>
      </c>
      <c r="B50" s="97">
        <f>MasterRemote!B50</f>
        <v>49</v>
      </c>
      <c r="C50" s="97" t="str">
        <f>VLOOKUP(A50,Sheet7!$B$3:$BR$326,22,FALSE)</f>
        <v>2.35.49.1</v>
      </c>
      <c r="D50" s="314">
        <f>VLOOKUP(A50,Sheet7!$B$3:$BR$326,16,FALSE)</f>
        <v>43417</v>
      </c>
      <c r="E50" s="97" t="s">
        <v>4712</v>
      </c>
      <c r="F50" s="97" t="str">
        <f>MasterRemote!I50</f>
        <v>BANDUNG DS [KLS]</v>
      </c>
      <c r="G50" s="97">
        <v>999999309</v>
      </c>
      <c r="H50" s="97" t="s">
        <v>3005</v>
      </c>
      <c r="I50" s="314">
        <f t="shared" si="0"/>
        <v>43417</v>
      </c>
      <c r="J50" s="314">
        <f t="shared" si="1"/>
        <v>43417</v>
      </c>
      <c r="K50" s="314">
        <f t="shared" si="2"/>
        <v>43417</v>
      </c>
      <c r="L50" s="314">
        <f t="shared" si="3"/>
        <v>43417</v>
      </c>
      <c r="M50" s="97" t="s">
        <v>8547</v>
      </c>
      <c r="N50" s="97" t="s">
        <v>8548</v>
      </c>
      <c r="O50" s="97" t="s">
        <v>14</v>
      </c>
      <c r="P50" s="97" t="s">
        <v>2940</v>
      </c>
      <c r="Q50" s="337">
        <v>20009</v>
      </c>
      <c r="R50" s="97" t="str">
        <f>VLOOKUP(A50,Sheet7!$B$3:$BR$326,18,FALSE)</f>
        <v>Agung</v>
      </c>
      <c r="S50" s="97">
        <f>VLOOKUP(A50,Sheet7!$B$3:$BR$326,19,FALSE)</f>
        <v>85294702172</v>
      </c>
      <c r="T50" s="97">
        <f>VLOOKUP(A50,Sheet7!$B$3:$BR$326,26,FALSE)</f>
        <v>-6922722</v>
      </c>
      <c r="U50" s="97">
        <f>VLOOKUP(A50,Sheet7!$B$3:$BR$326,27,FALSE)</f>
        <v>107606459</v>
      </c>
      <c r="V50" s="97" t="str">
        <f>VLOOKUP(A50,Sheet7!$B$3:$BR$326,21,FALSE)</f>
        <v>36F22029</v>
      </c>
      <c r="W50" s="97" t="str">
        <f>VLOOKUP(A50,Sheet7!$B$3:$BR$326,32,FALSE)</f>
        <v>OFF</v>
      </c>
      <c r="X50" s="97">
        <v>180</v>
      </c>
      <c r="Y50" s="97">
        <f>VLOOKUP(A50,Sheet7!$B$3:$BR$326,49,FALSE)</f>
        <v>33.130000000000003</v>
      </c>
      <c r="Z50" s="97">
        <f>VLOOKUP(A50,Sheet7!$B$3:$BR$326,50,FALSE)</f>
        <v>53.49</v>
      </c>
      <c r="AA50" s="97" t="s">
        <v>8554</v>
      </c>
      <c r="AB50" s="97" t="str">
        <f>VLOOKUP(A50,TaskSurvey!$A$2:$AR$237,36,FALSE)</f>
        <v>NPRM</v>
      </c>
      <c r="AC50" s="97" t="str">
        <f>VLOOKUP(A50,TaskSurvey!$A$2:$AR$237,37,FALSE)</f>
        <v>90m x 2</v>
      </c>
      <c r="AD50" s="97" t="str">
        <f>VLOOKUP(A50,TaskSurvey!$A$2:$AR$237,25,FALSE)</f>
        <v>2.4 m</v>
      </c>
      <c r="AE50" s="97" t="s">
        <v>8556</v>
      </c>
      <c r="AF50" s="97" t="str">
        <f>VLOOKUP(A50,Sheet7!$B$3:$BR$326,59,FALSE)</f>
        <v>ACTION
● Ankut perangkat Ant 2.4 mtr dr Lt dasar ke atas Dak Lt 6.
● Rakit antenna set 2,4m
● Pointing max ke satelit brisat hub 1
● Chek Posisi disimetris Antenna. 
● XPOLL 
FORMAT REQ XPOLL PEKERJAAN 239 BRI TAHAP COMMISIONING* 
● TANGGAL : Kamis, 13/11/18 
● DIAMETER ANT : 2.4 M 
● NO URUT LOKASI : 
● SITE ID : 36F22029 
● IP LAN : 10.204.1.208 
● NAMA LOKASI : BRI KANCA DEWI SARTIKA 
● ALAMAT LOKASI : JL. Dewi Sartika No 2 
● NAMA TEKNISI : Yana /085321902868 
● KOORDINATOR : Ishak 
● NAMA PIC BRI : BP. Agung / +6285294702172 IT KANCA. 
PERANGKAT SN TERPASANG 
● SQF : 122 
ESN MODEM : 13195868 
● MODEM JUPITER : BS0013195868A4 
● ADAPTOR : G745W1000728 
● POWER SUPPLY( PSU) : A01065888 
● LNB : 1704-N20204-238265 
● BUC 10 W : A01121A88 
● FEEDHORN WR : 05171267 
● MOUNTING ANTENNA: NPRM 
● PANJANG KABEL : 80mX2</v>
      </c>
      <c r="AG50" s="97" t="str">
        <f t="shared" si="4"/>
        <v>2.35.49.1</v>
      </c>
      <c r="AH50" s="97" t="str">
        <f>VLOOKUP(A50,Sheet7!$B$3:$BR$326,23,FALSE)</f>
        <v>15.1.2.98</v>
      </c>
      <c r="AI50" s="335" t="str">
        <f>MasterRemote!K50</f>
        <v>HUGHES239</v>
      </c>
      <c r="AJ50" s="335">
        <v>237711805</v>
      </c>
      <c r="AK50" s="340" t="s">
        <v>6726</v>
      </c>
      <c r="AL50" s="97" t="str">
        <f>MasterRemote!T50</f>
        <v>SCM201900010008</v>
      </c>
      <c r="AM50" s="97" t="s">
        <v>8548</v>
      </c>
      <c r="AN50" s="97" t="s">
        <v>8548</v>
      </c>
      <c r="AO50" s="335" t="str">
        <f t="shared" si="5"/>
        <v>HUGHES239-Instalasi-49</v>
      </c>
      <c r="AP50" s="335">
        <v>233019505</v>
      </c>
      <c r="AQ50" s="338" t="s">
        <v>6749</v>
      </c>
    </row>
    <row r="51" spans="1:43">
      <c r="A51" s="97" t="str">
        <f>MasterRemote!A51</f>
        <v>SCM201900010008000050</v>
      </c>
      <c r="B51" s="97">
        <f>MasterRemote!B51</f>
        <v>50</v>
      </c>
      <c r="C51" s="97" t="str">
        <f>VLOOKUP(A51,Sheet7!$B$3:$BR$326,22,FALSE)</f>
        <v>3.47.17.1</v>
      </c>
      <c r="D51" s="314">
        <f>VLOOKUP(A51,Sheet7!$B$3:$BR$326,16,FALSE)</f>
        <v>43421</v>
      </c>
      <c r="E51" s="97" t="s">
        <v>4712</v>
      </c>
      <c r="F51" s="97" t="str">
        <f>MasterRemote!I51</f>
        <v>KANCA SMG JEPARA [G0022]</v>
      </c>
      <c r="G51" s="97" t="s">
        <v>3128</v>
      </c>
      <c r="H51" s="97" t="s">
        <v>3129</v>
      </c>
      <c r="I51" s="314">
        <f t="shared" si="0"/>
        <v>43421</v>
      </c>
      <c r="J51" s="314">
        <f t="shared" si="1"/>
        <v>43421</v>
      </c>
      <c r="K51" s="314">
        <f t="shared" si="2"/>
        <v>43421</v>
      </c>
      <c r="L51" s="314">
        <f t="shared" si="3"/>
        <v>43421</v>
      </c>
      <c r="M51" s="97" t="s">
        <v>8547</v>
      </c>
      <c r="N51" s="97" t="s">
        <v>8548</v>
      </c>
      <c r="O51" s="97" t="s">
        <v>14</v>
      </c>
      <c r="P51" s="97" t="s">
        <v>2940</v>
      </c>
      <c r="Q51" s="337">
        <v>20009</v>
      </c>
      <c r="R51" s="97" t="str">
        <f>VLOOKUP(A51,Sheet7!$B$3:$BR$326,18,FALSE)</f>
        <v>Deddy</v>
      </c>
      <c r="S51" s="97">
        <f>VLOOKUP(A51,Sheet7!$B$3:$BR$326,19,FALSE)</f>
        <v>0</v>
      </c>
      <c r="T51" s="97">
        <f>VLOOKUP(A51,Sheet7!$B$3:$BR$326,26,FALSE)</f>
        <v>-6597659</v>
      </c>
      <c r="U51" s="97">
        <f>VLOOKUP(A51,Sheet7!$B$3:$BR$326,27,FALSE)</f>
        <v>110675745</v>
      </c>
      <c r="V51" s="97" t="str">
        <f>VLOOKUP(A51,Sheet7!$B$3:$BR$326,21,FALSE)</f>
        <v>36G21453</v>
      </c>
      <c r="W51" s="97">
        <f>VLOOKUP(A51,Sheet7!$B$3:$BR$326,32,FALSE)</f>
        <v>123</v>
      </c>
      <c r="X51" s="97">
        <v>180</v>
      </c>
      <c r="Y51" s="97">
        <f>VLOOKUP(A51,Sheet7!$B$3:$BR$326,49,FALSE)</f>
        <v>35.979999999999997</v>
      </c>
      <c r="Z51" s="97">
        <f>VLOOKUP(A51,Sheet7!$B$3:$BR$326,50,FALSE)</f>
        <v>53.21</v>
      </c>
      <c r="AA51" s="97" t="s">
        <v>8554</v>
      </c>
      <c r="AB51" s="97" t="str">
        <f>VLOOKUP(A51,TaskSurvey!$A$2:$AR$237,36,FALSE)</f>
        <v>NPRM</v>
      </c>
      <c r="AC51" s="97" t="str">
        <f>VLOOKUP(A51,TaskSurvey!$A$2:$AR$237,37,FALSE)</f>
        <v>50m x 2</v>
      </c>
      <c r="AD51" s="97" t="str">
        <f>VLOOKUP(A51,TaskSurvey!$A$2:$AR$237,25,FALSE)</f>
        <v>2.4 m</v>
      </c>
      <c r="AE51" s="97" t="s">
        <v>8556</v>
      </c>
      <c r="AF51" s="97" t="str">
        <f>VLOOKUP(A51,Sheet7!$B$3:$BR$326,59,FALSE)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51" s="97" t="str">
        <f t="shared" si="4"/>
        <v>3.47.17.1</v>
      </c>
      <c r="AH51" s="97" t="str">
        <f>VLOOKUP(A51,Sheet7!$B$3:$BR$326,23,FALSE)</f>
        <v>15.1.2.49</v>
      </c>
      <c r="AI51" s="335" t="str">
        <f>MasterRemote!K51</f>
        <v>HUGHES239</v>
      </c>
      <c r="AJ51" s="315">
        <v>233070710</v>
      </c>
      <c r="AK51" s="317" t="s">
        <v>8560</v>
      </c>
      <c r="AL51" s="97" t="str">
        <f>MasterRemote!T51</f>
        <v>SCM201900010008</v>
      </c>
      <c r="AM51" s="97" t="s">
        <v>8548</v>
      </c>
      <c r="AN51" s="97" t="s">
        <v>8548</v>
      </c>
      <c r="AO51" s="335" t="str">
        <f t="shared" si="5"/>
        <v>HUGHES239-Instalasi-50</v>
      </c>
      <c r="AP51" s="335">
        <v>233019505</v>
      </c>
      <c r="AQ51" s="338" t="s">
        <v>6749</v>
      </c>
    </row>
    <row r="52" spans="1:43">
      <c r="A52" s="97" t="str">
        <f>MasterRemote!A52</f>
        <v>SCM201900010008000051</v>
      </c>
      <c r="B52" s="97">
        <f>MasterRemote!B52</f>
        <v>51</v>
      </c>
      <c r="C52" s="97" t="str">
        <f>VLOOKUP(A52,Sheet7!$B$3:$BR$326,22,FALSE)</f>
        <v>52.16.48.1</v>
      </c>
      <c r="D52" s="314">
        <f>VLOOKUP(A52,Sheet7!$B$3:$BR$326,16,FALSE)</f>
        <v>43416</v>
      </c>
      <c r="E52" s="97" t="s">
        <v>4712</v>
      </c>
      <c r="F52" s="97" t="str">
        <f>MasterRemote!I52</f>
        <v>BANDUNG DAGO</v>
      </c>
      <c r="G52" s="97" t="s">
        <v>2962</v>
      </c>
      <c r="H52" s="97" t="s">
        <v>2963</v>
      </c>
      <c r="I52" s="314">
        <f t="shared" si="0"/>
        <v>43416</v>
      </c>
      <c r="J52" s="314">
        <f t="shared" si="1"/>
        <v>43416</v>
      </c>
      <c r="K52" s="314">
        <f t="shared" si="2"/>
        <v>43416</v>
      </c>
      <c r="L52" s="314">
        <f t="shared" si="3"/>
        <v>43416</v>
      </c>
      <c r="M52" s="97" t="s">
        <v>8547</v>
      </c>
      <c r="N52" s="97" t="s">
        <v>8548</v>
      </c>
      <c r="O52" s="97" t="s">
        <v>14</v>
      </c>
      <c r="P52" s="97" t="s">
        <v>2940</v>
      </c>
      <c r="Q52" s="337">
        <v>20009</v>
      </c>
      <c r="R52" s="97" t="str">
        <f>VLOOKUP(A52,Sheet7!$B$3:$BR$326,18,FALSE)</f>
        <v>Rahman</v>
      </c>
      <c r="S52" s="97">
        <f>VLOOKUP(A52,Sheet7!$B$3:$BR$326,19,FALSE)</f>
        <v>85624499283</v>
      </c>
      <c r="T52" s="97">
        <f>VLOOKUP(A52,Sheet7!$B$3:$BR$326,26,FALSE)</f>
        <v>-6889208</v>
      </c>
      <c r="U52" s="97">
        <f>VLOOKUP(A52,Sheet7!$B$3:$BR$326,27,FALSE)</f>
        <v>107612853</v>
      </c>
      <c r="V52" s="97" t="str">
        <f>VLOOKUP(A52,Sheet7!$B$3:$BR$326,21,FALSE)</f>
        <v>36F21898</v>
      </c>
      <c r="W52" s="97">
        <f>VLOOKUP(A52,Sheet7!$B$3:$BR$326,32,FALSE)</f>
        <v>120</v>
      </c>
      <c r="X52" s="97">
        <v>180</v>
      </c>
      <c r="Y52" s="97">
        <f>VLOOKUP(A52,Sheet7!$B$3:$BR$326,49,FALSE)</f>
        <v>33.53</v>
      </c>
      <c r="Z52" s="97">
        <f>VLOOKUP(A52,Sheet7!$B$3:$BR$326,50,FALSE)</f>
        <v>53.09</v>
      </c>
      <c r="AA52" s="97" t="s">
        <v>8554</v>
      </c>
      <c r="AB52" s="97" t="str">
        <f>VLOOKUP(A52,TaskSurvey!$A$2:$AR$237,36,FALSE)</f>
        <v>NPRM</v>
      </c>
      <c r="AC52" s="97" t="str">
        <f>VLOOKUP(A52,TaskSurvey!$A$2:$AR$237,37,FALSE)</f>
        <v>50m x 2</v>
      </c>
      <c r="AD52" s="97" t="str">
        <f>VLOOKUP(A52,TaskSurvey!$A$2:$AR$237,25,FALSE)</f>
        <v>2.4 m</v>
      </c>
      <c r="AE52" s="97" t="s">
        <v>8556</v>
      </c>
      <c r="AF52" s="97" t="str">
        <f>VLOOKUP(A52,Sheet7!$B$3:$BR$326,59,FALSE)</f>
        <v>ACTION :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SENIN, 12 NOV '18
● DIAMETER ANT : 2.4 M
● NO URUT LOKASI : 162
● SITE ID : 36F21898
● IP LAN : 52.16.48.1
● NAMA LOKASI : BRI KANCA DAGO
● ALAMAT LOKASI : JL. IR. H. DJUANDA NO 147 BANDUNG
● NAMA TEKNISI : CHARISMA/081903159316/082121979197</v>
      </c>
      <c r="AG52" s="97" t="str">
        <f t="shared" si="4"/>
        <v>52.16.48.1</v>
      </c>
      <c r="AH52" s="97" t="str">
        <f>VLOOKUP(A52,Sheet7!$B$3:$BR$326,23,FALSE)</f>
        <v>15.1.2.100</v>
      </c>
      <c r="AI52" s="335" t="str">
        <f>MasterRemote!K52</f>
        <v>HUGHES239</v>
      </c>
      <c r="AJ52" s="335">
        <v>237711805</v>
      </c>
      <c r="AK52" s="340" t="s">
        <v>6726</v>
      </c>
      <c r="AL52" s="97" t="str">
        <f>MasterRemote!T52</f>
        <v>SCM201900010008</v>
      </c>
      <c r="AM52" s="97" t="s">
        <v>8548</v>
      </c>
      <c r="AN52" s="97" t="s">
        <v>8548</v>
      </c>
      <c r="AO52" s="335" t="str">
        <f t="shared" si="5"/>
        <v>HUGHES239-Instalasi-51</v>
      </c>
      <c r="AP52" s="335">
        <v>233019505</v>
      </c>
      <c r="AQ52" s="338" t="s">
        <v>6749</v>
      </c>
    </row>
    <row r="53" spans="1:43">
      <c r="A53" s="97" t="str">
        <f>MasterRemote!A53</f>
        <v>SCM201900010008000052</v>
      </c>
      <c r="B53" s="97">
        <f>MasterRemote!B53</f>
        <v>52</v>
      </c>
      <c r="C53" s="97" t="str">
        <f>VLOOKUP(A53,Sheet7!$B$3:$BR$326,22,FALSE)</f>
        <v>6.68.17.1</v>
      </c>
      <c r="D53" s="314">
        <f>VLOOKUP(A53,Sheet7!$B$3:$BR$326,16,FALSE)</f>
        <v>43421</v>
      </c>
      <c r="E53" s="97" t="s">
        <v>4712</v>
      </c>
      <c r="F53" s="97" t="str">
        <f>MasterRemote!I53</f>
        <v>KANCA BDG CIAMIS</v>
      </c>
      <c r="G53" s="97">
        <v>232061204</v>
      </c>
      <c r="H53" s="97" t="s">
        <v>6741</v>
      </c>
      <c r="I53" s="314">
        <f t="shared" si="0"/>
        <v>43421</v>
      </c>
      <c r="J53" s="314">
        <f t="shared" si="1"/>
        <v>43421</v>
      </c>
      <c r="K53" s="314">
        <f t="shared" si="2"/>
        <v>43421</v>
      </c>
      <c r="L53" s="314">
        <f t="shared" si="3"/>
        <v>43421</v>
      </c>
      <c r="M53" s="97" t="s">
        <v>8547</v>
      </c>
      <c r="N53" s="97" t="s">
        <v>8548</v>
      </c>
      <c r="O53" s="97" t="s">
        <v>14</v>
      </c>
      <c r="P53" s="97" t="s">
        <v>2940</v>
      </c>
      <c r="Q53" s="337">
        <v>20009</v>
      </c>
      <c r="R53" s="97" t="str">
        <f>VLOOKUP(A53,Sheet7!$B$3:$BR$326,18,FALSE)</f>
        <v>Dani</v>
      </c>
      <c r="S53" s="97">
        <f>VLOOKUP(A53,Sheet7!$B$3:$BR$326,19,FALSE)</f>
        <v>82216874746</v>
      </c>
      <c r="T53" s="97">
        <f>VLOOKUP(A53,Sheet7!$B$3:$BR$326,26,FALSE)</f>
        <v>-7327474</v>
      </c>
      <c r="U53" s="97">
        <f>VLOOKUP(A53,Sheet7!$B$3:$BR$326,27,FALSE)</f>
        <v>10835071</v>
      </c>
      <c r="V53" s="97" t="str">
        <f>VLOOKUP(A53,Sheet7!$B$3:$BR$326,21,FALSE)</f>
        <v>36F21899</v>
      </c>
      <c r="W53" s="97">
        <f>VLOOKUP(A53,Sheet7!$B$3:$BR$326,32,FALSE)</f>
        <v>130</v>
      </c>
      <c r="X53" s="97">
        <v>180</v>
      </c>
      <c r="Y53" s="97">
        <f>VLOOKUP(A53,Sheet7!$B$3:$BR$326,49,FALSE)</f>
        <v>35.06</v>
      </c>
      <c r="Z53" s="97">
        <f>VLOOKUP(A53,Sheet7!$B$3:$BR$326,50,FALSE)</f>
        <v>51.8</v>
      </c>
      <c r="AA53" s="97" t="s">
        <v>8554</v>
      </c>
      <c r="AB53" s="97" t="str">
        <f>VLOOKUP(A53,TaskSurvey!$A$2:$AR$237,36,FALSE)</f>
        <v>NPRM</v>
      </c>
      <c r="AC53" s="97" t="str">
        <f>VLOOKUP(A53,TaskSurvey!$A$2:$AR$237,37,FALSE)</f>
        <v>100m x 2</v>
      </c>
      <c r="AD53" s="97" t="str">
        <f>VLOOKUP(A53,TaskSurvey!$A$2:$AR$237,25,FALSE)</f>
        <v>2.4 m</v>
      </c>
      <c r="AE53" s="97" t="s">
        <v>8556</v>
      </c>
      <c r="AF53" s="97" t="str">
        <f>VLOOKUP(A53,Sheet7!$B$3:$BR$326,59,FALSE)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53" s="97" t="str">
        <f t="shared" si="4"/>
        <v>6.68.17.1</v>
      </c>
      <c r="AH53" s="97" t="str">
        <f>VLOOKUP(A53,Sheet7!$B$3:$BR$326,23,FALSE)</f>
        <v>15.1.2.146</v>
      </c>
      <c r="AI53" s="335" t="str">
        <f>MasterRemote!K53</f>
        <v>HUGHES239</v>
      </c>
      <c r="AJ53" s="335">
        <v>237711805</v>
      </c>
      <c r="AK53" s="340" t="s">
        <v>6726</v>
      </c>
      <c r="AL53" s="97" t="str">
        <f>MasterRemote!T53</f>
        <v>SCM201900010008</v>
      </c>
      <c r="AM53" s="97" t="s">
        <v>8548</v>
      </c>
      <c r="AN53" s="97" t="s">
        <v>8548</v>
      </c>
      <c r="AO53" s="335" t="str">
        <f t="shared" si="5"/>
        <v>HUGHES239-Instalasi-52</v>
      </c>
      <c r="AP53" s="335">
        <v>233019505</v>
      </c>
      <c r="AQ53" s="338" t="s">
        <v>6749</v>
      </c>
    </row>
    <row r="54" spans="1:43">
      <c r="A54" s="97" t="str">
        <f>MasterRemote!A54</f>
        <v>SCM201900010008000053</v>
      </c>
      <c r="B54" s="97">
        <f>MasterRemote!B54</f>
        <v>53</v>
      </c>
      <c r="C54" s="97" t="str">
        <f>VLOOKUP(A54,Sheet7!$B$3:$BR$326,22,FALSE)</f>
        <v>6.45.17.1</v>
      </c>
      <c r="D54" s="314">
        <f>VLOOKUP(A54,Sheet7!$B$3:$BR$326,16,FALSE)</f>
        <v>43417</v>
      </c>
      <c r="E54" s="97" t="s">
        <v>4712</v>
      </c>
      <c r="F54" s="97" t="str">
        <f>MasterRemote!I54</f>
        <v>KANCA BDG GARUT</v>
      </c>
      <c r="G54" s="97">
        <v>232061204</v>
      </c>
      <c r="H54" s="97" t="s">
        <v>6741</v>
      </c>
      <c r="I54" s="314">
        <f t="shared" si="0"/>
        <v>43417</v>
      </c>
      <c r="J54" s="314">
        <f t="shared" si="1"/>
        <v>43417</v>
      </c>
      <c r="K54" s="314">
        <f t="shared" si="2"/>
        <v>43417</v>
      </c>
      <c r="L54" s="314">
        <f t="shared" si="3"/>
        <v>43417</v>
      </c>
      <c r="M54" s="97" t="s">
        <v>8547</v>
      </c>
      <c r="N54" s="97" t="s">
        <v>8548</v>
      </c>
      <c r="O54" s="97" t="s">
        <v>14</v>
      </c>
      <c r="P54" s="97" t="s">
        <v>2940</v>
      </c>
      <c r="Q54" s="337">
        <v>20009</v>
      </c>
      <c r="R54" s="97" t="str">
        <f>VLOOKUP(A54,Sheet7!$B$3:$BR$326,18,FALSE)</f>
        <v>Aaf</v>
      </c>
      <c r="S54" s="97">
        <f>VLOOKUP(A54,Sheet7!$B$3:$BR$326,19,FALSE)</f>
        <v>81223179588</v>
      </c>
      <c r="T54" s="97">
        <f>VLOOKUP(A54,Sheet7!$B$3:$BR$326,26,FALSE)</f>
        <v>-7215472</v>
      </c>
      <c r="U54" s="97">
        <f>VLOOKUP(A54,Sheet7!$B$3:$BR$326,27,FALSE)</f>
        <v>107905044</v>
      </c>
      <c r="V54" s="97" t="str">
        <f>VLOOKUP(A54,Sheet7!$B$3:$BR$326,21,FALSE)</f>
        <v>36F21900</v>
      </c>
      <c r="W54" s="97">
        <f>VLOOKUP(A54,Sheet7!$B$3:$BR$326,32,FALSE)</f>
        <v>0</v>
      </c>
      <c r="X54" s="97">
        <v>180</v>
      </c>
      <c r="Y54" s="97">
        <f>VLOOKUP(A54,Sheet7!$B$3:$BR$326,49,FALSE)</f>
        <v>33.06</v>
      </c>
      <c r="Z54" s="97">
        <f>VLOOKUP(A54,Sheet7!$B$3:$BR$326,50,FALSE)</f>
        <v>44.2</v>
      </c>
      <c r="AA54" s="97" t="s">
        <v>8554</v>
      </c>
      <c r="AB54" s="97" t="str">
        <f>VLOOKUP(A54,TaskSurvey!$A$2:$AR$237,36,FALSE)</f>
        <v>NPRM</v>
      </c>
      <c r="AC54" s="97" t="str">
        <f>VLOOKUP(A54,TaskSurvey!$A$2:$AR$237,37,FALSE)</f>
        <v>50m x 2</v>
      </c>
      <c r="AD54" s="97" t="str">
        <f>VLOOKUP(A54,TaskSurvey!$A$2:$AR$237,25,FALSE)</f>
        <v>2.4 m</v>
      </c>
      <c r="AE54" s="97" t="s">
        <v>8556</v>
      </c>
      <c r="AF54" s="97" t="str">
        <f>VLOOKUP(A54,Sheet7!$B$3:$BR$326,59,FALSE)</f>
        <v>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v>
      </c>
      <c r="AG54" s="97" t="str">
        <f t="shared" si="4"/>
        <v>6.45.17.1</v>
      </c>
      <c r="AH54" s="97" t="str">
        <f>VLOOKUP(A54,Sheet7!$B$3:$BR$326,23,FALSE)</f>
        <v>15.1.2.111</v>
      </c>
      <c r="AI54" s="335" t="str">
        <f>MasterRemote!K54</f>
        <v>HUGHES239</v>
      </c>
      <c r="AJ54" s="335">
        <v>237711805</v>
      </c>
      <c r="AK54" s="340" t="s">
        <v>6726</v>
      </c>
      <c r="AL54" s="97" t="str">
        <f>MasterRemote!T54</f>
        <v>SCM201900010008</v>
      </c>
      <c r="AM54" s="97" t="s">
        <v>8548</v>
      </c>
      <c r="AN54" s="97" t="s">
        <v>8548</v>
      </c>
      <c r="AO54" s="335" t="str">
        <f t="shared" si="5"/>
        <v>HUGHES239-Instalasi-53</v>
      </c>
      <c r="AP54" s="335">
        <v>233019505</v>
      </c>
      <c r="AQ54" s="338" t="s">
        <v>6749</v>
      </c>
    </row>
    <row r="55" spans="1:43">
      <c r="A55" s="97" t="str">
        <f>MasterRemote!A55</f>
        <v>SCM201900010008000054</v>
      </c>
      <c r="B55" s="97">
        <f>MasterRemote!B55</f>
        <v>54</v>
      </c>
      <c r="C55" s="97" t="str">
        <f>VLOOKUP(A55,Sheet7!$B$3:$BR$326,22,FALSE)</f>
        <v>3.142.17.1</v>
      </c>
      <c r="D55" s="314">
        <f>VLOOKUP(A55,Sheet7!$B$3:$BR$326,16,FALSE)</f>
        <v>43417</v>
      </c>
      <c r="E55" s="97" t="s">
        <v>4712</v>
      </c>
      <c r="F55" s="97" t="str">
        <f>MasterRemote!I55</f>
        <v>KANCA BDG SUKABUMI</v>
      </c>
      <c r="G55" s="97" t="s">
        <v>3139</v>
      </c>
      <c r="H55" s="97" t="s">
        <v>3140</v>
      </c>
      <c r="I55" s="314">
        <f t="shared" si="0"/>
        <v>43417</v>
      </c>
      <c r="J55" s="314">
        <f t="shared" si="1"/>
        <v>43417</v>
      </c>
      <c r="K55" s="314">
        <f t="shared" si="2"/>
        <v>43417</v>
      </c>
      <c r="L55" s="314">
        <f t="shared" si="3"/>
        <v>43417</v>
      </c>
      <c r="M55" s="97" t="s">
        <v>8547</v>
      </c>
      <c r="N55" s="97" t="s">
        <v>8548</v>
      </c>
      <c r="O55" s="97" t="s">
        <v>14</v>
      </c>
      <c r="P55" s="97" t="s">
        <v>2940</v>
      </c>
      <c r="Q55" s="337">
        <v>20009</v>
      </c>
      <c r="R55" s="97" t="str">
        <f>VLOOKUP(A55,Sheet7!$B$3:$BR$326,18,FALSE)</f>
        <v>Rony</v>
      </c>
      <c r="S55" s="97">
        <f>VLOOKUP(A55,Sheet7!$B$3:$BR$326,19,FALSE)</f>
        <v>81394655677</v>
      </c>
      <c r="T55" s="97">
        <f>VLOOKUP(A55,Sheet7!$B$3:$BR$326,26,FALSE)</f>
        <v>-6922417</v>
      </c>
      <c r="U55" s="97">
        <f>VLOOKUP(A55,Sheet7!$B$3:$BR$326,27,FALSE)</f>
        <v>106926184</v>
      </c>
      <c r="V55" s="97" t="str">
        <f>VLOOKUP(A55,Sheet7!$B$3:$BR$326,21,FALSE)</f>
        <v>36F21901</v>
      </c>
      <c r="W55" s="97">
        <f>VLOOKUP(A55,Sheet7!$B$3:$BR$326,32,FALSE)</f>
        <v>108</v>
      </c>
      <c r="X55" s="97">
        <v>180</v>
      </c>
      <c r="Y55" s="97">
        <f>VLOOKUP(A55,Sheet7!$B$3:$BR$326,49,FALSE)</f>
        <v>33.79</v>
      </c>
      <c r="Z55" s="97">
        <f>VLOOKUP(A55,Sheet7!$B$3:$BR$326,50,FALSE)</f>
        <v>50.8</v>
      </c>
      <c r="AA55" s="97" t="s">
        <v>8554</v>
      </c>
      <c r="AB55" s="97" t="str">
        <f>VLOOKUP(A55,TaskSurvey!$A$2:$AR$237,36,FALSE)</f>
        <v>NPRM</v>
      </c>
      <c r="AC55" s="97" t="str">
        <f>VLOOKUP(A55,TaskSurvey!$A$2:$AR$237,37,FALSE)</f>
        <v>50m x 2</v>
      </c>
      <c r="AD55" s="97" t="str">
        <f>VLOOKUP(A55,TaskSurvey!$A$2:$AR$237,25,FALSE)</f>
        <v>2.4 m</v>
      </c>
      <c r="AE55" s="97" t="s">
        <v>8556</v>
      </c>
      <c r="AF55" s="97" t="str">
        <f>VLOOKUP(A55,Sheet7!$B$3:$BR$326,59,FALSE)</f>
        <v>ACTION
● Lifting perangkat
● Rakit antenna set 2,4m
● Pointing max ke satelit brisat hub 1
● Kroschek pandangan tampak depan antenna sudah disimetris antara feedsupport danTapak pedestal sudah ok
● Dinabolt tapak pedestal
● COR BALLAST sesuai SOP
● Tarik Kabel
Done xpoll tgl 15 Agustus 2018
*FORMAT REQ CREATE SITE ID DAN XPOLL PEKERJAAN 239 BRI * 
TAHAP COMMISIONING 
● TANGGAL : 13 Nov 2018 
● DIAMETER ANT : 2.4 Meter 
● NO URUT LOKASI : 
● SITE ID : 36F21901 
● IP LAN : 3.142.17.1 
● IP MODEM / P2P : 10.204.1.228 
● HUB : bs1 
● NAMA LOKASI : BRI KANCA SUKABUMI 
● ALAMAT LOKASI :JL A.YANI NO.38 KOTA SUKABUMI 
● NAMA TEKNISI : NANAN 085759922999 
● KOORDINATOR : Bp. ISHAK 
● NAMA PIC BRI : 
PERANGKAT SN TERPASANG 
Esn modem : 15058161018 
Modem Jupiter : BS 0013212898 M9 
Adaptor : G801W1000679 
Power Supply: A 01078B88 
Lnb :1704-N20204-238308 
RFT 10W: A01134A88 
Mounting antena : NPRM 
FEEDHORN WR : 
Panjang kabel :2X50M 
SQF : 132</v>
      </c>
      <c r="AG55" s="97" t="str">
        <f t="shared" si="4"/>
        <v>3.142.17.1</v>
      </c>
      <c r="AH55" s="97" t="str">
        <f>VLOOKUP(A55,Sheet7!$B$3:$BR$326,23,FALSE)</f>
        <v>15.1.2.105</v>
      </c>
      <c r="AI55" s="335" t="str">
        <f>MasterRemote!K55</f>
        <v>HUGHES239</v>
      </c>
      <c r="AJ55" s="335">
        <v>237711805</v>
      </c>
      <c r="AK55" s="340" t="s">
        <v>6726</v>
      </c>
      <c r="AL55" s="97" t="str">
        <f>MasterRemote!T55</f>
        <v>SCM201900010008</v>
      </c>
      <c r="AM55" s="97" t="s">
        <v>8548</v>
      </c>
      <c r="AN55" s="97" t="s">
        <v>8548</v>
      </c>
      <c r="AO55" s="335" t="str">
        <f t="shared" si="5"/>
        <v>HUGHES239-Instalasi-54</v>
      </c>
      <c r="AP55" s="335">
        <v>233019505</v>
      </c>
      <c r="AQ55" s="338" t="s">
        <v>6749</v>
      </c>
    </row>
    <row r="56" spans="1:43">
      <c r="A56" s="97" t="str">
        <f>MasterRemote!A56</f>
        <v>SCM201900010008000055</v>
      </c>
      <c r="B56" s="97">
        <f>MasterRemote!B56</f>
        <v>55</v>
      </c>
      <c r="C56" s="97" t="str">
        <f>VLOOKUP(A56,Sheet7!$B$3:$BR$326,22,FALSE)</f>
        <v>59.1.29.1</v>
      </c>
      <c r="D56" s="314">
        <f>VLOOKUP(A56,Sheet7!$B$3:$BR$326,16,FALSE)</f>
        <v>43417</v>
      </c>
      <c r="E56" s="97" t="s">
        <v>4712</v>
      </c>
      <c r="F56" s="97" t="str">
        <f>MasterRemote!I56</f>
        <v>KANCA BDG BANDUNG KOPO</v>
      </c>
      <c r="G56" s="97" t="s">
        <v>3138</v>
      </c>
      <c r="H56" s="97" t="s">
        <v>2997</v>
      </c>
      <c r="I56" s="314">
        <f t="shared" si="0"/>
        <v>43417</v>
      </c>
      <c r="J56" s="314">
        <f t="shared" si="1"/>
        <v>43417</v>
      </c>
      <c r="K56" s="314">
        <f t="shared" si="2"/>
        <v>43417</v>
      </c>
      <c r="L56" s="314">
        <f t="shared" si="3"/>
        <v>43417</v>
      </c>
      <c r="M56" s="97" t="s">
        <v>8547</v>
      </c>
      <c r="N56" s="97" t="s">
        <v>8548</v>
      </c>
      <c r="O56" s="97" t="s">
        <v>14</v>
      </c>
      <c r="P56" s="97" t="s">
        <v>2940</v>
      </c>
      <c r="Q56" s="337">
        <v>20009</v>
      </c>
      <c r="R56" s="97" t="str">
        <f>VLOOKUP(A56,Sheet7!$B$3:$BR$326,18,FALSE)</f>
        <v>Sandi</v>
      </c>
      <c r="S56" s="97">
        <f>VLOOKUP(A56,Sheet7!$B$3:$BR$326,19,FALSE)</f>
        <v>85722291930</v>
      </c>
      <c r="T56" s="97">
        <f>VLOOKUP(A56,Sheet7!$B$3:$BR$326,26,FALSE)</f>
        <v>-6951099</v>
      </c>
      <c r="U56" s="97">
        <f>VLOOKUP(A56,Sheet7!$B$3:$BR$326,27,FALSE)</f>
        <v>107585772</v>
      </c>
      <c r="V56" s="97" t="str">
        <f>VLOOKUP(A56,Sheet7!$B$3:$BR$326,21,FALSE)</f>
        <v>36F21904</v>
      </c>
      <c r="W56" s="97">
        <f>VLOOKUP(A56,Sheet7!$B$3:$BR$326,32,FALSE)</f>
        <v>79</v>
      </c>
      <c r="X56" s="97">
        <v>180</v>
      </c>
      <c r="Y56" s="97">
        <f>VLOOKUP(A56,Sheet7!$B$3:$BR$326,49,FALSE)</f>
        <v>35.340000000000003</v>
      </c>
      <c r="Z56" s="97">
        <f>VLOOKUP(A56,Sheet7!$B$3:$BR$326,50,FALSE)</f>
        <v>45.84</v>
      </c>
      <c r="AA56" s="97" t="s">
        <v>8554</v>
      </c>
      <c r="AB56" s="97" t="str">
        <f>VLOOKUP(A56,TaskSurvey!$A$2:$AR$237,36,FALSE)</f>
        <v>NPRM</v>
      </c>
      <c r="AC56" s="97" t="str">
        <f>VLOOKUP(A56,TaskSurvey!$A$2:$AR$237,37,FALSE)</f>
        <v>50m x 2</v>
      </c>
      <c r="AD56" s="97" t="str">
        <f>VLOOKUP(A56,TaskSurvey!$A$2:$AR$237,25,FALSE)</f>
        <v>2.4 m</v>
      </c>
      <c r="AE56" s="97" t="s">
        <v>8556</v>
      </c>
      <c r="AF56" s="97" t="str">
        <f>VLOOKUP(A56,Sheet7!$B$3:$BR$326,59,FALSE)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56" s="97" t="str">
        <f t="shared" si="4"/>
        <v>59.1.29.1</v>
      </c>
      <c r="AH56" s="97" t="str">
        <f>VLOOKUP(A56,Sheet7!$B$3:$BR$326,23,FALSE)</f>
        <v>15.1.2.148</v>
      </c>
      <c r="AI56" s="335" t="str">
        <f>MasterRemote!K56</f>
        <v>HUGHES239</v>
      </c>
      <c r="AJ56" s="335">
        <v>237711805</v>
      </c>
      <c r="AK56" s="340" t="s">
        <v>6726</v>
      </c>
      <c r="AL56" s="97" t="str">
        <f>MasterRemote!T56</f>
        <v>SCM201900010008</v>
      </c>
      <c r="AM56" s="97" t="s">
        <v>8548</v>
      </c>
      <c r="AN56" s="97" t="s">
        <v>8548</v>
      </c>
      <c r="AO56" s="335" t="str">
        <f t="shared" si="5"/>
        <v>HUGHES239-Instalasi-55</v>
      </c>
      <c r="AP56" s="335">
        <v>233019505</v>
      </c>
      <c r="AQ56" s="338" t="s">
        <v>6749</v>
      </c>
    </row>
    <row r="57" spans="1:43">
      <c r="A57" s="97" t="str">
        <f>MasterRemote!A57</f>
        <v>SCM201900010008000056</v>
      </c>
      <c r="B57" s="97">
        <f>MasterRemote!B57</f>
        <v>56</v>
      </c>
      <c r="C57" s="97" t="str">
        <f>VLOOKUP(A57,Sheet7!$B$3:$BR$326,22,FALSE)</f>
        <v>22.21.9.1</v>
      </c>
      <c r="D57" s="314">
        <f>VLOOKUP(A57,Sheet7!$B$3:$BR$326,16,FALSE)</f>
        <v>43417</v>
      </c>
      <c r="E57" s="97" t="s">
        <v>4712</v>
      </c>
      <c r="F57" s="97" t="str">
        <f>MasterRemote!I57</f>
        <v>UNIT Pagarsih Ex KANCA Bandung Naripan</v>
      </c>
      <c r="G57" s="97" t="s">
        <v>2962</v>
      </c>
      <c r="H57" s="97" t="s">
        <v>2963</v>
      </c>
      <c r="I57" s="314">
        <f t="shared" si="0"/>
        <v>43417</v>
      </c>
      <c r="J57" s="314">
        <f t="shared" si="1"/>
        <v>43417</v>
      </c>
      <c r="K57" s="314">
        <f t="shared" si="2"/>
        <v>43417</v>
      </c>
      <c r="L57" s="314">
        <f t="shared" si="3"/>
        <v>43417</v>
      </c>
      <c r="M57" s="97" t="s">
        <v>8547</v>
      </c>
      <c r="N57" s="97" t="s">
        <v>8548</v>
      </c>
      <c r="O57" s="97" t="s">
        <v>14</v>
      </c>
      <c r="P57" s="97" t="s">
        <v>2940</v>
      </c>
      <c r="Q57" s="337">
        <v>20009</v>
      </c>
      <c r="R57" s="97" t="str">
        <f>VLOOKUP(A57,Sheet7!$B$3:$BR$326,18,FALSE)</f>
        <v>Yogi</v>
      </c>
      <c r="S57" s="97">
        <f>VLOOKUP(A57,Sheet7!$B$3:$BR$326,19,FALSE)</f>
        <v>85317804757</v>
      </c>
      <c r="T57" s="97">
        <f>VLOOKUP(A57,Sheet7!$B$3:$BR$326,26,FALSE)</f>
        <v>0</v>
      </c>
      <c r="U57" s="97">
        <f>VLOOKUP(A57,Sheet7!$B$3:$BR$326,27,FALSE)</f>
        <v>0</v>
      </c>
      <c r="V57" s="97" t="str">
        <f>VLOOKUP(A57,Sheet7!$B$3:$BR$326,21,FALSE)</f>
        <v>36F21935</v>
      </c>
      <c r="W57" s="97">
        <f>VLOOKUP(A57,Sheet7!$B$3:$BR$326,32,FALSE)</f>
        <v>117</v>
      </c>
      <c r="X57" s="97">
        <v>180</v>
      </c>
      <c r="Y57" s="97">
        <f>VLOOKUP(A57,Sheet7!$B$3:$BR$326,49,FALSE)</f>
        <v>41.34</v>
      </c>
      <c r="Z57" s="97">
        <f>VLOOKUP(A57,Sheet7!$B$3:$BR$326,50,FALSE)</f>
        <v>54.72</v>
      </c>
      <c r="AA57" s="97" t="s">
        <v>8554</v>
      </c>
      <c r="AB57" s="97" t="str">
        <f>VLOOKUP(A57,TaskSurvey!$A$2:$AR$237,36,FALSE)</f>
        <v>NPRM</v>
      </c>
      <c r="AC57" s="97" t="str">
        <f>VLOOKUP(A57,TaskSurvey!$A$2:$AR$237,37,FALSE)</f>
        <v>50m x 2</v>
      </c>
      <c r="AD57" s="97" t="str">
        <f>VLOOKUP(A57,TaskSurvey!$A$2:$AR$237,25,FALSE)</f>
        <v>2.4 m</v>
      </c>
      <c r="AE57" s="97" t="s">
        <v>8556</v>
      </c>
      <c r="AF57" s="97" t="str">
        <f>VLOOKUP(A57,Sheet7!$B$3:$BR$326,59,FALSE)</f>
        <v>ACTION
● Lifting perangkat
● Rakit antenna set 2,4m
● Pointing max ke satelit brisat hub 1
● Kroschek pandangan tampak depan antenna sudah disimetris antara feedsupport danTapak pedestal sudah ok
● Dinabolt tapak pedestal
● XPOLL ke NOC dan POC BRI
FORMAT REQ XPOLL PEKERJAAN 239 BRI TAHAP COMMISIONING
● TANGGAL : 13 NOVEMBER 2018
● DIAMETER ANT : 2,4
● NO URUT LOKASI : 169
● SITE ID : 36F21935
● IP LAN : 10.204.1.236
● NAMA LOKASI : BRI UNIT PAGARSIH EX KC NARIPAN
● ALAMAT LOKASI : Jl Pagarsih no 127 Bandung
● NAMA TEKNISI : Charisma /082219161516/081903159316
● KOORDINATOR : Pak Ishak
● NAMA PIC BRI : Pak Yogi /085317804757
● SQF : 122
PERANGKAT SN TERPASANG
● ESN : 13212201
● MODEM JUPITER : BS0013212201A1
● ADAPTOR : G801W1000545
● POWER SUPPLY( PSU) : A00998B87
● LNB : 1704-N20204-238437
● BUC 10 W : A01059A87
● FEEDHORN WR : PN 0800-2445 SN 05170919
● MOUNTING ANTENNA: NPRM
● PANJANG KABEL : 2x50m</v>
      </c>
      <c r="AG57" s="97" t="str">
        <f t="shared" si="4"/>
        <v>22.21.9.1</v>
      </c>
      <c r="AH57" s="97" t="str">
        <f>VLOOKUP(A57,Sheet7!$B$3:$BR$326,23,FALSE)</f>
        <v>15.1.2.162</v>
      </c>
      <c r="AI57" s="335" t="str">
        <f>MasterRemote!K57</f>
        <v>HUGHES239</v>
      </c>
      <c r="AJ57" s="335">
        <v>237711805</v>
      </c>
      <c r="AK57" s="340" t="s">
        <v>6726</v>
      </c>
      <c r="AL57" s="97" t="str">
        <f>MasterRemote!T57</f>
        <v>SCM201900010008</v>
      </c>
      <c r="AM57" s="97" t="s">
        <v>8548</v>
      </c>
      <c r="AN57" s="97" t="s">
        <v>8548</v>
      </c>
      <c r="AO57" s="335" t="str">
        <f t="shared" si="5"/>
        <v>HUGHES239-Instalasi-56</v>
      </c>
      <c r="AP57" s="335">
        <v>233019505</v>
      </c>
      <c r="AQ57" s="338" t="s">
        <v>6749</v>
      </c>
    </row>
    <row r="58" spans="1:43">
      <c r="A58" s="97" t="str">
        <f>MasterRemote!A58</f>
        <v>SCM201900010008000057</v>
      </c>
      <c r="B58" s="97">
        <f>MasterRemote!B58</f>
        <v>57</v>
      </c>
      <c r="C58" s="97" t="str">
        <f>VLOOKUP(A58,Sheet7!$B$3:$BR$326,22,FALSE)</f>
        <v>6.67.17.1</v>
      </c>
      <c r="D58" s="314">
        <f>VLOOKUP(A58,Sheet7!$B$3:$BR$326,16,FALSE)</f>
        <v>43421</v>
      </c>
      <c r="E58" s="97" t="s">
        <v>4712</v>
      </c>
      <c r="F58" s="97" t="str">
        <f>MasterRemote!I58</f>
        <v>KANCA BDG SUBANG</v>
      </c>
      <c r="G58" s="97" t="s">
        <v>3144</v>
      </c>
      <c r="H58" s="97" t="s">
        <v>3145</v>
      </c>
      <c r="I58" s="314">
        <f t="shared" si="0"/>
        <v>43421</v>
      </c>
      <c r="J58" s="314">
        <f t="shared" si="1"/>
        <v>43421</v>
      </c>
      <c r="K58" s="314">
        <f t="shared" si="2"/>
        <v>43421</v>
      </c>
      <c r="L58" s="314">
        <f t="shared" si="3"/>
        <v>43421</v>
      </c>
      <c r="M58" s="97" t="s">
        <v>8547</v>
      </c>
      <c r="N58" s="97" t="s">
        <v>8548</v>
      </c>
      <c r="O58" s="97" t="s">
        <v>14</v>
      </c>
      <c r="P58" s="97" t="s">
        <v>2940</v>
      </c>
      <c r="Q58" s="337">
        <v>20009</v>
      </c>
      <c r="R58" s="97" t="str">
        <f>VLOOKUP(A58,Sheet7!$B$3:$BR$326,18,FALSE)</f>
        <v>Fajar</v>
      </c>
      <c r="S58" s="97">
        <f>VLOOKUP(A58,Sheet7!$B$3:$BR$326,19,FALSE)</f>
        <v>0</v>
      </c>
      <c r="T58" s="97">
        <f>VLOOKUP(A58,Sheet7!$B$3:$BR$326,26,FALSE)</f>
        <v>-6562798</v>
      </c>
      <c r="U58" s="97">
        <f>VLOOKUP(A58,Sheet7!$B$3:$BR$326,27,FALSE)</f>
        <v>107767125</v>
      </c>
      <c r="V58" s="97" t="str">
        <f>VLOOKUP(A58,Sheet7!$B$3:$BR$326,21,FALSE)</f>
        <v>36F21906</v>
      </c>
      <c r="W58" s="97">
        <f>VLOOKUP(A58,Sheet7!$B$3:$BR$326,32,FALSE)</f>
        <v>121</v>
      </c>
      <c r="X58" s="97">
        <v>180</v>
      </c>
      <c r="Y58" s="97">
        <f>VLOOKUP(A58,Sheet7!$B$3:$BR$326,49,FALSE)</f>
        <v>35.17</v>
      </c>
      <c r="Z58" s="97">
        <f>VLOOKUP(A58,Sheet7!$B$3:$BR$326,50,FALSE)</f>
        <v>53.6</v>
      </c>
      <c r="AA58" s="97" t="s">
        <v>8554</v>
      </c>
      <c r="AB58" s="97" t="str">
        <f>VLOOKUP(A58,TaskSurvey!$A$2:$AR$237,36,FALSE)</f>
        <v>NPRM</v>
      </c>
      <c r="AC58" s="97" t="str">
        <f>VLOOKUP(A58,TaskSurvey!$A$2:$AR$237,37,FALSE)</f>
        <v>100m x 2</v>
      </c>
      <c r="AD58" s="97" t="str">
        <f>VLOOKUP(A58,TaskSurvey!$A$2:$AR$237,25,FALSE)</f>
        <v>2.4 m</v>
      </c>
      <c r="AE58" s="97" t="s">
        <v>8556</v>
      </c>
      <c r="AF58" s="97" t="str">
        <f>VLOOKUP(A58,Sheet7!$B$3:$BR$326,59,FALSE)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58" s="97" t="str">
        <f t="shared" si="4"/>
        <v>6.67.17.1</v>
      </c>
      <c r="AH58" s="97" t="str">
        <f>VLOOKUP(A58,Sheet7!$B$3:$BR$326,23,FALSE)</f>
        <v>15.1.2.116</v>
      </c>
      <c r="AI58" s="335" t="str">
        <f>MasterRemote!K58</f>
        <v>HUGHES239</v>
      </c>
      <c r="AJ58" s="335">
        <v>237711805</v>
      </c>
      <c r="AK58" s="340" t="s">
        <v>6726</v>
      </c>
      <c r="AL58" s="97" t="str">
        <f>MasterRemote!T58</f>
        <v>SCM201900010008</v>
      </c>
      <c r="AM58" s="97" t="s">
        <v>8548</v>
      </c>
      <c r="AN58" s="97" t="s">
        <v>8548</v>
      </c>
      <c r="AO58" s="335" t="str">
        <f t="shared" si="5"/>
        <v>HUGHES239-Instalasi-57</v>
      </c>
      <c r="AP58" s="335">
        <v>233019505</v>
      </c>
      <c r="AQ58" s="338" t="s">
        <v>6749</v>
      </c>
    </row>
    <row r="59" spans="1:43">
      <c r="A59" s="97" t="str">
        <f>MasterRemote!A59</f>
        <v>SCM201900010008000058</v>
      </c>
      <c r="B59" s="97">
        <f>MasterRemote!B59</f>
        <v>58</v>
      </c>
      <c r="C59" s="97" t="str">
        <f>VLOOKUP(A59,Sheet7!$B$3:$BR$326,22,FALSE)</f>
        <v>2.68.17.1</v>
      </c>
      <c r="D59" s="314">
        <f>VLOOKUP(A59,Sheet7!$B$3:$BR$326,16,FALSE)</f>
        <v>43419</v>
      </c>
      <c r="E59" s="97" t="s">
        <v>4712</v>
      </c>
      <c r="F59" s="97" t="str">
        <f>MasterRemote!I59</f>
        <v>KANCA BDG TASIKMALAYA</v>
      </c>
      <c r="G59" s="97">
        <v>232061204</v>
      </c>
      <c r="H59" s="97" t="s">
        <v>6741</v>
      </c>
      <c r="I59" s="314">
        <f t="shared" si="0"/>
        <v>43419</v>
      </c>
      <c r="J59" s="314">
        <f t="shared" si="1"/>
        <v>43419</v>
      </c>
      <c r="K59" s="314">
        <f t="shared" si="2"/>
        <v>43419</v>
      </c>
      <c r="L59" s="314">
        <f t="shared" si="3"/>
        <v>43419</v>
      </c>
      <c r="M59" s="97" t="s">
        <v>8547</v>
      </c>
      <c r="N59" s="97" t="s">
        <v>8548</v>
      </c>
      <c r="O59" s="97" t="s">
        <v>14</v>
      </c>
      <c r="P59" s="97" t="s">
        <v>2940</v>
      </c>
      <c r="Q59" s="337">
        <v>20009</v>
      </c>
      <c r="R59" s="97" t="str">
        <f>VLOOKUP(A59,Sheet7!$B$3:$BR$326,18,FALSE)</f>
        <v>Rijal</v>
      </c>
      <c r="S59" s="97">
        <f>VLOOKUP(A59,Sheet7!$B$3:$BR$326,19,FALSE)</f>
        <v>0</v>
      </c>
      <c r="T59" s="97">
        <f>VLOOKUP(A59,Sheet7!$B$3:$BR$326,26,FALSE)</f>
        <v>-7325646</v>
      </c>
      <c r="U59" s="97">
        <f>VLOOKUP(A59,Sheet7!$B$3:$BR$326,27,FALSE)</f>
        <v>108219215</v>
      </c>
      <c r="V59" s="97" t="str">
        <f>VLOOKUP(A59,Sheet7!$B$3:$BR$326,21,FALSE)</f>
        <v>36F21908</v>
      </c>
      <c r="W59" s="97">
        <f>VLOOKUP(A59,Sheet7!$B$3:$BR$326,32,FALSE)</f>
        <v>122</v>
      </c>
      <c r="X59" s="97">
        <v>180</v>
      </c>
      <c r="Y59" s="97">
        <f>VLOOKUP(A59,Sheet7!$B$3:$BR$326,49,FALSE)</f>
        <v>35.43</v>
      </c>
      <c r="Z59" s="97">
        <f>VLOOKUP(A59,Sheet7!$B$3:$BR$326,50,FALSE)</f>
        <v>50.47</v>
      </c>
      <c r="AA59" s="97" t="s">
        <v>8554</v>
      </c>
      <c r="AB59" s="97" t="str">
        <f>VLOOKUP(A59,TaskSurvey!$A$2:$AR$237,36,FALSE)</f>
        <v>NPRM</v>
      </c>
      <c r="AC59" s="97" t="str">
        <f>VLOOKUP(A59,TaskSurvey!$A$2:$AR$237,37,FALSE)</f>
        <v>100m x 2</v>
      </c>
      <c r="AD59" s="97" t="str">
        <f>VLOOKUP(A59,TaskSurvey!$A$2:$AR$237,25,FALSE)</f>
        <v>2.4 m</v>
      </c>
      <c r="AE59" s="97" t="s">
        <v>8556</v>
      </c>
      <c r="AF59" s="97" t="str">
        <f>VLOOKUP(A59,Sheet7!$B$3:$BR$326,59,FALSE)</f>
        <v>ACTION
• dismantle antenna csm
● Lifting perangkat
● Rakit antenna set 2,4m
● Pointing max ke satelit brisat hub 1
● Kroschek pandangan tampak depan antenna sudah simetris antara feedsupport dan tapak pedestal.
● Dinabolt tapak pedestal
● COR BALLAST sesuai SOP
Selesai xpoll tgl 20 Agustus 2018</v>
      </c>
      <c r="AG59" s="97" t="str">
        <f t="shared" si="4"/>
        <v>2.68.17.1</v>
      </c>
      <c r="AH59" s="97" t="str">
        <f>VLOOKUP(A59,Sheet7!$B$3:$BR$326,23,FALSE)</f>
        <v>15.1.2.135</v>
      </c>
      <c r="AI59" s="335" t="str">
        <f>MasterRemote!K59</f>
        <v>HUGHES239</v>
      </c>
      <c r="AJ59" s="335">
        <v>237711805</v>
      </c>
      <c r="AK59" s="340" t="s">
        <v>6726</v>
      </c>
      <c r="AL59" s="97" t="str">
        <f>MasterRemote!T59</f>
        <v>SCM201900010008</v>
      </c>
      <c r="AM59" s="97" t="s">
        <v>8548</v>
      </c>
      <c r="AN59" s="97" t="s">
        <v>8548</v>
      </c>
      <c r="AO59" s="335" t="str">
        <f t="shared" si="5"/>
        <v>HUGHES239-Instalasi-58</v>
      </c>
      <c r="AP59" s="335">
        <v>233019505</v>
      </c>
      <c r="AQ59" s="338" t="s">
        <v>6749</v>
      </c>
    </row>
    <row r="60" spans="1:43">
      <c r="A60" s="97" t="str">
        <f>MasterRemote!A60</f>
        <v>SCM201900010008000059</v>
      </c>
      <c r="B60" s="97">
        <f>MasterRemote!B60</f>
        <v>59</v>
      </c>
      <c r="C60" s="97" t="str">
        <f>VLOOKUP(A60,Sheet7!$B$3:$BR$326,22,FALSE)</f>
        <v>2.36.17.1</v>
      </c>
      <c r="D60" s="314">
        <f>VLOOKUP(A60,Sheet7!$B$3:$BR$326,16,FALSE)</f>
        <v>43417</v>
      </c>
      <c r="E60" s="97" t="s">
        <v>4712</v>
      </c>
      <c r="F60" s="97" t="str">
        <f>MasterRemote!I60</f>
        <v>KANCA BDG CIREBON KARTINI</v>
      </c>
      <c r="G60" s="97">
        <v>237691804</v>
      </c>
      <c r="H60" s="97" t="s">
        <v>2973</v>
      </c>
      <c r="I60" s="314">
        <f t="shared" si="0"/>
        <v>43417</v>
      </c>
      <c r="J60" s="314">
        <f t="shared" si="1"/>
        <v>43417</v>
      </c>
      <c r="K60" s="314">
        <f t="shared" si="2"/>
        <v>43417</v>
      </c>
      <c r="L60" s="314">
        <f t="shared" si="3"/>
        <v>43417</v>
      </c>
      <c r="M60" s="97" t="s">
        <v>8547</v>
      </c>
      <c r="N60" s="97" t="s">
        <v>8548</v>
      </c>
      <c r="O60" s="97" t="s">
        <v>14</v>
      </c>
      <c r="P60" s="97" t="s">
        <v>2940</v>
      </c>
      <c r="Q60" s="337">
        <v>20009</v>
      </c>
      <c r="R60" s="97" t="str">
        <f>VLOOKUP(A60,Sheet7!$B$3:$BR$326,18,FALSE)</f>
        <v>Yongki</v>
      </c>
      <c r="S60" s="97">
        <f>VLOOKUP(A60,Sheet7!$B$3:$BR$326,19,FALSE)</f>
        <v>81321832311</v>
      </c>
      <c r="T60" s="97">
        <f>VLOOKUP(A60,Sheet7!$B$3:$BR$326,26,FALSE)</f>
        <v>-6712145</v>
      </c>
      <c r="U60" s="97">
        <f>VLOOKUP(A60,Sheet7!$B$3:$BR$326,27,FALSE)</f>
        <v>108551565</v>
      </c>
      <c r="V60" s="97" t="str">
        <f>VLOOKUP(A60,Sheet7!$B$3:$BR$326,21,FALSE)</f>
        <v>36F21909</v>
      </c>
      <c r="W60" s="97">
        <f>VLOOKUP(A60,Sheet7!$B$3:$BR$326,32,FALSE)</f>
        <v>124</v>
      </c>
      <c r="X60" s="97">
        <v>180</v>
      </c>
      <c r="Y60" s="97">
        <f>VLOOKUP(A60,Sheet7!$B$3:$BR$326,49,FALSE)</f>
        <v>33.659999999999997</v>
      </c>
      <c r="Z60" s="97">
        <f>VLOOKUP(A60,Sheet7!$B$3:$BR$326,50,FALSE)</f>
        <v>51.69</v>
      </c>
      <c r="AA60" s="97" t="s">
        <v>8554</v>
      </c>
      <c r="AB60" s="97" t="str">
        <f>VLOOKUP(A60,TaskSurvey!$A$2:$AR$237,36,FALSE)</f>
        <v>NPRM</v>
      </c>
      <c r="AC60" s="97" t="str">
        <f>VLOOKUP(A60,TaskSurvey!$A$2:$AR$237,37,FALSE)</f>
        <v>70m x 2</v>
      </c>
      <c r="AD60" s="97" t="str">
        <f>VLOOKUP(A60,TaskSurvey!$A$2:$AR$237,25,FALSE)</f>
        <v>2.4 m</v>
      </c>
      <c r="AE60" s="97" t="s">
        <v>8556</v>
      </c>
      <c r="AF60" s="97" t="str">
        <f>VLOOKUP(A60,Sheet7!$B$3:$BR$326,59,FALSE)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FORMAT REQ XPOLL PEKERJAAN 239 BRI TAHAP COMMISIONING 
● TANGGAL : Selasa, 13 /11/18 
● DIAMETER ANT : 2.4 M 
● NO URUT LOKASI : 
● SITE ID : 36F21909 
● IP LAN : 2.36.17.1 
● NAMA LOKASI : KANCA KARTINI CIREBON 
● ALAMAT LOKASI : PT.BRI(Persero), Tbk. Cabang Cirebon Kartini, Jalan Kartini Nomor 85, Kota Cirebon, Kejaksan, Kota Cirebon, Jawa Barat 45123 
● NAMA TEKNISI : ARIYADI /082312000084 
● KOORDINATOR : BANG ISHAK 
● NAMA PIC BRI : YONGKI / +6281321832311 
PERANGKAT SN TERPASANG 
● MODEM JUPITER : BS0013196525M7 
● ADAPTOR : G75W1000625 
● POWER SUPPLY( PSU) : A01092B88 
● LNB :1704 N20204 238365 
● BUC 10 W : A01148A88 
● FEEDHORN WR : 1317 0330 
● MOUNTING ANTENNA: NPRM 
● PANJANG KABEL : 60mX2 
● ESN MODEM : 13196525 
● SQF : 129 
</v>
      </c>
      <c r="AG60" s="97" t="str">
        <f t="shared" si="4"/>
        <v>2.36.17.1</v>
      </c>
      <c r="AH60" s="97" t="str">
        <f>VLOOKUP(A60,Sheet7!$B$3:$BR$326,23,FALSE)</f>
        <v>15.1.2.93</v>
      </c>
      <c r="AI60" s="335" t="str">
        <f>MasterRemote!K60</f>
        <v>HUGHES239</v>
      </c>
      <c r="AJ60" s="335">
        <v>237711805</v>
      </c>
      <c r="AK60" s="340" t="s">
        <v>6726</v>
      </c>
      <c r="AL60" s="97" t="str">
        <f>MasterRemote!T60</f>
        <v>SCM201900010008</v>
      </c>
      <c r="AM60" s="97" t="s">
        <v>8548</v>
      </c>
      <c r="AN60" s="97" t="s">
        <v>8548</v>
      </c>
      <c r="AO60" s="335" t="str">
        <f t="shared" si="5"/>
        <v>HUGHES239-Instalasi-59</v>
      </c>
      <c r="AP60" s="335">
        <v>233019505</v>
      </c>
      <c r="AQ60" s="338" t="s">
        <v>6749</v>
      </c>
    </row>
    <row r="61" spans="1:43">
      <c r="A61" s="97" t="str">
        <f>MasterRemote!A61</f>
        <v>SCM201900010008000060</v>
      </c>
      <c r="B61" s="97">
        <f>MasterRemote!B61</f>
        <v>60</v>
      </c>
      <c r="C61" s="97" t="str">
        <f>VLOOKUP(A61,Sheet7!$B$3:$BR$326,22,FALSE)</f>
        <v>2.39.17.1</v>
      </c>
      <c r="D61" s="314">
        <f>VLOOKUP(A61,Sheet7!$B$3:$BR$326,16,FALSE)</f>
        <v>43386</v>
      </c>
      <c r="E61" s="97" t="s">
        <v>4712</v>
      </c>
      <c r="F61" s="97" t="str">
        <f>MasterRemote!I61</f>
        <v>KANCA BDG CIMAHI</v>
      </c>
      <c r="G61" s="97">
        <v>237181707</v>
      </c>
      <c r="H61" s="97" t="s">
        <v>6743</v>
      </c>
      <c r="I61" s="314">
        <f t="shared" si="0"/>
        <v>43386</v>
      </c>
      <c r="J61" s="314">
        <f t="shared" si="1"/>
        <v>43386</v>
      </c>
      <c r="K61" s="314">
        <f t="shared" si="2"/>
        <v>43386</v>
      </c>
      <c r="L61" s="314">
        <f t="shared" si="3"/>
        <v>43386</v>
      </c>
      <c r="M61" s="97" t="s">
        <v>8547</v>
      </c>
      <c r="N61" s="97" t="s">
        <v>8548</v>
      </c>
      <c r="O61" s="97" t="s">
        <v>14</v>
      </c>
      <c r="P61" s="97" t="s">
        <v>2940</v>
      </c>
      <c r="Q61" s="337">
        <v>20009</v>
      </c>
      <c r="R61" s="97" t="str">
        <f>VLOOKUP(A61,Sheet7!$B$3:$BR$326,18,FALSE)</f>
        <v>Angkit</v>
      </c>
      <c r="S61" s="97">
        <f>VLOOKUP(A61,Sheet7!$B$3:$BR$326,19,FALSE)</f>
        <v>0</v>
      </c>
      <c r="T61" s="97">
        <f>VLOOKUP(A61,Sheet7!$B$3:$BR$326,26,FALSE)</f>
        <v>-6874622</v>
      </c>
      <c r="U61" s="97">
        <f>VLOOKUP(A61,Sheet7!$B$3:$BR$326,27,FALSE)</f>
        <v>107544542</v>
      </c>
      <c r="V61" s="97" t="str">
        <f>VLOOKUP(A61,Sheet7!$B$3:$BR$326,21,FALSE)</f>
        <v>36F21910</v>
      </c>
      <c r="W61" s="97">
        <f>VLOOKUP(A61,Sheet7!$B$3:$BR$326,32,FALSE)</f>
        <v>73</v>
      </c>
      <c r="X61" s="97">
        <v>180</v>
      </c>
      <c r="Y61" s="97">
        <f>VLOOKUP(A61,Sheet7!$B$3:$BR$326,49,FALSE)</f>
        <v>35.28</v>
      </c>
      <c r="Z61" s="97">
        <f>VLOOKUP(A61,Sheet7!$B$3:$BR$326,50,FALSE)</f>
        <v>43.48</v>
      </c>
      <c r="AA61" s="97" t="s">
        <v>8554</v>
      </c>
      <c r="AB61" s="97" t="str">
        <f>VLOOKUP(A61,TaskSurvey!$A$2:$AR$237,36,FALSE)</f>
        <v>NPRM</v>
      </c>
      <c r="AC61" s="97" t="str">
        <f>VLOOKUP(A61,TaskSurvey!$A$2:$AR$237,37,FALSE)</f>
        <v>30m x 2</v>
      </c>
      <c r="AD61" s="97" t="str">
        <f>VLOOKUP(A61,TaskSurvey!$A$2:$AR$237,25,FALSE)</f>
        <v>2.4 m</v>
      </c>
      <c r="AE61" s="97" t="s">
        <v>8556</v>
      </c>
      <c r="AF61" s="97">
        <f>VLOOKUP(A61,Sheet7!$B$3:$BR$326,59,FALSE)</f>
        <v>0</v>
      </c>
      <c r="AG61" s="97" t="str">
        <f t="shared" si="4"/>
        <v>2.39.17.1</v>
      </c>
      <c r="AH61" s="97" t="str">
        <f>VLOOKUP(A61,Sheet7!$B$3:$BR$326,23,FALSE)</f>
        <v>15.1.2.127</v>
      </c>
      <c r="AI61" s="335" t="str">
        <f>MasterRemote!K61</f>
        <v>HUGHES239</v>
      </c>
      <c r="AJ61" s="335">
        <v>237711805</v>
      </c>
      <c r="AK61" s="340" t="s">
        <v>6726</v>
      </c>
      <c r="AL61" s="97" t="str">
        <f>MasterRemote!T61</f>
        <v>SCM201900010008</v>
      </c>
      <c r="AM61" s="97" t="s">
        <v>8548</v>
      </c>
      <c r="AN61" s="97" t="s">
        <v>8548</v>
      </c>
      <c r="AO61" s="335" t="str">
        <f t="shared" si="5"/>
        <v>HUGHES239-Instalasi-60</v>
      </c>
      <c r="AP61" s="335">
        <v>233019505</v>
      </c>
      <c r="AQ61" s="338" t="s">
        <v>6749</v>
      </c>
    </row>
    <row r="62" spans="1:43">
      <c r="A62" s="97" t="str">
        <f>MasterRemote!A62</f>
        <v>SCM201900010008000061</v>
      </c>
      <c r="B62" s="97">
        <f>MasterRemote!B62</f>
        <v>61</v>
      </c>
      <c r="C62" s="97" t="str">
        <f>VLOOKUP(A62,Sheet7!$B$3:$BR$326,22,FALSE)</f>
        <v>1.135.17.1</v>
      </c>
      <c r="D62" s="314">
        <f>VLOOKUP(A62,Sheet7!$B$3:$BR$326,16,FALSE)</f>
        <v>43425</v>
      </c>
      <c r="E62" s="97" t="s">
        <v>4712</v>
      </c>
      <c r="F62" s="97" t="str">
        <f>MasterRemote!I62</f>
        <v>KANCA SMG SALATIGA [G0081]</v>
      </c>
      <c r="G62" s="97" t="s">
        <v>3259</v>
      </c>
      <c r="H62" s="97" t="s">
        <v>3260</v>
      </c>
      <c r="I62" s="314">
        <f t="shared" si="0"/>
        <v>43425</v>
      </c>
      <c r="J62" s="314">
        <f t="shared" si="1"/>
        <v>43425</v>
      </c>
      <c r="K62" s="314">
        <f t="shared" si="2"/>
        <v>43425</v>
      </c>
      <c r="L62" s="314">
        <f t="shared" si="3"/>
        <v>43425</v>
      </c>
      <c r="M62" s="97" t="s">
        <v>8547</v>
      </c>
      <c r="N62" s="97" t="s">
        <v>8548</v>
      </c>
      <c r="O62" s="97" t="s">
        <v>14</v>
      </c>
      <c r="P62" s="97" t="s">
        <v>2940</v>
      </c>
      <c r="Q62" s="337">
        <v>20009</v>
      </c>
      <c r="R62" s="97" t="str">
        <f>VLOOKUP(A62,Sheet7!$B$3:$BR$326,18,FALSE)</f>
        <v>Rifqi</v>
      </c>
      <c r="S62" s="97">
        <f>VLOOKUP(A62,Sheet7!$B$3:$BR$326,19,FALSE)</f>
        <v>85728955931</v>
      </c>
      <c r="T62" s="97">
        <f>VLOOKUP(A62,Sheet7!$B$3:$BR$326,26,FALSE)</f>
        <v>-7324539</v>
      </c>
      <c r="U62" s="97">
        <f>VLOOKUP(A62,Sheet7!$B$3:$BR$326,27,FALSE)</f>
        <v>110503498</v>
      </c>
      <c r="V62" s="97" t="str">
        <f>VLOOKUP(A62,Sheet7!$B$3:$BR$326,21,FALSE)</f>
        <v>36G21454</v>
      </c>
      <c r="W62" s="97">
        <f>VLOOKUP(A62,Sheet7!$B$3:$BR$326,32,FALSE)</f>
        <v>124</v>
      </c>
      <c r="X62" s="97">
        <v>180</v>
      </c>
      <c r="Y62" s="97">
        <f>VLOOKUP(A62,Sheet7!$B$3:$BR$326,49,FALSE)</f>
        <v>35.049999999999997</v>
      </c>
      <c r="Z62" s="97">
        <f>VLOOKUP(A62,Sheet7!$B$3:$BR$326,50,FALSE)</f>
        <v>52.51</v>
      </c>
      <c r="AA62" s="97" t="s">
        <v>8554</v>
      </c>
      <c r="AB62" s="97" t="str">
        <f>VLOOKUP(A62,TaskSurvey!$A$2:$AR$237,36,FALSE)</f>
        <v>NPRM</v>
      </c>
      <c r="AC62" s="97" t="str">
        <f>VLOOKUP(A62,TaskSurvey!$A$2:$AR$237,37,FALSE)</f>
        <v>100m x 2</v>
      </c>
      <c r="AD62" s="97" t="str">
        <f>VLOOKUP(A62,TaskSurvey!$A$2:$AR$237,25,FALSE)</f>
        <v>2.4 m</v>
      </c>
      <c r="AE62" s="97" t="s">
        <v>8556</v>
      </c>
      <c r="AF62" s="97" t="str">
        <f>VLOOKUP(A62,Sheet7!$B$3:$BR$326,59,FALSE)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62" s="97" t="str">
        <f t="shared" si="4"/>
        <v>1.135.17.1</v>
      </c>
      <c r="AH62" s="97" t="str">
        <f>VLOOKUP(A62,Sheet7!$B$3:$BR$326,23,FALSE)</f>
        <v>10.204.2.0/30</v>
      </c>
      <c r="AI62" s="335" t="str">
        <f>MasterRemote!K62</f>
        <v>HUGHES239</v>
      </c>
      <c r="AJ62" s="315">
        <v>233070710</v>
      </c>
      <c r="AK62" s="317" t="s">
        <v>8560</v>
      </c>
      <c r="AL62" s="97" t="str">
        <f>MasterRemote!T62</f>
        <v>SCM201900010008</v>
      </c>
      <c r="AM62" s="97" t="s">
        <v>8548</v>
      </c>
      <c r="AN62" s="97" t="s">
        <v>8548</v>
      </c>
      <c r="AO62" s="335" t="str">
        <f t="shared" si="5"/>
        <v>HUGHES239-Instalasi-61</v>
      </c>
      <c r="AP62" s="335">
        <v>233019505</v>
      </c>
      <c r="AQ62" s="338" t="s">
        <v>6749</v>
      </c>
    </row>
    <row r="63" spans="1:43">
      <c r="A63" s="97" t="str">
        <f>MasterRemote!A63</f>
        <v>SCM201900010008000062</v>
      </c>
      <c r="B63" s="97">
        <f>MasterRemote!B63</f>
        <v>62</v>
      </c>
      <c r="C63" s="97" t="str">
        <f>VLOOKUP(A63,Sheet7!$B$3:$BR$326,22,FALSE)</f>
        <v>6.69.17.1</v>
      </c>
      <c r="D63" s="314">
        <f>VLOOKUP(A63,Sheet7!$B$3:$BR$326,16,FALSE)</f>
        <v>43418</v>
      </c>
      <c r="E63" s="97" t="s">
        <v>4712</v>
      </c>
      <c r="F63" s="97" t="str">
        <f>MasterRemote!I63</f>
        <v>KANCA BDG SINGAPARNA</v>
      </c>
      <c r="G63" s="97">
        <v>232061204</v>
      </c>
      <c r="H63" s="97" t="s">
        <v>6741</v>
      </c>
      <c r="I63" s="314">
        <f t="shared" si="0"/>
        <v>43418</v>
      </c>
      <c r="J63" s="314">
        <f t="shared" si="1"/>
        <v>43418</v>
      </c>
      <c r="K63" s="314">
        <f t="shared" si="2"/>
        <v>43418</v>
      </c>
      <c r="L63" s="314">
        <f t="shared" si="3"/>
        <v>43418</v>
      </c>
      <c r="M63" s="97" t="s">
        <v>8547</v>
      </c>
      <c r="N63" s="97" t="s">
        <v>8548</v>
      </c>
      <c r="O63" s="97" t="s">
        <v>14</v>
      </c>
      <c r="P63" s="97" t="s">
        <v>2940</v>
      </c>
      <c r="Q63" s="337">
        <v>20009</v>
      </c>
      <c r="R63" s="97" t="str">
        <f>VLOOKUP(A63,Sheet7!$B$3:$BR$326,18,FALSE)</f>
        <v>Uyung</v>
      </c>
      <c r="S63" s="97">
        <f>VLOOKUP(A63,Sheet7!$B$3:$BR$326,19,FALSE)</f>
        <v>0</v>
      </c>
      <c r="T63" s="97">
        <f>VLOOKUP(A63,Sheet7!$B$3:$BR$326,26,FALSE)</f>
        <v>-7349173</v>
      </c>
      <c r="U63" s="97">
        <f>VLOOKUP(A63,Sheet7!$B$3:$BR$326,27,FALSE)</f>
        <v>108111948</v>
      </c>
      <c r="V63" s="97" t="str">
        <f>VLOOKUP(A63,Sheet7!$B$3:$BR$326,21,FALSE)</f>
        <v>36F21911</v>
      </c>
      <c r="W63" s="97">
        <f>VLOOKUP(A63,Sheet7!$B$3:$BR$326,32,FALSE)</f>
        <v>125</v>
      </c>
      <c r="X63" s="97">
        <v>180</v>
      </c>
      <c r="Y63" s="97">
        <f>VLOOKUP(A63,Sheet7!$B$3:$BR$326,49,FALSE)</f>
        <v>40.049999999999997</v>
      </c>
      <c r="Z63" s="97">
        <f>VLOOKUP(A63,Sheet7!$B$3:$BR$326,50,FALSE)</f>
        <v>53.49</v>
      </c>
      <c r="AA63" s="97" t="s">
        <v>8554</v>
      </c>
      <c r="AB63" s="97" t="str">
        <f>VLOOKUP(A63,TaskSurvey!$A$2:$AR$237,36,FALSE)</f>
        <v>NPRM</v>
      </c>
      <c r="AC63" s="97" t="str">
        <f>VLOOKUP(A63,TaskSurvey!$A$2:$AR$237,37,FALSE)</f>
        <v>50m x 2</v>
      </c>
      <c r="AD63" s="97" t="str">
        <f>VLOOKUP(A63,TaskSurvey!$A$2:$AR$237,25,FALSE)</f>
        <v>2.4 m</v>
      </c>
      <c r="AE63" s="97" t="s">
        <v>8556</v>
      </c>
      <c r="AF63" s="97" t="str">
        <f>VLOOKUP(A63,Sheet7!$B$3:$BR$326,59,FALSE)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TAHAP COMMISIONING 
● TANGGAL : 14 November 2018 
● DIAMETER ANT : 2.4 
● NO URUT LOKASI : - 
● SITE ID : 36F21911 
● IP LAN : 6.69.17.1 
● IP MODEM / P2P : 10.204.2.4 
● HUB : PS1 
● NAMA LOKASI : KANCA BDG SINGAPARNA 
● ALAMAT LOKASI : Jl. Raya Timur No.6, Singaparna 
● NAMA TEKNISI : Hanif / 081313016040 
● KOORDINATOR : Bang Doel Reza &amp; Ishak 
● NAMA PIC BRI : Pak Uyung 
PERANGKAT SN TERPASANG 
Esn MODEM : 13195186 
MODEM JUPITER : BS0013195186 M9 
ADAPTOR : G745W1000608 
PSU : A01053B88 
LNB : 1704-N20204-238203 
RFT 10W : A01109A88 
Mounting antena : NPRM 
FEEDHORN WR : SN 05170930 PN 0800-2445 
Panjang kabel : 100mx2 
SQF : 128</v>
      </c>
      <c r="AG63" s="97" t="str">
        <f t="shared" si="4"/>
        <v>6.69.17.1</v>
      </c>
      <c r="AH63" s="97" t="str">
        <f>VLOOKUP(A63,Sheet7!$B$3:$BR$326,23,FALSE)</f>
        <v>15.1.2.118</v>
      </c>
      <c r="AI63" s="335" t="str">
        <f>MasterRemote!K63</f>
        <v>HUGHES239</v>
      </c>
      <c r="AJ63" s="335">
        <v>237711805</v>
      </c>
      <c r="AK63" s="340" t="s">
        <v>6726</v>
      </c>
      <c r="AL63" s="97" t="str">
        <f>MasterRemote!T63</f>
        <v>SCM201900010008</v>
      </c>
      <c r="AM63" s="97" t="s">
        <v>8548</v>
      </c>
      <c r="AN63" s="97" t="s">
        <v>8548</v>
      </c>
      <c r="AO63" s="335" t="str">
        <f t="shared" si="5"/>
        <v>HUGHES239-Instalasi-62</v>
      </c>
      <c r="AP63" s="335">
        <v>233019505</v>
      </c>
      <c r="AQ63" s="338" t="s">
        <v>6749</v>
      </c>
    </row>
    <row r="64" spans="1:43">
      <c r="A64" s="97" t="str">
        <f>MasterRemote!A64</f>
        <v>SCM201900010008000063</v>
      </c>
      <c r="B64" s="97">
        <f>MasterRemote!B64</f>
        <v>63</v>
      </c>
      <c r="C64" s="97" t="str">
        <f>VLOOKUP(A64,Sheet7!$B$3:$BR$326,22,FALSE)</f>
        <v>6.43.17.1</v>
      </c>
      <c r="D64" s="314">
        <f>VLOOKUP(A64,Sheet7!$B$3:$BR$326,16,FALSE)</f>
        <v>43424</v>
      </c>
      <c r="E64" s="97" t="s">
        <v>4712</v>
      </c>
      <c r="F64" s="97" t="str">
        <f>MasterRemote!I64</f>
        <v>KANCA BDG JATIBARANG</v>
      </c>
      <c r="G64" s="97" t="s">
        <v>3144</v>
      </c>
      <c r="H64" s="97" t="s">
        <v>3145</v>
      </c>
      <c r="I64" s="314">
        <f t="shared" si="0"/>
        <v>43424</v>
      </c>
      <c r="J64" s="314">
        <f t="shared" si="1"/>
        <v>43424</v>
      </c>
      <c r="K64" s="314">
        <f t="shared" si="2"/>
        <v>43424</v>
      </c>
      <c r="L64" s="314">
        <f t="shared" si="3"/>
        <v>43424</v>
      </c>
      <c r="M64" s="97" t="s">
        <v>8547</v>
      </c>
      <c r="N64" s="97" t="s">
        <v>8548</v>
      </c>
      <c r="O64" s="97" t="s">
        <v>14</v>
      </c>
      <c r="P64" s="97" t="s">
        <v>2940</v>
      </c>
      <c r="Q64" s="337">
        <v>20009</v>
      </c>
      <c r="R64" s="97" t="str">
        <f>VLOOKUP(A64,Sheet7!$B$3:$BR$326,18,FALSE)</f>
        <v>Tampan</v>
      </c>
      <c r="S64" s="97">
        <f>VLOOKUP(A64,Sheet7!$B$3:$BR$326,19,FALSE)</f>
        <v>81394259589</v>
      </c>
      <c r="T64" s="97">
        <f>VLOOKUP(A64,Sheet7!$B$3:$BR$326,26,FALSE)</f>
        <v>-64674438</v>
      </c>
      <c r="U64" s="97">
        <f>VLOOKUP(A64,Sheet7!$B$3:$BR$326,27,FALSE)</f>
        <v>108303413</v>
      </c>
      <c r="V64" s="97" t="str">
        <f>VLOOKUP(A64,Sheet7!$B$3:$BR$326,21,FALSE)</f>
        <v>36F21913</v>
      </c>
      <c r="W64" s="97">
        <f>VLOOKUP(A64,Sheet7!$B$3:$BR$326,32,FALSE)</f>
        <v>123</v>
      </c>
      <c r="X64" s="97">
        <v>180</v>
      </c>
      <c r="Y64" s="97">
        <f>VLOOKUP(A64,Sheet7!$B$3:$BR$326,49,FALSE)</f>
        <v>35.159999999999997</v>
      </c>
      <c r="Z64" s="97">
        <f>VLOOKUP(A64,Sheet7!$B$3:$BR$326,50,FALSE)</f>
        <v>52.68</v>
      </c>
      <c r="AA64" s="97" t="s">
        <v>8554</v>
      </c>
      <c r="AB64" s="97" t="str">
        <f>VLOOKUP(A64,TaskSurvey!$A$2:$AR$237,36,FALSE)</f>
        <v>NPRM</v>
      </c>
      <c r="AC64" s="97" t="str">
        <f>VLOOKUP(A64,TaskSurvey!$A$2:$AR$237,37,FALSE)</f>
        <v>50m x 2</v>
      </c>
      <c r="AD64" s="97" t="str">
        <f>VLOOKUP(A64,TaskSurvey!$A$2:$AR$237,25,FALSE)</f>
        <v>2.4 m</v>
      </c>
      <c r="AE64" s="97" t="s">
        <v>8556</v>
      </c>
      <c r="AF64" s="97" t="str">
        <f>VLOOKUP(A64,Sheet7!$B$3:$BR$326,59,FALSE)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64" s="97" t="str">
        <f t="shared" si="4"/>
        <v>6.43.17.1</v>
      </c>
      <c r="AH64" s="97" t="str">
        <f>VLOOKUP(A64,Sheet7!$B$3:$BR$326,23,FALSE)</f>
        <v>10.204.2.8/30</v>
      </c>
      <c r="AI64" s="335" t="str">
        <f>MasterRemote!K64</f>
        <v>HUGHES239</v>
      </c>
      <c r="AJ64" s="335">
        <v>237711805</v>
      </c>
      <c r="AK64" s="340" t="s">
        <v>6726</v>
      </c>
      <c r="AL64" s="97" t="str">
        <f>MasterRemote!T64</f>
        <v>SCM201900010008</v>
      </c>
      <c r="AM64" s="97" t="s">
        <v>8548</v>
      </c>
      <c r="AN64" s="97" t="s">
        <v>8548</v>
      </c>
      <c r="AO64" s="335" t="str">
        <f t="shared" si="5"/>
        <v>HUGHES239-Instalasi-63</v>
      </c>
      <c r="AP64" s="335">
        <v>233019505</v>
      </c>
      <c r="AQ64" s="338" t="s">
        <v>6749</v>
      </c>
    </row>
    <row r="65" spans="1:43">
      <c r="A65" s="97" t="str">
        <f>MasterRemote!A65</f>
        <v>SCM201900010008000064</v>
      </c>
      <c r="B65" s="97">
        <f>MasterRemote!B65</f>
        <v>64</v>
      </c>
      <c r="C65" s="97" t="str">
        <f>VLOOKUP(A65,Sheet7!$B$3:$BR$326,22,FALSE)</f>
        <v>2.43.17.1</v>
      </c>
      <c r="D65" s="314">
        <f>VLOOKUP(A65,Sheet7!$B$3:$BR$326,16,FALSE)</f>
        <v>43420</v>
      </c>
      <c r="E65" s="97" t="s">
        <v>4712</v>
      </c>
      <c r="F65" s="97" t="str">
        <f>MasterRemote!I65</f>
        <v>KANCA BDG CIANJUR 2.43.17.1</v>
      </c>
      <c r="G65" s="97">
        <v>237181707</v>
      </c>
      <c r="H65" s="97" t="s">
        <v>6743</v>
      </c>
      <c r="I65" s="314">
        <f t="shared" si="0"/>
        <v>43420</v>
      </c>
      <c r="J65" s="314">
        <f t="shared" si="1"/>
        <v>43420</v>
      </c>
      <c r="K65" s="314">
        <f t="shared" si="2"/>
        <v>43420</v>
      </c>
      <c r="L65" s="314">
        <f t="shared" si="3"/>
        <v>43420</v>
      </c>
      <c r="M65" s="97" t="s">
        <v>8547</v>
      </c>
      <c r="N65" s="97" t="s">
        <v>8548</v>
      </c>
      <c r="O65" s="97" t="s">
        <v>14</v>
      </c>
      <c r="P65" s="97" t="s">
        <v>2940</v>
      </c>
      <c r="Q65" s="337">
        <v>20009</v>
      </c>
      <c r="R65" s="97" t="str">
        <f>VLOOKUP(A65,Sheet7!$B$3:$BR$326,18,FALSE)</f>
        <v>Angkit</v>
      </c>
      <c r="S65" s="97">
        <f>VLOOKUP(A65,Sheet7!$B$3:$BR$326,19,FALSE)</f>
        <v>0</v>
      </c>
      <c r="T65" s="97">
        <f>VLOOKUP(A65,Sheet7!$B$3:$BR$326,26,FALSE)</f>
        <v>-6825273</v>
      </c>
      <c r="U65" s="97">
        <f>VLOOKUP(A65,Sheet7!$B$3:$BR$326,27,FALSE)</f>
        <v>107137144</v>
      </c>
      <c r="V65" s="97" t="str">
        <f>VLOOKUP(A65,Sheet7!$B$3:$BR$326,21,FALSE)</f>
        <v>36F22028</v>
      </c>
      <c r="W65" s="97">
        <f>VLOOKUP(A65,Sheet7!$B$3:$BR$326,32,FALSE)</f>
        <v>111</v>
      </c>
      <c r="X65" s="97">
        <v>180</v>
      </c>
      <c r="Y65" s="97">
        <f>VLOOKUP(A65,Sheet7!$B$3:$BR$326,49,FALSE)</f>
        <v>35.880000000000003</v>
      </c>
      <c r="Z65" s="97">
        <f>VLOOKUP(A65,Sheet7!$B$3:$BR$326,50,FALSE)</f>
        <v>52.94</v>
      </c>
      <c r="AA65" s="97" t="s">
        <v>8554</v>
      </c>
      <c r="AB65" s="97" t="str">
        <f>VLOOKUP(A65,TaskSurvey!$A$2:$AR$237,36,FALSE)</f>
        <v>NPRM</v>
      </c>
      <c r="AC65" s="97" t="str">
        <f>VLOOKUP(A65,TaskSurvey!$A$2:$AR$237,37,FALSE)</f>
        <v>75m x 2</v>
      </c>
      <c r="AD65" s="97" t="str">
        <f>VLOOKUP(A65,TaskSurvey!$A$2:$AR$237,25,FALSE)</f>
        <v>2.4 m</v>
      </c>
      <c r="AE65" s="97" t="s">
        <v>8556</v>
      </c>
      <c r="AF65" s="97" t="str">
        <f>VLOOKUP(A65,Sheet7!$B$3:$BR$326,59,FALSE)</f>
        <v>ACTION
● Angkut perangkat Ant 2.4 mtr dr Lt dasar ke atas Dak Lt 2.
● Rakit antenna set 2,4m
● Pointing max ke satelit brisat hub 1
● Chek Posisi disimetris Antenna. 
● XPOLL 
Done xpoll tgl 15 Agustus 2018</v>
      </c>
      <c r="AG65" s="97" t="str">
        <f t="shared" si="4"/>
        <v>2.43.17.1</v>
      </c>
      <c r="AH65" s="97" t="str">
        <f>VLOOKUP(A65,Sheet7!$B$3:$BR$326,23,FALSE)</f>
        <v>15.1.2.155</v>
      </c>
      <c r="AI65" s="335" t="str">
        <f>MasterRemote!K65</f>
        <v>HUGHES239</v>
      </c>
      <c r="AJ65" s="335">
        <v>237711805</v>
      </c>
      <c r="AK65" s="340" t="s">
        <v>6726</v>
      </c>
      <c r="AL65" s="97" t="str">
        <f>MasterRemote!T65</f>
        <v>SCM201900010008</v>
      </c>
      <c r="AM65" s="97" t="s">
        <v>8548</v>
      </c>
      <c r="AN65" s="97" t="s">
        <v>8548</v>
      </c>
      <c r="AO65" s="335" t="str">
        <f t="shared" si="5"/>
        <v>HUGHES239-Instalasi-64</v>
      </c>
      <c r="AP65" s="335">
        <v>233019505</v>
      </c>
      <c r="AQ65" s="338" t="s">
        <v>6749</v>
      </c>
    </row>
    <row r="66" spans="1:43">
      <c r="A66" s="97" t="str">
        <f>MasterRemote!A66</f>
        <v>SCM201900010008000065</v>
      </c>
      <c r="B66" s="97">
        <f>MasterRemote!B66</f>
        <v>65</v>
      </c>
      <c r="C66" s="97" t="str">
        <f>VLOOKUP(A66,Sheet7!$B$3:$BR$326,22,FALSE)</f>
        <v>40.20.41.1</v>
      </c>
      <c r="D66" s="314">
        <f>VLOOKUP(A66,Sheet7!$B$3:$BR$326,16,FALSE)</f>
        <v>43421</v>
      </c>
      <c r="E66" s="97" t="s">
        <v>4712</v>
      </c>
      <c r="F66" s="97" t="str">
        <f>MasterRemote!I66</f>
        <v>Unit Cisarua Ex. KANCA BDG SOREANG</v>
      </c>
      <c r="G66" s="97">
        <v>999999309</v>
      </c>
      <c r="H66" s="97" t="s">
        <v>3005</v>
      </c>
      <c r="I66" s="314">
        <f t="shared" ref="I66:I129" si="6">D66</f>
        <v>43421</v>
      </c>
      <c r="J66" s="314">
        <f t="shared" ref="J66:J129" si="7">D66</f>
        <v>43421</v>
      </c>
      <c r="K66" s="314">
        <f t="shared" ref="K66:K129" si="8">D66</f>
        <v>43421</v>
      </c>
      <c r="L66" s="314">
        <f t="shared" ref="L66:L129" si="9">D66</f>
        <v>43421</v>
      </c>
      <c r="M66" s="97" t="s">
        <v>8547</v>
      </c>
      <c r="N66" s="97" t="s">
        <v>8548</v>
      </c>
      <c r="O66" s="97" t="s">
        <v>14</v>
      </c>
      <c r="P66" s="97" t="s">
        <v>2940</v>
      </c>
      <c r="Q66" s="337">
        <v>20009</v>
      </c>
      <c r="R66" s="97" t="str">
        <f>VLOOKUP(A66,Sheet7!$B$3:$BR$326,18,FALSE)</f>
        <v>Agus</v>
      </c>
      <c r="S66" s="97">
        <f>VLOOKUP(A66,Sheet7!$B$3:$BR$326,19,FALSE)</f>
        <v>85220249808</v>
      </c>
      <c r="T66" s="97">
        <f>VLOOKUP(A66,Sheet7!$B$3:$BR$326,26,FALSE)</f>
        <v>0</v>
      </c>
      <c r="U66" s="97">
        <f>VLOOKUP(A66,Sheet7!$B$3:$BR$326,27,FALSE)</f>
        <v>0</v>
      </c>
      <c r="V66" s="97" t="str">
        <f>VLOOKUP(A66,Sheet7!$B$3:$BR$326,21,FALSE)</f>
        <v>36I42485</v>
      </c>
      <c r="W66" s="97">
        <f>VLOOKUP(A66,Sheet7!$B$3:$BR$326,32,FALSE)</f>
        <v>161</v>
      </c>
      <c r="X66" s="97">
        <v>180</v>
      </c>
      <c r="Y66" s="97">
        <f>VLOOKUP(A66,Sheet7!$B$3:$BR$326,49,FALSE)</f>
        <v>35.54</v>
      </c>
      <c r="Z66" s="97">
        <f>VLOOKUP(A66,Sheet7!$B$3:$BR$326,50,FALSE)</f>
        <v>51.55</v>
      </c>
      <c r="AA66" s="97" t="s">
        <v>8554</v>
      </c>
      <c r="AB66" s="97" t="str">
        <f>VLOOKUP(A66,TaskSurvey!$A$2:$AR$237,36,FALSE)</f>
        <v>NPRM</v>
      </c>
      <c r="AC66" s="97" t="str">
        <f>VLOOKUP(A66,TaskSurvey!$A$2:$AR$237,37,FALSE)</f>
        <v>50m x 2</v>
      </c>
      <c r="AD66" s="97" t="str">
        <f>VLOOKUP(A66,TaskSurvey!$A$2:$AR$237,25,FALSE)</f>
        <v>3.8 m</v>
      </c>
      <c r="AE66" s="97" t="s">
        <v>8556</v>
      </c>
      <c r="AF66" s="97" t="str">
        <f>VLOOKUP(A66,Sheet7!$B$3:$BR$326,59,FALSE)</f>
        <v>ACTION
● Lifting perangkat
● Instalasi antenna 3.8 mtr
● Pointing
● Pembuatan Coran utk Groundmount 3 mtr
● XPOLL 
ANTENA ,3.8 JADI CN NYA TINGGI</v>
      </c>
      <c r="AG66" s="97" t="str">
        <f t="shared" ref="AG66:AG129" si="10">C66</f>
        <v>40.20.41.1</v>
      </c>
      <c r="AH66" s="97" t="str">
        <f>VLOOKUP(A66,Sheet7!$B$3:$BR$326,23,FALSE)</f>
        <v>15.1.2.27</v>
      </c>
      <c r="AI66" s="335" t="str">
        <f>MasterRemote!K66</f>
        <v>HUGHES239</v>
      </c>
      <c r="AJ66" s="335">
        <v>237711805</v>
      </c>
      <c r="AK66" s="340" t="s">
        <v>6726</v>
      </c>
      <c r="AL66" s="97" t="str">
        <f>MasterRemote!T66</f>
        <v>SCM201900010008</v>
      </c>
      <c r="AM66" s="97" t="s">
        <v>8548</v>
      </c>
      <c r="AN66" s="97" t="s">
        <v>8548</v>
      </c>
      <c r="AO66" s="335" t="str">
        <f t="shared" ref="AO66:AO129" si="11">AI66&amp;"-"&amp;E66&amp;"-"&amp;B66</f>
        <v>HUGHES239-Instalasi-65</v>
      </c>
      <c r="AP66" s="335">
        <v>233019505</v>
      </c>
      <c r="AQ66" s="338" t="s">
        <v>6749</v>
      </c>
    </row>
    <row r="67" spans="1:43">
      <c r="A67" s="97" t="str">
        <f>MasterRemote!A67</f>
        <v>SCM201900010008000066</v>
      </c>
      <c r="B67" s="97">
        <f>MasterRemote!B67</f>
        <v>66</v>
      </c>
      <c r="C67" s="97" t="str">
        <f>VLOOKUP(A67,Sheet7!$B$3:$BR$326,22,FALSE)</f>
        <v>6.46.17.1</v>
      </c>
      <c r="D67" s="314">
        <f>VLOOKUP(A67,Sheet7!$B$3:$BR$326,16,FALSE)</f>
        <v>43421</v>
      </c>
      <c r="E67" s="97" t="s">
        <v>4712</v>
      </c>
      <c r="F67" s="97" t="str">
        <f>MasterRemote!I67</f>
        <v>KANCA BDG PAMANUKAN</v>
      </c>
      <c r="G67" s="97" t="s">
        <v>3144</v>
      </c>
      <c r="H67" s="97" t="s">
        <v>3145</v>
      </c>
      <c r="I67" s="314">
        <f t="shared" si="6"/>
        <v>43421</v>
      </c>
      <c r="J67" s="314">
        <f t="shared" si="7"/>
        <v>43421</v>
      </c>
      <c r="K67" s="314">
        <f t="shared" si="8"/>
        <v>43421</v>
      </c>
      <c r="L67" s="314">
        <f t="shared" si="9"/>
        <v>43421</v>
      </c>
      <c r="M67" s="97" t="s">
        <v>8547</v>
      </c>
      <c r="N67" s="97" t="s">
        <v>8548</v>
      </c>
      <c r="O67" s="97" t="s">
        <v>14</v>
      </c>
      <c r="P67" s="97" t="s">
        <v>2940</v>
      </c>
      <c r="Q67" s="337">
        <v>20009</v>
      </c>
      <c r="R67" s="97" t="str">
        <f>VLOOKUP(A67,Sheet7!$B$3:$BR$326,18,FALSE)</f>
        <v>Ziyan</v>
      </c>
      <c r="S67" s="97">
        <f>VLOOKUP(A67,Sheet7!$B$3:$BR$326,19,FALSE)</f>
        <v>0</v>
      </c>
      <c r="T67" s="97">
        <f>VLOOKUP(A67,Sheet7!$B$3:$BR$326,26,FALSE)</f>
        <v>-6296005</v>
      </c>
      <c r="U67" s="97">
        <f>VLOOKUP(A67,Sheet7!$B$3:$BR$326,27,FALSE)</f>
        <v>10782104</v>
      </c>
      <c r="V67" s="97" t="str">
        <f>VLOOKUP(A67,Sheet7!$B$3:$BR$326,21,FALSE)</f>
        <v>36F21916</v>
      </c>
      <c r="W67" s="97">
        <f>VLOOKUP(A67,Sheet7!$B$3:$BR$326,32,FALSE)</f>
        <v>121</v>
      </c>
      <c r="X67" s="97">
        <v>180</v>
      </c>
      <c r="Y67" s="97">
        <f>VLOOKUP(A67,Sheet7!$B$3:$BR$326,49,FALSE)</f>
        <v>35.69</v>
      </c>
      <c r="Z67" s="97">
        <f>VLOOKUP(A67,Sheet7!$B$3:$BR$326,50,FALSE)</f>
        <v>54.29</v>
      </c>
      <c r="AA67" s="97" t="s">
        <v>8554</v>
      </c>
      <c r="AB67" s="97" t="str">
        <f>VLOOKUP(A67,TaskSurvey!$A$2:$AR$237,36,FALSE)</f>
        <v>NPRM</v>
      </c>
      <c r="AC67" s="97" t="str">
        <f>VLOOKUP(A67,TaskSurvey!$A$2:$AR$237,37,FALSE)</f>
        <v>60m x 2</v>
      </c>
      <c r="AD67" s="97" t="str">
        <f>VLOOKUP(A67,TaskSurvey!$A$2:$AR$237,25,FALSE)</f>
        <v>2.4 m</v>
      </c>
      <c r="AE67" s="97" t="s">
        <v>8556</v>
      </c>
      <c r="AF67" s="97" t="str">
        <f>VLOOKUP(A67,Sheet7!$B$3:$BR$326,59,FALSE)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v>
      </c>
      <c r="AG67" s="97" t="str">
        <f t="shared" si="10"/>
        <v>6.46.17.1</v>
      </c>
      <c r="AH67" s="97" t="str">
        <f>VLOOKUP(A67,Sheet7!$B$3:$BR$326,23,FALSE)</f>
        <v>15.1.2.116</v>
      </c>
      <c r="AI67" s="335" t="str">
        <f>MasterRemote!K67</f>
        <v>HUGHES239</v>
      </c>
      <c r="AJ67" s="335">
        <v>237711805</v>
      </c>
      <c r="AK67" s="340" t="s">
        <v>6726</v>
      </c>
      <c r="AL67" s="97" t="str">
        <f>MasterRemote!T67</f>
        <v>SCM201900010008</v>
      </c>
      <c r="AM67" s="97" t="s">
        <v>8548</v>
      </c>
      <c r="AN67" s="97" t="s">
        <v>8548</v>
      </c>
      <c r="AO67" s="335" t="str">
        <f t="shared" si="11"/>
        <v>HUGHES239-Instalasi-66</v>
      </c>
      <c r="AP67" s="335">
        <v>233019505</v>
      </c>
      <c r="AQ67" s="338" t="s">
        <v>6749</v>
      </c>
    </row>
    <row r="68" spans="1:43">
      <c r="A68" s="97" t="str">
        <f>MasterRemote!A68</f>
        <v>SCM201900010008000067</v>
      </c>
      <c r="B68" s="97">
        <f>MasterRemote!B68</f>
        <v>67</v>
      </c>
      <c r="C68" s="97" t="str">
        <f>VLOOKUP(A68,Sheet7!$B$3:$BR$326,22,FALSE)</f>
        <v>59.1.25.1</v>
      </c>
      <c r="D68" s="314">
        <f>VLOOKUP(A68,Sheet7!$B$3:$BR$326,16,FALSE)</f>
        <v>43421</v>
      </c>
      <c r="E68" s="97" t="s">
        <v>4712</v>
      </c>
      <c r="F68" s="97" t="str">
        <f>MasterRemote!I68</f>
        <v>KANCA CIKARANG</v>
      </c>
      <c r="G68" s="97">
        <v>236151612</v>
      </c>
      <c r="H68" s="97" t="s">
        <v>6740</v>
      </c>
      <c r="I68" s="314">
        <f t="shared" si="6"/>
        <v>43421</v>
      </c>
      <c r="J68" s="314">
        <f t="shared" si="7"/>
        <v>43421</v>
      </c>
      <c r="K68" s="314">
        <f t="shared" si="8"/>
        <v>43421</v>
      </c>
      <c r="L68" s="314">
        <f t="shared" si="9"/>
        <v>43421</v>
      </c>
      <c r="M68" s="97" t="s">
        <v>8547</v>
      </c>
      <c r="N68" s="97" t="s">
        <v>8548</v>
      </c>
      <c r="O68" s="97" t="s">
        <v>14</v>
      </c>
      <c r="P68" s="97" t="s">
        <v>2940</v>
      </c>
      <c r="Q68" s="337">
        <v>20009</v>
      </c>
      <c r="R68" s="97" t="str">
        <f>VLOOKUP(A68,Sheet7!$B$3:$BR$326,18,FALSE)</f>
        <v>Ribut</v>
      </c>
      <c r="S68" s="97">
        <f>VLOOKUP(A68,Sheet7!$B$3:$BR$326,19,FALSE)</f>
        <v>81212200231</v>
      </c>
      <c r="T68" s="97">
        <f>VLOOKUP(A68,Sheet7!$B$3:$BR$326,26,FALSE)</f>
        <v>-634073</v>
      </c>
      <c r="U68" s="97">
        <f>VLOOKUP(A68,Sheet7!$B$3:$BR$326,27,FALSE)</f>
        <v>107119886</v>
      </c>
      <c r="V68" s="97" t="str">
        <f>VLOOKUP(A68,Sheet7!$B$3:$BR$326,21,FALSE)</f>
        <v>36I22401</v>
      </c>
      <c r="W68" s="97">
        <f>VLOOKUP(A68,Sheet7!$B$3:$BR$326,32,FALSE)</f>
        <v>125</v>
      </c>
      <c r="X68" s="97">
        <v>180</v>
      </c>
      <c r="Y68" s="97">
        <f>VLOOKUP(A68,Sheet7!$B$3:$BR$326,49,FALSE)</f>
        <v>35.270000000000003</v>
      </c>
      <c r="Z68" s="97">
        <f>VLOOKUP(A68,Sheet7!$B$3:$BR$326,50,FALSE)</f>
        <v>53.13</v>
      </c>
      <c r="AA68" s="97" t="s">
        <v>8554</v>
      </c>
      <c r="AB68" s="97" t="str">
        <f>VLOOKUP(A68,TaskSurvey!$A$2:$AR$237,36,FALSE)</f>
        <v>NPRM</v>
      </c>
      <c r="AC68" s="97" t="str">
        <f>VLOOKUP(A68,TaskSurvey!$A$2:$AR$237,37,FALSE)</f>
        <v>35m x 2</v>
      </c>
      <c r="AD68" s="97" t="str">
        <f>VLOOKUP(A68,TaskSurvey!$A$2:$AR$237,25,FALSE)</f>
        <v>2.4 m</v>
      </c>
      <c r="AE68" s="97" t="s">
        <v>8556</v>
      </c>
      <c r="AF68" s="97" t="str">
        <f>VLOOKUP(A68,Sheet7!$B$3:$BR$326,59,FALSE)</f>
        <v>Action
• Instalasi antena 2.4
• pointing max sqf
• Tarik Kabel
• cor pondasi + dynabolt
• membersihkan area instalasi</v>
      </c>
      <c r="AG68" s="97" t="str">
        <f t="shared" si="10"/>
        <v>59.1.25.1</v>
      </c>
      <c r="AH68" s="97" t="str">
        <f>VLOOKUP(A68,Sheet7!$B$3:$BR$326,23,FALSE)</f>
        <v>15.1.2.32</v>
      </c>
      <c r="AI68" s="335" t="str">
        <f>MasterRemote!K68</f>
        <v>HUGHES239</v>
      </c>
      <c r="AJ68" s="335">
        <v>233081108</v>
      </c>
      <c r="AK68" s="335" t="s">
        <v>6725</v>
      </c>
      <c r="AL68" s="97" t="str">
        <f>MasterRemote!T68</f>
        <v>SCM201900010008</v>
      </c>
      <c r="AM68" s="97" t="s">
        <v>8548</v>
      </c>
      <c r="AN68" s="97" t="s">
        <v>8548</v>
      </c>
      <c r="AO68" s="335" t="str">
        <f t="shared" si="11"/>
        <v>HUGHES239-Instalasi-67</v>
      </c>
      <c r="AP68" s="335">
        <v>233019505</v>
      </c>
      <c r="AQ68" s="338" t="s">
        <v>6749</v>
      </c>
    </row>
    <row r="69" spans="1:43">
      <c r="A69" s="97" t="str">
        <f>MasterRemote!A69</f>
        <v>SCM201900010008000068</v>
      </c>
      <c r="B69" s="97">
        <f>MasterRemote!B69</f>
        <v>68</v>
      </c>
      <c r="C69" s="97" t="str">
        <f>VLOOKUP(A69,Sheet7!$B$3:$BR$326,22,FALSE)</f>
        <v>29.1.137.1</v>
      </c>
      <c r="D69" s="314">
        <f>VLOOKUP(A69,Sheet7!$B$3:$BR$326,16,FALSE)</f>
        <v>43416</v>
      </c>
      <c r="E69" s="97" t="s">
        <v>4712</v>
      </c>
      <c r="F69" s="97" t="str">
        <f>MasterRemote!I69</f>
        <v>BRI KC CIMANGGIS</v>
      </c>
      <c r="G69" s="97" t="s">
        <v>3179</v>
      </c>
      <c r="H69" s="97" t="s">
        <v>3180</v>
      </c>
      <c r="I69" s="314">
        <f t="shared" si="6"/>
        <v>43416</v>
      </c>
      <c r="J69" s="314">
        <f t="shared" si="7"/>
        <v>43416</v>
      </c>
      <c r="K69" s="314">
        <f t="shared" si="8"/>
        <v>43416</v>
      </c>
      <c r="L69" s="314">
        <f t="shared" si="9"/>
        <v>43416</v>
      </c>
      <c r="M69" s="97" t="s">
        <v>8547</v>
      </c>
      <c r="N69" s="97" t="s">
        <v>8548</v>
      </c>
      <c r="O69" s="97" t="s">
        <v>14</v>
      </c>
      <c r="P69" s="97" t="s">
        <v>2940</v>
      </c>
      <c r="Q69" s="337">
        <v>20009</v>
      </c>
      <c r="R69" s="97" t="str">
        <f>VLOOKUP(A69,Sheet7!$B$3:$BR$326,18,FALSE)</f>
        <v>Yosep</v>
      </c>
      <c r="S69" s="97">
        <f>VLOOKUP(A69,Sheet7!$B$3:$BR$326,19,FALSE)</f>
        <v>87786399338</v>
      </c>
      <c r="T69" s="97">
        <f>VLOOKUP(A69,Sheet7!$B$3:$BR$326,26,FALSE)</f>
        <v>-6360105</v>
      </c>
      <c r="U69" s="97">
        <f>VLOOKUP(A69,Sheet7!$B$3:$BR$326,27,FALSE)</f>
        <v>106859598</v>
      </c>
      <c r="V69" s="97" t="str">
        <f>VLOOKUP(A69,Sheet7!$B$3:$BR$326,21,FALSE)</f>
        <v>36I22402</v>
      </c>
      <c r="W69" s="97">
        <f>VLOOKUP(A69,Sheet7!$B$3:$BR$326,32,FALSE)</f>
        <v>121</v>
      </c>
      <c r="X69" s="97">
        <v>180</v>
      </c>
      <c r="Y69" s="97">
        <f>VLOOKUP(A69,Sheet7!$B$3:$BR$326,49,FALSE)</f>
        <v>35.880000000000003</v>
      </c>
      <c r="Z69" s="97">
        <f>VLOOKUP(A69,Sheet7!$B$3:$BR$326,50,FALSE)</f>
        <v>54.03</v>
      </c>
      <c r="AA69" s="97" t="s">
        <v>8554</v>
      </c>
      <c r="AB69" s="97" t="str">
        <f>VLOOKUP(A69,TaskSurvey!$A$2:$AR$237,36,FALSE)</f>
        <v>NPRM</v>
      </c>
      <c r="AC69" s="97" t="str">
        <f>VLOOKUP(A69,TaskSurvey!$A$2:$AR$237,37,FALSE)</f>
        <v>70m x 2</v>
      </c>
      <c r="AD69" s="97" t="str">
        <f>VLOOKUP(A69,TaskSurvey!$A$2:$AR$237,25,FALSE)</f>
        <v>2.4 m</v>
      </c>
      <c r="AE69" s="97" t="s">
        <v>8556</v>
      </c>
      <c r="AF69" s="97" t="str">
        <f>VLOOKUP(A69,Sheet7!$B$3:$BR$326,59,FALSE)</f>
        <v>Action
• Instalasi vsat 2,4
• Maks SQF
• Resolasi 3M
• Pasang konektor in dan out 
• Tarik Kabel
FORMAT REQ CREATE Sat ID dan antri XPOLL PEKERJAAN 239 BRI TAHAP COMMISIONING 
● TANGGAL :12 november 2018 
● DIAMETER ANT :2,4 
● NO URUT LOKASI : 
● SITE ID : 36I22402 
● IP LAN : 10.204.2.28 
● NAMA LOKASI :BRI KC CIMANGGIS 
● ALAMAT LOKASI : Ruko CV Mitra Lestari Cimanggis, Jl Raya Bogor KM 29, No 9, Cimanggis, Depok 
● NAMA TEKNISI :MALIK 089676706341 
● KOORDINATOR : 
● NAMA PIC BRI :yosep 087786399338 
● SQF :115 
PERANGKAT SN TERPASANG 
● ESN :13318625 
● MODEM JUPITER :BS0013318625AZ 
● ADAPTOR :G808W1001160 
● POWER SUPPLY( PSU) :A00957887 
● LNB :1704-N20204-238400 
● BUC 10 / 20 W :A00994A86 
● FEEDHORN WR :0517-0837 
● MOUNTING ANTENNA:NPRM 
● PANJANG KABEL :80</v>
      </c>
      <c r="AG69" s="97" t="str">
        <f t="shared" si="10"/>
        <v>29.1.137.1</v>
      </c>
      <c r="AH69" s="97" t="str">
        <f>VLOOKUP(A69,Sheet7!$B$3:$BR$326,23,FALSE)</f>
        <v>15.1.2.26</v>
      </c>
      <c r="AI69" s="335" t="str">
        <f>MasterRemote!K69</f>
        <v>HUGHES239</v>
      </c>
      <c r="AJ69" s="335">
        <v>233081108</v>
      </c>
      <c r="AK69" s="335" t="s">
        <v>6725</v>
      </c>
      <c r="AL69" s="97" t="str">
        <f>MasterRemote!T69</f>
        <v>SCM201900010008</v>
      </c>
      <c r="AM69" s="97" t="s">
        <v>8548</v>
      </c>
      <c r="AN69" s="97" t="s">
        <v>8548</v>
      </c>
      <c r="AO69" s="335" t="str">
        <f t="shared" si="11"/>
        <v>HUGHES239-Instalasi-68</v>
      </c>
      <c r="AP69" s="335">
        <v>233019505</v>
      </c>
      <c r="AQ69" s="338" t="s">
        <v>6749</v>
      </c>
    </row>
    <row r="70" spans="1:43">
      <c r="A70" s="97" t="str">
        <f>MasterRemote!A70</f>
        <v>SCM201900010008000069</v>
      </c>
      <c r="B70" s="97">
        <f>MasterRemote!B70</f>
        <v>69</v>
      </c>
      <c r="C70" s="97" t="str">
        <f>VLOOKUP(A70,Sheet7!$B$3:$BR$326,22,FALSE)</f>
        <v>29.1.153.1</v>
      </c>
      <c r="D70" s="314">
        <f>VLOOKUP(A70,Sheet7!$B$3:$BR$326,16,FALSE)</f>
        <v>43417</v>
      </c>
      <c r="E70" s="97" t="s">
        <v>4712</v>
      </c>
      <c r="F70" s="97" t="str">
        <f>MasterRemote!I70</f>
        <v>JKT CIBINONG</v>
      </c>
      <c r="G70" s="97">
        <v>236581704</v>
      </c>
      <c r="H70" s="97" t="s">
        <v>6744</v>
      </c>
      <c r="I70" s="314">
        <f t="shared" si="6"/>
        <v>43417</v>
      </c>
      <c r="J70" s="314">
        <f t="shared" si="7"/>
        <v>43417</v>
      </c>
      <c r="K70" s="314">
        <f t="shared" si="8"/>
        <v>43417</v>
      </c>
      <c r="L70" s="314">
        <f t="shared" si="9"/>
        <v>43417</v>
      </c>
      <c r="M70" s="97" t="s">
        <v>8547</v>
      </c>
      <c r="N70" s="97" t="s">
        <v>8548</v>
      </c>
      <c r="O70" s="97" t="s">
        <v>14</v>
      </c>
      <c r="P70" s="97" t="s">
        <v>2940</v>
      </c>
      <c r="Q70" s="337">
        <v>20009</v>
      </c>
      <c r="R70" s="97" t="str">
        <f>VLOOKUP(A70,Sheet7!$B$3:$BR$326,18,FALSE)</f>
        <v>Anggi</v>
      </c>
      <c r="S70" s="97">
        <f>VLOOKUP(A70,Sheet7!$B$3:$BR$326,19,FALSE)</f>
        <v>87820006191</v>
      </c>
      <c r="T70" s="97">
        <f>VLOOKUP(A70,Sheet7!$B$3:$BR$326,26,FALSE)</f>
        <v>-6471398</v>
      </c>
      <c r="U70" s="97">
        <f>VLOOKUP(A70,Sheet7!$B$3:$BR$326,27,FALSE)</f>
        <v>10685063</v>
      </c>
      <c r="V70" s="97" t="str">
        <f>VLOOKUP(A70,Sheet7!$B$3:$BR$326,21,FALSE)</f>
        <v>36I22403</v>
      </c>
      <c r="W70" s="97">
        <f>VLOOKUP(A70,Sheet7!$B$3:$BR$326,32,FALSE)</f>
        <v>114</v>
      </c>
      <c r="X70" s="97">
        <v>180</v>
      </c>
      <c r="Y70" s="97">
        <f>VLOOKUP(A70,Sheet7!$B$3:$BR$326,49,FALSE)</f>
        <v>34.47</v>
      </c>
      <c r="Z70" s="97">
        <f>VLOOKUP(A70,Sheet7!$B$3:$BR$326,50,FALSE)</f>
        <v>52.97</v>
      </c>
      <c r="AA70" s="97" t="s">
        <v>8554</v>
      </c>
      <c r="AB70" s="97" t="str">
        <f>VLOOKUP(A70,TaskSurvey!$A$2:$AR$237,36,FALSE)</f>
        <v>NPRM</v>
      </c>
      <c r="AC70" s="97" t="str">
        <f>VLOOKUP(A70,TaskSurvey!$A$2:$AR$237,37,FALSE)</f>
        <v>40m x 2</v>
      </c>
      <c r="AD70" s="97" t="str">
        <f>VLOOKUP(A70,TaskSurvey!$A$2:$AR$237,25,FALSE)</f>
        <v>2.4 m</v>
      </c>
      <c r="AE70" s="97" t="s">
        <v>8556</v>
      </c>
      <c r="AF70" s="97" t="str">
        <f>VLOOKUP(A70,Sheet7!$B$3:$BR$326,59,FALSE)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
XPOLL
-CPI. : 
-CTN : 
-OPT BRISAT : 
NOTE : INSTALASI TAHAP I 239 BRI-HUGHES DONE, NEXT SIAP INTEGRASI INSTALASI TAHAP 2
FORMAT REQ CREATE Sat ID dan antri XPOLL PEKERJAAN 239 BRI TAHAP COMMISIONING 
-TANGGAL :13 november 2018 
- DIAMETER ANT :2,4 
- NO URUT LOKASI : 
- SITE ID : 36I22403 
- IP LAN : 29.1.153.1 
- NAMA LOKASI :BRI KC CIBINONG 
- ALAMAT LOKASI : Ruko Duta Cibinong Kav. A No.12,13,14 dan 15, Jl. Raya Jakarta-Bogor KM 43, Kel. Cirimekar, Kec. Cibinong, Kabupaten Bogor 
- NAMA TEKNISI :MALIK 089676706341 
- KOORDINATOR :ERWIN 
- NAMA PIC BRI :anggi 085723332458 
- SQF :119 
PERANGKAT SN TERPASANG 
- ESN :13214725 
- MODEM JUPITER :BS0013214725AV 
- ADAPTOR :G801W1000464 
- POWER SUPPLY( PSU) :A01128B88 
- LNB :1704-N20204-238105 
- BUC 10 / 20 W :A01185A88 
- FEEDHORN WR :0517-0629 
- MOUNTING ANTENNA:NPRM 
- PANJANG KABEL :80</v>
      </c>
      <c r="AG70" s="97" t="str">
        <f t="shared" si="10"/>
        <v>29.1.153.1</v>
      </c>
      <c r="AH70" s="97" t="str">
        <f>VLOOKUP(A70,Sheet7!$B$3:$BR$326,23,FALSE)</f>
        <v>15.1.2.23</v>
      </c>
      <c r="AI70" s="335" t="str">
        <f>MasterRemote!K70</f>
        <v>HUGHES239</v>
      </c>
      <c r="AJ70" s="335">
        <v>233081108</v>
      </c>
      <c r="AK70" s="335" t="s">
        <v>6725</v>
      </c>
      <c r="AL70" s="97" t="str">
        <f>MasterRemote!T70</f>
        <v>SCM201900010008</v>
      </c>
      <c r="AM70" s="97" t="s">
        <v>8548</v>
      </c>
      <c r="AN70" s="97" t="s">
        <v>8548</v>
      </c>
      <c r="AO70" s="335" t="str">
        <f t="shared" si="11"/>
        <v>HUGHES239-Instalasi-69</v>
      </c>
      <c r="AP70" s="335">
        <v>233019505</v>
      </c>
      <c r="AQ70" s="338" t="s">
        <v>6749</v>
      </c>
    </row>
    <row r="71" spans="1:43">
      <c r="A71" s="97" t="str">
        <f>MasterRemote!A71</f>
        <v>SCM201900010008000070</v>
      </c>
      <c r="B71" s="97">
        <f>MasterRemote!B71</f>
        <v>70</v>
      </c>
      <c r="C71" s="97" t="str">
        <f>VLOOKUP(A71,Sheet7!$B$3:$BR$326,22,FALSE)</f>
        <v>1.41.17.1</v>
      </c>
      <c r="D71" s="314">
        <f>VLOOKUP(A71,Sheet7!$B$3:$BR$326,16,FALSE)</f>
        <v>43390</v>
      </c>
      <c r="E71" s="97" t="s">
        <v>4712</v>
      </c>
      <c r="F71" s="97" t="str">
        <f>MasterRemote!I71</f>
        <v>JAMBI 1.41.17.1</v>
      </c>
      <c r="G71" s="97" t="s">
        <v>3258</v>
      </c>
      <c r="H71" s="97" t="s">
        <v>3115</v>
      </c>
      <c r="I71" s="314">
        <f t="shared" si="6"/>
        <v>43390</v>
      </c>
      <c r="J71" s="314">
        <f t="shared" si="7"/>
        <v>43390</v>
      </c>
      <c r="K71" s="314">
        <f t="shared" si="8"/>
        <v>43390</v>
      </c>
      <c r="L71" s="314">
        <f t="shared" si="9"/>
        <v>43390</v>
      </c>
      <c r="M71" s="97" t="s">
        <v>8547</v>
      </c>
      <c r="N71" s="97" t="s">
        <v>8548</v>
      </c>
      <c r="O71" s="97" t="s">
        <v>14</v>
      </c>
      <c r="P71" s="97" t="s">
        <v>2940</v>
      </c>
      <c r="Q71" s="337">
        <v>20009</v>
      </c>
      <c r="R71" s="97" t="str">
        <f>VLOOKUP(A71,Sheet7!$B$3:$BR$326,18,FALSE)</f>
        <v>Andrianus</v>
      </c>
      <c r="S71" s="97">
        <f>VLOOKUP(A71,Sheet7!$B$3:$BR$326,19,FALSE)</f>
        <v>85366929222</v>
      </c>
      <c r="T71" s="97">
        <f>VLOOKUP(A71,Sheet7!$B$3:$BR$326,26,FALSE)</f>
        <v>0</v>
      </c>
      <c r="U71" s="97">
        <f>VLOOKUP(A71,Sheet7!$B$3:$BR$326,27,FALSE)</f>
        <v>0</v>
      </c>
      <c r="V71" s="97" t="str">
        <f>VLOOKUP(A71,Sheet7!$B$3:$BR$326,21,FALSE)</f>
        <v>36D21029</v>
      </c>
      <c r="W71" s="97">
        <f>VLOOKUP(A71,Sheet7!$B$3:$BR$326,32,FALSE)</f>
        <v>74</v>
      </c>
      <c r="X71" s="97">
        <v>180</v>
      </c>
      <c r="Y71" s="97">
        <f>VLOOKUP(A71,Sheet7!$B$3:$BR$326,49,FALSE)</f>
        <v>36.380000000000003</v>
      </c>
      <c r="Z71" s="97">
        <f>VLOOKUP(A71,Sheet7!$B$3:$BR$326,50,FALSE)</f>
        <v>43.89</v>
      </c>
      <c r="AA71" s="97" t="s">
        <v>8554</v>
      </c>
      <c r="AB71" s="97" t="str">
        <f>VLOOKUP(A71,TaskSurvey!$A$2:$AR$237,36,FALSE)</f>
        <v>NPRM</v>
      </c>
      <c r="AC71" s="97" t="str">
        <f>VLOOKUP(A71,TaskSurvey!$A$2:$AR$237,37,FALSE)</f>
        <v>100m x 2</v>
      </c>
      <c r="AD71" s="97" t="str">
        <f>VLOOKUP(A71,TaskSurvey!$A$2:$AR$237,25,FALSE)</f>
        <v>2.4 m</v>
      </c>
      <c r="AE71" s="97" t="s">
        <v>8556</v>
      </c>
      <c r="AF71" s="97" t="str">
        <f>VLOOKUP(A71,Sheet7!$B$3:$BR$326,59,FALSE)</f>
        <v>ACTION 
● Tracking perangkat dari KCP Jelutung ke KANCA JAMBI 
● Lifting perangkat ke lantai 2 
● Rakit antenna set 2,4m 
● Pointing max ke satelit brisat hub 1 
● Kroschek pandangan tampak depan antenna sudah disimetris antara feedsupport danTapak pedestal sudah ok 
● Dinabolt tapak pedestal 
● COR BALLAST sesuai SOP 
● XPOLL ke NOC dan POC BRI</v>
      </c>
      <c r="AG71" s="97" t="str">
        <f t="shared" si="10"/>
        <v>1.41.17.1</v>
      </c>
      <c r="AH71" s="97" t="str">
        <f>VLOOKUP(A71,Sheet7!$B$3:$BR$326,23,FALSE)</f>
        <v>15.1.2.126</v>
      </c>
      <c r="AI71" s="335" t="str">
        <f>MasterRemote!K71</f>
        <v>HUGHES239</v>
      </c>
      <c r="AJ71" s="335">
        <v>236941705</v>
      </c>
      <c r="AK71" s="335" t="s">
        <v>6724</v>
      </c>
      <c r="AL71" s="97" t="str">
        <f>MasterRemote!T71</f>
        <v>SCM201900010008</v>
      </c>
      <c r="AM71" s="97" t="s">
        <v>8548</v>
      </c>
      <c r="AN71" s="97" t="s">
        <v>8548</v>
      </c>
      <c r="AO71" s="335" t="str">
        <f t="shared" si="11"/>
        <v>HUGHES239-Instalasi-70</v>
      </c>
      <c r="AP71" s="335">
        <v>233019505</v>
      </c>
      <c r="AQ71" s="338" t="s">
        <v>6749</v>
      </c>
    </row>
    <row r="72" spans="1:43">
      <c r="A72" s="97" t="str">
        <f>MasterRemote!A72</f>
        <v>SCM201900010008000071</v>
      </c>
      <c r="B72" s="97">
        <f>MasterRemote!B72</f>
        <v>71</v>
      </c>
      <c r="C72" s="97" t="str">
        <f>VLOOKUP(A72,Sheet7!$B$3:$BR$326,22,FALSE)</f>
        <v>1.99.17.1</v>
      </c>
      <c r="D72" s="314">
        <f>VLOOKUP(A72,Sheet7!$B$3:$BR$326,16,FALSE)</f>
        <v>43424</v>
      </c>
      <c r="E72" s="97" t="s">
        <v>4712</v>
      </c>
      <c r="F72" s="97" t="str">
        <f>MasterRemote!I72</f>
        <v>KANWIL SMG SEMARANG (G) [G9833] 1.99.17.1</v>
      </c>
      <c r="G72" s="97" t="s">
        <v>3225</v>
      </c>
      <c r="H72" s="97" t="s">
        <v>3226</v>
      </c>
      <c r="I72" s="314">
        <f t="shared" si="6"/>
        <v>43424</v>
      </c>
      <c r="J72" s="314">
        <f t="shared" si="7"/>
        <v>43424</v>
      </c>
      <c r="K72" s="314">
        <f t="shared" si="8"/>
        <v>43424</v>
      </c>
      <c r="L72" s="314">
        <f t="shared" si="9"/>
        <v>43424</v>
      </c>
      <c r="M72" s="97" t="s">
        <v>8547</v>
      </c>
      <c r="N72" s="97" t="s">
        <v>8548</v>
      </c>
      <c r="O72" s="97" t="s">
        <v>14</v>
      </c>
      <c r="P72" s="97" t="s">
        <v>2940</v>
      </c>
      <c r="Q72" s="337">
        <v>20009</v>
      </c>
      <c r="R72" s="97" t="str">
        <f>VLOOKUP(A72,Sheet7!$B$3:$BR$326,18,FALSE)</f>
        <v>Jack</v>
      </c>
      <c r="S72" s="97">
        <f>VLOOKUP(A72,Sheet7!$B$3:$BR$326,19,FALSE)</f>
        <v>85695704338</v>
      </c>
      <c r="T72" s="97">
        <f>VLOOKUP(A72,Sheet7!$B$3:$BR$326,26,FALSE)</f>
        <v>-7027557</v>
      </c>
      <c r="U72" s="97">
        <f>VLOOKUP(A72,Sheet7!$B$3:$BR$326,27,FALSE)</f>
        <v>110419088</v>
      </c>
      <c r="V72" s="97" t="str">
        <f>VLOOKUP(A72,Sheet7!$B$3:$BR$326,21,FALSE)</f>
        <v>36G11506</v>
      </c>
      <c r="W72" s="97">
        <f>VLOOKUP(A72,Sheet7!$B$3:$BR$326,32,FALSE)</f>
        <v>142</v>
      </c>
      <c r="X72" s="97">
        <v>180</v>
      </c>
      <c r="Y72" s="97">
        <f>VLOOKUP(A72,Sheet7!$B$3:$BR$326,49,FALSE)</f>
        <v>35.9</v>
      </c>
      <c r="Z72" s="97">
        <f>VLOOKUP(A72,Sheet7!$B$3:$BR$326,50,FALSE)</f>
        <v>55.61</v>
      </c>
      <c r="AA72" s="97" t="s">
        <v>8554</v>
      </c>
      <c r="AB72" s="97" t="str">
        <f>VLOOKUP(A72,TaskSurvey!$A$2:$AR$237,36,FALSE)</f>
        <v>NPRM</v>
      </c>
      <c r="AC72" s="97" t="str">
        <f>VLOOKUP(A72,TaskSurvey!$A$2:$AR$237,37,FALSE)</f>
        <v>100m x 2</v>
      </c>
      <c r="AD72" s="97" t="str">
        <f>VLOOKUP(A72,TaskSurvey!$A$2:$AR$237,25,FALSE)</f>
        <v>3.8 m</v>
      </c>
      <c r="AE72" s="97" t="s">
        <v>8556</v>
      </c>
      <c r="AF72" s="97" t="str">
        <f>VLOOKUP(A72,Sheet7!$B$3:$BR$326,59,FALSE)</f>
        <v>ACTION :
● Langsir perangkat dr gudang
● Rakit antenna set 3.8 m
● Pointing max ke satelit brisat hub 1
● Croscheck pandangan tampak depan antenna sudah disimetris antara feedsupport danTapak pedestal sudah ok
● Dinabolt tapak pedestal
● COR BALLAST sesuai SOP
● XPOLL ke NOC dan POC BRI
PONDASI PEDESTAL MOUNTING : SUDAH KUAT DI COR DAN SESUAI SOP DYNABOLT.
- SARPEN
- AC ADA DAN DINGIN
- UPS : ADA
NOTE :
- INSTALASI TAHAP I 239 BRI-HUGHES
REQUES CROSPOL &amp; IP MANAG</v>
      </c>
      <c r="AG72" s="97" t="str">
        <f t="shared" si="10"/>
        <v>1.99.17.1</v>
      </c>
      <c r="AH72" s="97" t="str">
        <f>VLOOKUP(A72,Sheet7!$B$3:$BR$326,23,FALSE)</f>
        <v>10.204.2.40/30</v>
      </c>
      <c r="AI72" s="335" t="str">
        <f>MasterRemote!K72</f>
        <v>HUGHES239</v>
      </c>
      <c r="AJ72" s="315">
        <v>233070710</v>
      </c>
      <c r="AK72" s="317" t="s">
        <v>8560</v>
      </c>
      <c r="AL72" s="97" t="str">
        <f>MasterRemote!T72</f>
        <v>SCM201900010008</v>
      </c>
      <c r="AM72" s="97" t="s">
        <v>8548</v>
      </c>
      <c r="AN72" s="97" t="s">
        <v>8548</v>
      </c>
      <c r="AO72" s="335" t="str">
        <f t="shared" si="11"/>
        <v>HUGHES239-Instalasi-71</v>
      </c>
      <c r="AP72" s="335">
        <v>233019505</v>
      </c>
      <c r="AQ72" s="338" t="s">
        <v>6749</v>
      </c>
    </row>
    <row r="73" spans="1:43">
      <c r="A73" s="97" t="str">
        <f>MasterRemote!A73</f>
        <v>SCM201900010008000072</v>
      </c>
      <c r="B73" s="97">
        <f>MasterRemote!B73</f>
        <v>72</v>
      </c>
      <c r="C73" s="97" t="str">
        <f>VLOOKUP(A73,Sheet7!$B$3:$BR$326,22,FALSE)</f>
        <v>6.72.17.1</v>
      </c>
      <c r="D73" s="314">
        <f>VLOOKUP(A73,Sheet7!$B$3:$BR$326,16,FALSE)</f>
        <v>43417</v>
      </c>
      <c r="E73" s="97" t="s">
        <v>4712</v>
      </c>
      <c r="F73" s="97" t="str">
        <f>MasterRemote!I73</f>
        <v>KANCA SMG BATANG [G0156]</v>
      </c>
      <c r="G73" s="97" t="s">
        <v>3153</v>
      </c>
      <c r="H73" s="97" t="s">
        <v>3154</v>
      </c>
      <c r="I73" s="314">
        <f t="shared" si="6"/>
        <v>43417</v>
      </c>
      <c r="J73" s="314">
        <f t="shared" si="7"/>
        <v>43417</v>
      </c>
      <c r="K73" s="314">
        <f t="shared" si="8"/>
        <v>43417</v>
      </c>
      <c r="L73" s="314">
        <f t="shared" si="9"/>
        <v>43417</v>
      </c>
      <c r="M73" s="97" t="s">
        <v>8547</v>
      </c>
      <c r="N73" s="97" t="s">
        <v>8548</v>
      </c>
      <c r="O73" s="97" t="s">
        <v>14</v>
      </c>
      <c r="P73" s="97" t="s">
        <v>2940</v>
      </c>
      <c r="Q73" s="337">
        <v>20009</v>
      </c>
      <c r="R73" s="97" t="str">
        <f>VLOOKUP(A73,Sheet7!$B$3:$BR$326,18,FALSE)</f>
        <v>Dedy</v>
      </c>
      <c r="S73" s="97">
        <f>VLOOKUP(A73,Sheet7!$B$3:$BR$326,19,FALSE)</f>
        <v>85729296769</v>
      </c>
      <c r="T73" s="97">
        <f>VLOOKUP(A73,Sheet7!$B$3:$BR$326,26,FALSE)</f>
        <v>-6908911</v>
      </c>
      <c r="U73" s="97">
        <f>VLOOKUP(A73,Sheet7!$B$3:$BR$326,27,FALSE)</f>
        <v>109730544</v>
      </c>
      <c r="V73" s="97" t="str">
        <f>VLOOKUP(A73,Sheet7!$B$3:$BR$326,21,FALSE)</f>
        <v>36G21456</v>
      </c>
      <c r="W73" s="97">
        <f>VLOOKUP(A73,Sheet7!$B$3:$BR$326,32,FALSE)</f>
        <v>0</v>
      </c>
      <c r="X73" s="97">
        <v>180</v>
      </c>
      <c r="Y73" s="97">
        <f>VLOOKUP(A73,Sheet7!$B$3:$BR$326,49,FALSE)</f>
        <v>35.58</v>
      </c>
      <c r="Z73" s="97">
        <f>VLOOKUP(A73,Sheet7!$B$3:$BR$326,50,FALSE)</f>
        <v>44.44</v>
      </c>
      <c r="AA73" s="97" t="s">
        <v>8554</v>
      </c>
      <c r="AB73" s="97" t="str">
        <f>VLOOKUP(A73,TaskSurvey!$A$2:$AR$237,36,FALSE)</f>
        <v>NPRM</v>
      </c>
      <c r="AC73" s="97" t="str">
        <f>VLOOKUP(A73,TaskSurvey!$A$2:$AR$237,37,FALSE)</f>
        <v>100m x 2</v>
      </c>
      <c r="AD73" s="97" t="str">
        <f>VLOOKUP(A73,TaskSurvey!$A$2:$AR$237,25,FALSE)</f>
        <v>2.4 m</v>
      </c>
      <c r="AE73" s="97" t="s">
        <v>8556</v>
      </c>
      <c r="AF73" s="97" t="str">
        <f>VLOOKUP(A73,Sheet7!$B$3:$BR$326,59,FALSE)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73" s="97" t="str">
        <f t="shared" si="10"/>
        <v>6.72.17.1</v>
      </c>
      <c r="AH73" s="97" t="str">
        <f>VLOOKUP(A73,Sheet7!$B$3:$BR$326,23,FALSE)</f>
        <v>15.1.2.46</v>
      </c>
      <c r="AI73" s="335" t="str">
        <f>MasterRemote!K73</f>
        <v>HUGHES239</v>
      </c>
      <c r="AJ73" s="315">
        <v>233070710</v>
      </c>
      <c r="AK73" s="317" t="s">
        <v>8560</v>
      </c>
      <c r="AL73" s="97" t="str">
        <f>MasterRemote!T73</f>
        <v>SCM201900010008</v>
      </c>
      <c r="AM73" s="97" t="s">
        <v>8548</v>
      </c>
      <c r="AN73" s="97" t="s">
        <v>8548</v>
      </c>
      <c r="AO73" s="335" t="str">
        <f t="shared" si="11"/>
        <v>HUGHES239-Instalasi-72</v>
      </c>
      <c r="AP73" s="335">
        <v>233019505</v>
      </c>
      <c r="AQ73" s="338" t="s">
        <v>6749</v>
      </c>
    </row>
    <row r="74" spans="1:43">
      <c r="A74" s="97" t="str">
        <f>MasterRemote!A74</f>
        <v>SCM201900010008000073</v>
      </c>
      <c r="B74" s="97">
        <f>MasterRemote!B74</f>
        <v>73</v>
      </c>
      <c r="C74" s="97" t="str">
        <f>VLOOKUP(A74,Sheet7!$B$3:$BR$326,22,FALSE)</f>
        <v>2.102.17.1</v>
      </c>
      <c r="D74" s="314">
        <f>VLOOKUP(A74,Sheet7!$B$3:$BR$326,16,FALSE)</f>
        <v>43417</v>
      </c>
      <c r="E74" s="97" t="s">
        <v>4712</v>
      </c>
      <c r="F74" s="97" t="str">
        <f>MasterRemote!I74</f>
        <v>Unit Pakem (3022) ex. SENDIK YGY YOGYA</v>
      </c>
      <c r="G74" s="97" t="s">
        <v>3249</v>
      </c>
      <c r="H74" s="97" t="s">
        <v>3250</v>
      </c>
      <c r="I74" s="314">
        <f t="shared" si="6"/>
        <v>43417</v>
      </c>
      <c r="J74" s="314">
        <f t="shared" si="7"/>
        <v>43417</v>
      </c>
      <c r="K74" s="314">
        <f t="shared" si="8"/>
        <v>43417</v>
      </c>
      <c r="L74" s="314">
        <f t="shared" si="9"/>
        <v>43417</v>
      </c>
      <c r="M74" s="97" t="s">
        <v>8547</v>
      </c>
      <c r="N74" s="97" t="s">
        <v>8548</v>
      </c>
      <c r="O74" s="97" t="s">
        <v>14</v>
      </c>
      <c r="P74" s="97" t="s">
        <v>2940</v>
      </c>
      <c r="Q74" s="337">
        <v>20009</v>
      </c>
      <c r="R74" s="97" t="str">
        <f>VLOOKUP(A74,Sheet7!$B$3:$BR$326,18,FALSE)</f>
        <v>Anno</v>
      </c>
      <c r="S74" s="97">
        <f>VLOOKUP(A74,Sheet7!$B$3:$BR$326,19,FALSE)</f>
        <v>81329737589</v>
      </c>
      <c r="T74" s="97">
        <f>VLOOKUP(A74,Sheet7!$B$3:$BR$326,26,FALSE)</f>
        <v>0</v>
      </c>
      <c r="U74" s="97">
        <f>VLOOKUP(A74,Sheet7!$B$3:$BR$326,27,FALSE)</f>
        <v>0</v>
      </c>
      <c r="V74" s="97" t="str">
        <f>VLOOKUP(A74,Sheet7!$B$3:$BR$326,21,FALSE)</f>
        <v>36K21796</v>
      </c>
      <c r="W74" s="97">
        <f>VLOOKUP(A74,Sheet7!$B$3:$BR$326,32,FALSE)</f>
        <v>76</v>
      </c>
      <c r="X74" s="97">
        <v>180</v>
      </c>
      <c r="Y74" s="97">
        <f>VLOOKUP(A74,Sheet7!$B$3:$BR$326,49,FALSE)</f>
        <v>39.39</v>
      </c>
      <c r="Z74" s="97">
        <f>VLOOKUP(A74,Sheet7!$B$3:$BR$326,50,FALSE)</f>
        <v>46.41</v>
      </c>
      <c r="AA74" s="97" t="s">
        <v>8554</v>
      </c>
      <c r="AB74" s="97" t="str">
        <f>VLOOKUP(A74,TaskSurvey!$A$2:$AR$237,36,FALSE)</f>
        <v>NPRM</v>
      </c>
      <c r="AC74" s="97" t="str">
        <f>VLOOKUP(A74,TaskSurvey!$A$2:$AR$237,37,FALSE)</f>
        <v>50m x 2</v>
      </c>
      <c r="AD74" s="97" t="str">
        <f>VLOOKUP(A74,TaskSurvey!$A$2:$AR$237,25,FALSE)</f>
        <v>2.4 m</v>
      </c>
      <c r="AE74" s="97" t="s">
        <v>8556</v>
      </c>
      <c r="AF74" s="97" t="str">
        <f>VLOOKUP(A74,Sheet7!$B$3:$BR$326,59,FALSE)</f>
        <v>ACTION
● Lifting perangkat
● Rakit antenna set 2,4m.
● Pointing max ke satelit brisat hub 1
● Kroschek pandangan tampak depan antenna sudah disimetris antara feedsupport danTapak pedestal sudah ok
● BONGKAR ANTENA BIKIN LUBANG
● COR BALLAST sesuai SOP
● XPOLL ke NOC dan POC BRI
● TEBANG POHON.</v>
      </c>
      <c r="AG74" s="97" t="str">
        <f t="shared" si="10"/>
        <v>2.102.17.1</v>
      </c>
      <c r="AH74" s="97" t="str">
        <f>VLOOKUP(A74,Sheet7!$B$3:$BR$326,23,FALSE)</f>
        <v>15.1.2.170</v>
      </c>
      <c r="AI74" s="335" t="str">
        <f>MasterRemote!K74</f>
        <v>HUGHES239</v>
      </c>
      <c r="AJ74" s="335">
        <v>233040304</v>
      </c>
      <c r="AK74" s="335" t="s">
        <v>6723</v>
      </c>
      <c r="AL74" s="97" t="str">
        <f>MasterRemote!T74</f>
        <v>SCM201900010008</v>
      </c>
      <c r="AM74" s="97" t="s">
        <v>8548</v>
      </c>
      <c r="AN74" s="97" t="s">
        <v>8548</v>
      </c>
      <c r="AO74" s="335" t="str">
        <f t="shared" si="11"/>
        <v>HUGHES239-Instalasi-73</v>
      </c>
      <c r="AP74" s="335">
        <v>233019505</v>
      </c>
      <c r="AQ74" s="338" t="s">
        <v>6749</v>
      </c>
    </row>
    <row r="75" spans="1:43">
      <c r="A75" s="97" t="str">
        <f>MasterRemote!A75</f>
        <v>SCM201900010008000074</v>
      </c>
      <c r="B75" s="97">
        <f>MasterRemote!B75</f>
        <v>74</v>
      </c>
      <c r="C75" s="97" t="str">
        <f>VLOOKUP(A75,Sheet7!$B$3:$BR$326,22,FALSE)</f>
        <v>26.2.153.1</v>
      </c>
      <c r="D75" s="314">
        <f>VLOOKUP(A75,Sheet7!$B$3:$BR$326,16,FALSE)</f>
        <v>43419</v>
      </c>
      <c r="E75" s="97" t="s">
        <v>4712</v>
      </c>
      <c r="F75" s="97" t="str">
        <f>MasterRemote!I75</f>
        <v>KANINS SBY BRI SURABAYA</v>
      </c>
      <c r="G75" s="97" t="s">
        <v>3128</v>
      </c>
      <c r="H75" s="97" t="s">
        <v>3129</v>
      </c>
      <c r="I75" s="314">
        <f t="shared" si="6"/>
        <v>43419</v>
      </c>
      <c r="J75" s="314">
        <f t="shared" si="7"/>
        <v>43419</v>
      </c>
      <c r="K75" s="314">
        <f t="shared" si="8"/>
        <v>43419</v>
      </c>
      <c r="L75" s="314">
        <f t="shared" si="9"/>
        <v>43419</v>
      </c>
      <c r="M75" s="97" t="s">
        <v>8547</v>
      </c>
      <c r="N75" s="97" t="s">
        <v>8548</v>
      </c>
      <c r="O75" s="97" t="s">
        <v>14</v>
      </c>
      <c r="P75" s="97" t="s">
        <v>2940</v>
      </c>
      <c r="Q75" s="337">
        <v>20009</v>
      </c>
      <c r="R75" s="97" t="str">
        <f>VLOOKUP(A75,Sheet7!$B$3:$BR$326,18,FALSE)</f>
        <v>Tatit</v>
      </c>
      <c r="S75" s="97">
        <f>VLOOKUP(A75,Sheet7!$B$3:$BR$326,19,FALSE)</f>
        <v>85745390776</v>
      </c>
      <c r="T75" s="97">
        <f>VLOOKUP(A75,Sheet7!$B$3:$BR$326,26,FALSE)</f>
        <v>-7333171</v>
      </c>
      <c r="U75" s="97">
        <f>VLOOKUP(A75,Sheet7!$B$3:$BR$326,27,FALSE)</f>
        <v>112731675</v>
      </c>
      <c r="V75" s="97" t="str">
        <f>VLOOKUP(A75,Sheet7!$B$3:$BR$326,21,FALSE)</f>
        <v>36K01786</v>
      </c>
      <c r="W75" s="97">
        <f>VLOOKUP(A75,Sheet7!$B$3:$BR$326,32,FALSE)</f>
        <v>140</v>
      </c>
      <c r="X75" s="97">
        <v>180</v>
      </c>
      <c r="Y75" s="97">
        <f>VLOOKUP(A75,Sheet7!$B$3:$BR$326,49,FALSE)</f>
        <v>38.28</v>
      </c>
      <c r="Z75" s="97">
        <f>VLOOKUP(A75,Sheet7!$B$3:$BR$326,50,FALSE)</f>
        <v>53.57</v>
      </c>
      <c r="AA75" s="97" t="s">
        <v>8554</v>
      </c>
      <c r="AB75" s="97" t="str">
        <f>VLOOKUP(A75,TaskSurvey!$A$2:$AR$237,36,FALSE)</f>
        <v>NPRM</v>
      </c>
      <c r="AC75" s="97" t="str">
        <f>VLOOKUP(A75,TaskSurvey!$A$2:$AR$237,37,FALSE)</f>
        <v>100m x 2</v>
      </c>
      <c r="AD75" s="97" t="str">
        <f>VLOOKUP(A75,TaskSurvey!$A$2:$AR$237,25,FALSE)</f>
        <v>3.8 m</v>
      </c>
      <c r="AE75" s="97" t="s">
        <v>8556</v>
      </c>
      <c r="AF75" s="97" t="str">
        <f>VLOOKUP(A75,Sheet7!$B$3:$BR$326,59,FALSE)</f>
        <v>ACTION
● Lifting perangkat
● Rakit antenna set 2,4m
● Pointing max ke satelit brisat hub 1
● Kroschek pandangan tampak depan antenna sudah disimetris antara feedsupport danTapak pedestal sudah ok
● Dinabolt tapak pedestal
● COR BALLAST sesuai SOP</v>
      </c>
      <c r="AG75" s="97" t="str">
        <f t="shared" si="10"/>
        <v>26.2.153.1</v>
      </c>
      <c r="AH75" s="97" t="str">
        <f>VLOOKUP(A75,Sheet7!$B$3:$BR$326,23,FALSE)</f>
        <v>15.1.2.214</v>
      </c>
      <c r="AI75" s="335" t="str">
        <f>MasterRemote!K75</f>
        <v>HUGHES239</v>
      </c>
      <c r="AJ75" s="335">
        <v>233040304</v>
      </c>
      <c r="AK75" s="335" t="s">
        <v>6723</v>
      </c>
      <c r="AL75" s="97" t="str">
        <f>MasterRemote!T75</f>
        <v>SCM201900010008</v>
      </c>
      <c r="AM75" s="97" t="s">
        <v>8548</v>
      </c>
      <c r="AN75" s="97" t="s">
        <v>8548</v>
      </c>
      <c r="AO75" s="335" t="str">
        <f t="shared" si="11"/>
        <v>HUGHES239-Instalasi-74</v>
      </c>
      <c r="AP75" s="335">
        <v>233019505</v>
      </c>
      <c r="AQ75" s="338" t="s">
        <v>6749</v>
      </c>
    </row>
    <row r="76" spans="1:43">
      <c r="A76" s="97" t="str">
        <f>MasterRemote!A76</f>
        <v>SCM201900010008000075</v>
      </c>
      <c r="B76" s="97">
        <f>MasterRemote!B76</f>
        <v>75</v>
      </c>
      <c r="C76" s="97" t="str">
        <f>VLOOKUP(A76,Sheet7!$B$3:$BR$326,22,FALSE)</f>
        <v>4.101.65.1</v>
      </c>
      <c r="D76" s="314">
        <f>VLOOKUP(A76,Sheet7!$B$3:$BR$326,16,FALSE)</f>
        <v>43421</v>
      </c>
      <c r="E76" s="97" t="s">
        <v>4712</v>
      </c>
      <c r="F76" s="97" t="str">
        <f>MasterRemote!I76</f>
        <v>SENDIK SBY BRI SURABAYA 4.101.65.1</v>
      </c>
      <c r="G76" s="97" t="s">
        <v>3247</v>
      </c>
      <c r="H76" s="97" t="s">
        <v>3248</v>
      </c>
      <c r="I76" s="314">
        <f t="shared" si="6"/>
        <v>43421</v>
      </c>
      <c r="J76" s="314">
        <f t="shared" si="7"/>
        <v>43421</v>
      </c>
      <c r="K76" s="314">
        <f t="shared" si="8"/>
        <v>43421</v>
      </c>
      <c r="L76" s="314">
        <f t="shared" si="9"/>
        <v>43421</v>
      </c>
      <c r="M76" s="97" t="s">
        <v>8547</v>
      </c>
      <c r="N76" s="97" t="s">
        <v>8548</v>
      </c>
      <c r="O76" s="97" t="s">
        <v>14</v>
      </c>
      <c r="P76" s="97" t="s">
        <v>2940</v>
      </c>
      <c r="Q76" s="337">
        <v>20009</v>
      </c>
      <c r="R76" s="97" t="str">
        <f>VLOOKUP(A76,Sheet7!$B$3:$BR$326,18,FALSE)</f>
        <v>Joko</v>
      </c>
      <c r="S76" s="97">
        <f>VLOOKUP(A76,Sheet7!$B$3:$BR$326,19,FALSE)</f>
        <v>81332427248</v>
      </c>
      <c r="T76" s="97">
        <f>VLOOKUP(A76,Sheet7!$B$3:$BR$326,26,FALSE)</f>
        <v>-7333514</v>
      </c>
      <c r="U76" s="97">
        <f>VLOOKUP(A76,Sheet7!$B$3:$BR$326,27,FALSE)</f>
        <v>112733429</v>
      </c>
      <c r="V76" s="97" t="str">
        <f>VLOOKUP(A76,Sheet7!$B$3:$BR$326,21,FALSE)</f>
        <v>36K11788</v>
      </c>
      <c r="W76" s="97">
        <f>VLOOKUP(A76,Sheet7!$B$3:$BR$326,32,FALSE)</f>
        <v>137</v>
      </c>
      <c r="X76" s="97">
        <v>180</v>
      </c>
      <c r="Y76" s="97">
        <f>VLOOKUP(A76,Sheet7!$B$3:$BR$326,49,FALSE)</f>
        <v>35.69</v>
      </c>
      <c r="Z76" s="97">
        <f>VLOOKUP(A76,Sheet7!$B$3:$BR$326,50,FALSE)</f>
        <v>52.53</v>
      </c>
      <c r="AA76" s="97" t="s">
        <v>8554</v>
      </c>
      <c r="AB76" s="97" t="str">
        <f>VLOOKUP(A76,TaskSurvey!$A$2:$AR$237,36,FALSE)</f>
        <v>NPRM</v>
      </c>
      <c r="AC76" s="97" t="str">
        <f>VLOOKUP(A76,TaskSurvey!$A$2:$AR$237,37,FALSE)</f>
        <v>100m x 2</v>
      </c>
      <c r="AD76" s="97" t="str">
        <f>VLOOKUP(A76,TaskSurvey!$A$2:$AR$237,25,FALSE)</f>
        <v>3.8 m</v>
      </c>
      <c r="AE76" s="97" t="s">
        <v>8556</v>
      </c>
      <c r="AF76" s="97" t="str">
        <f>VLOOKUP(A76,Sheet7!$B$3:$BR$326,59,FALSE)</f>
        <v>ACTION
● Bikin Pondasi dan angkut antenna
● Rakit antenna set 3,8mtr
● Pointing max ke satelit brisat hub 1
● Kroschek pandangan tampak depan antenna sudah simetris antara feedsupport dan tapak pedestal.
● Dinabolt tapak pedestal
● COR BALLAST sesuai SOP
• Xpoll ke NOC dan POC BRI
Done xpoll tgl 24 September 2018</v>
      </c>
      <c r="AG76" s="97" t="str">
        <f t="shared" si="10"/>
        <v>4.101.65.1</v>
      </c>
      <c r="AH76" s="97" t="str">
        <f>VLOOKUP(A76,Sheet7!$B$3:$BR$326,23,FALSE)</f>
        <v>15.1.2.220</v>
      </c>
      <c r="AI76" s="335" t="str">
        <f>MasterRemote!K76</f>
        <v>HUGHES239</v>
      </c>
      <c r="AJ76" s="335">
        <v>233040304</v>
      </c>
      <c r="AK76" s="335" t="s">
        <v>6723</v>
      </c>
      <c r="AL76" s="97" t="str">
        <f>MasterRemote!T76</f>
        <v>SCM201900010008</v>
      </c>
      <c r="AM76" s="97" t="s">
        <v>8548</v>
      </c>
      <c r="AN76" s="97" t="s">
        <v>8548</v>
      </c>
      <c r="AO76" s="335" t="str">
        <f t="shared" si="11"/>
        <v>HUGHES239-Instalasi-75</v>
      </c>
      <c r="AP76" s="335">
        <v>233019505</v>
      </c>
      <c r="AQ76" s="338" t="s">
        <v>6749</v>
      </c>
    </row>
    <row r="77" spans="1:43">
      <c r="A77" s="97" t="str">
        <f>MasterRemote!A77</f>
        <v>SCM201900010008000076</v>
      </c>
      <c r="B77" s="97">
        <f>MasterRemote!B77</f>
        <v>76</v>
      </c>
      <c r="C77" s="97" t="str">
        <f>VLOOKUP(A77,Sheet7!$B$3:$BR$326,22,FALSE)</f>
        <v>3.35.17.1</v>
      </c>
      <c r="D77" s="314">
        <f>VLOOKUP(A77,Sheet7!$B$3:$BR$326,16,FALSE)</f>
        <v>43423</v>
      </c>
      <c r="E77" s="97" t="s">
        <v>4712</v>
      </c>
      <c r="F77" s="97" t="str">
        <f>MasterRemote!I77</f>
        <v>KANWIL DPS DENPASAR (M) 3.35.17.1</v>
      </c>
      <c r="G77" s="97" t="s">
        <v>3232</v>
      </c>
      <c r="H77" s="97" t="s">
        <v>3233</v>
      </c>
      <c r="I77" s="314">
        <f t="shared" si="6"/>
        <v>43423</v>
      </c>
      <c r="J77" s="314">
        <f t="shared" si="7"/>
        <v>43423</v>
      </c>
      <c r="K77" s="314">
        <f t="shared" si="8"/>
        <v>43423</v>
      </c>
      <c r="L77" s="314">
        <f t="shared" si="9"/>
        <v>43423</v>
      </c>
      <c r="M77" s="97" t="s">
        <v>8547</v>
      </c>
      <c r="N77" s="97" t="s">
        <v>8548</v>
      </c>
      <c r="O77" s="97" t="s">
        <v>14</v>
      </c>
      <c r="P77" s="97" t="s">
        <v>2940</v>
      </c>
      <c r="Q77" s="337">
        <v>20009</v>
      </c>
      <c r="R77" s="97" t="str">
        <f>VLOOKUP(A77,Sheet7!$B$3:$BR$326,18,FALSE)</f>
        <v>Gede</v>
      </c>
      <c r="S77" s="97">
        <f>VLOOKUP(A77,Sheet7!$B$3:$BR$326,19,FALSE)</f>
        <v>81339470362</v>
      </c>
      <c r="T77" s="97">
        <f>VLOOKUP(A77,Sheet7!$B$3:$BR$326,26,FALSE)</f>
        <v>-8671787</v>
      </c>
      <c r="U77" s="97">
        <f>VLOOKUP(A77,Sheet7!$B$3:$BR$326,27,FALSE)</f>
        <v>115231685</v>
      </c>
      <c r="V77" s="97" t="str">
        <f>VLOOKUP(A77,Sheet7!$B$3:$BR$326,21,FALSE)</f>
        <v>36M11333</v>
      </c>
      <c r="W77" s="97">
        <f>VLOOKUP(A77,Sheet7!$B$3:$BR$326,32,FALSE)</f>
        <v>144</v>
      </c>
      <c r="X77" s="97">
        <v>180</v>
      </c>
      <c r="Y77" s="97">
        <f>VLOOKUP(A77,Sheet7!$B$3:$BR$326,49,FALSE)</f>
        <v>36.770000000000003</v>
      </c>
      <c r="Z77" s="97">
        <f>VLOOKUP(A77,Sheet7!$B$3:$BR$326,50,FALSE)</f>
        <v>54.44</v>
      </c>
      <c r="AA77" s="97" t="s">
        <v>8554</v>
      </c>
      <c r="AB77" s="97" t="str">
        <f>VLOOKUP(A77,TaskSurvey!$A$2:$AR$237,36,FALSE)</f>
        <v>NPRM</v>
      </c>
      <c r="AC77" s="97" t="str">
        <f>VLOOKUP(A77,TaskSurvey!$A$2:$AR$237,37,FALSE)</f>
        <v>90m x 2</v>
      </c>
      <c r="AD77" s="97" t="str">
        <f>VLOOKUP(A77,TaskSurvey!$A$2:$AR$237,25,FALSE)</f>
        <v>3.8 m</v>
      </c>
      <c r="AE77" s="97" t="s">
        <v>8556</v>
      </c>
      <c r="AF77" s="97" t="str">
        <f>VLOOKUP(A77,Sheet7!$B$3:$BR$326,59,FALSE)</f>
        <v>ACTION
● Lifting perangkat lt 4
● Rakit antenna set 2,4m
● Pointing max ke satelit brisat hub 1
● Kroschek pandangan tampak depan antenna sudah disimetris antara feedsupport danTapak pedestal sudah ok
● Dinabolt tapak pedestal
● COR BALLAST sesuai SOP
● XPOLL ke NOC dan POC BRI</v>
      </c>
      <c r="AG77" s="97" t="str">
        <f t="shared" si="10"/>
        <v>3.35.17.1</v>
      </c>
      <c r="AH77" s="97" t="str">
        <f>VLOOKUP(A77,Sheet7!$B$3:$BR$326,23,FALSE)</f>
        <v>10.204.2.60/30</v>
      </c>
      <c r="AI77" s="335" t="str">
        <f>MasterRemote!K77</f>
        <v>HUGHES239</v>
      </c>
      <c r="AJ77" s="335">
        <v>236471702</v>
      </c>
      <c r="AK77" s="335" t="s">
        <v>6722</v>
      </c>
      <c r="AL77" s="97" t="str">
        <f>MasterRemote!T77</f>
        <v>SCM201900010008</v>
      </c>
      <c r="AM77" s="97" t="s">
        <v>8548</v>
      </c>
      <c r="AN77" s="97" t="s">
        <v>8548</v>
      </c>
      <c r="AO77" s="335" t="str">
        <f t="shared" si="11"/>
        <v>HUGHES239-Instalasi-76</v>
      </c>
      <c r="AP77" s="335">
        <v>233019505</v>
      </c>
      <c r="AQ77" s="338" t="s">
        <v>6749</v>
      </c>
    </row>
    <row r="78" spans="1:43">
      <c r="A78" s="97" t="str">
        <f>MasterRemote!A78</f>
        <v>SCM201900010008000077</v>
      </c>
      <c r="B78" s="97">
        <f>MasterRemote!B78</f>
        <v>77</v>
      </c>
      <c r="C78" s="97" t="str">
        <f>VLOOKUP(A78,Sheet7!$B$3:$BR$326,22,FALSE)</f>
        <v>3.102.17.1</v>
      </c>
      <c r="D78" s="314">
        <f>VLOOKUP(A78,Sheet7!$B$3:$BR$326,16,FALSE)</f>
        <v>43418</v>
      </c>
      <c r="E78" s="97" t="s">
        <v>4712</v>
      </c>
      <c r="F78" s="97" t="str">
        <f>MasterRemote!I78</f>
        <v>KANWIL MDO MANADO (N) 3.102.17.19</v>
      </c>
      <c r="G78" s="97">
        <v>232061204</v>
      </c>
      <c r="H78" s="97" t="s">
        <v>6741</v>
      </c>
      <c r="I78" s="314">
        <f t="shared" si="6"/>
        <v>43418</v>
      </c>
      <c r="J78" s="314">
        <f t="shared" si="7"/>
        <v>43418</v>
      </c>
      <c r="K78" s="314">
        <f t="shared" si="8"/>
        <v>43418</v>
      </c>
      <c r="L78" s="314">
        <f t="shared" si="9"/>
        <v>43418</v>
      </c>
      <c r="M78" s="97" t="s">
        <v>8547</v>
      </c>
      <c r="N78" s="97" t="s">
        <v>8548</v>
      </c>
      <c r="O78" s="97" t="s">
        <v>14</v>
      </c>
      <c r="P78" s="97" t="s">
        <v>2940</v>
      </c>
      <c r="Q78" s="337">
        <v>20009</v>
      </c>
      <c r="R78" s="97" t="str">
        <f>VLOOKUP(A78,Sheet7!$B$3:$BR$326,18,FALSE)</f>
        <v>Marlon</v>
      </c>
      <c r="S78" s="97">
        <f>VLOOKUP(A78,Sheet7!$B$3:$BR$326,19,FALSE)</f>
        <v>82298684923</v>
      </c>
      <c r="T78" s="97">
        <f>VLOOKUP(A78,Sheet7!$B$3:$BR$326,26,FALSE)</f>
        <v>1489152</v>
      </c>
      <c r="U78" s="97">
        <f>VLOOKUP(A78,Sheet7!$B$3:$BR$326,27,FALSE)</f>
        <v>124840048</v>
      </c>
      <c r="V78" s="97" t="str">
        <f>VLOOKUP(A78,Sheet7!$B$3:$BR$326,21,FALSE)</f>
        <v>36N10686</v>
      </c>
      <c r="W78" s="97">
        <f>VLOOKUP(A78,Sheet7!$B$3:$BR$326,32,FALSE)</f>
        <v>118</v>
      </c>
      <c r="X78" s="97">
        <v>180</v>
      </c>
      <c r="Y78" s="97">
        <f>VLOOKUP(A78,Sheet7!$B$3:$BR$326,49,FALSE)</f>
        <v>35.880000000000003</v>
      </c>
      <c r="Z78" s="97">
        <f>VLOOKUP(A78,Sheet7!$B$3:$BR$326,50,FALSE)</f>
        <v>53.56</v>
      </c>
      <c r="AA78" s="97" t="s">
        <v>8554</v>
      </c>
      <c r="AB78" s="97" t="str">
        <f>VLOOKUP(A78,TaskSurvey!$A$2:$AR$237,36,FALSE)</f>
        <v>NPRM</v>
      </c>
      <c r="AC78" s="97" t="str">
        <f>VLOOKUP(A78,TaskSurvey!$A$2:$AR$237,37,FALSE)</f>
        <v>100m x 2</v>
      </c>
      <c r="AD78" s="97" t="str">
        <f>VLOOKUP(A78,TaskSurvey!$A$2:$AR$237,25,FALSE)</f>
        <v>3.8 m</v>
      </c>
      <c r="AE78" s="97" t="s">
        <v>8556</v>
      </c>
      <c r="AF78" s="97" t="str">
        <f>VLOOKUP(A78,Sheet7!$B$3:$BR$326,59,FALSE)</f>
        <v>INSTALASI ANTENA 3,8 METER. PROJECT INSTALASI 239</v>
      </c>
      <c r="AG78" s="97" t="str">
        <f t="shared" si="10"/>
        <v>3.102.17.1</v>
      </c>
      <c r="AH78" s="97" t="str">
        <f>VLOOKUP(A78,Sheet7!$B$3:$BR$326,23,FALSE)</f>
        <v>15.1.2.197</v>
      </c>
      <c r="AI78" s="335" t="str">
        <f>MasterRemote!K78</f>
        <v>HUGHES239</v>
      </c>
      <c r="AJ78" s="335">
        <v>236471702</v>
      </c>
      <c r="AK78" s="335" t="s">
        <v>6722</v>
      </c>
      <c r="AL78" s="97" t="str">
        <f>MasterRemote!T78</f>
        <v>SCM201900010008</v>
      </c>
      <c r="AM78" s="97" t="s">
        <v>8548</v>
      </c>
      <c r="AN78" s="97" t="s">
        <v>8548</v>
      </c>
      <c r="AO78" s="335" t="str">
        <f t="shared" si="11"/>
        <v>HUGHES239-Instalasi-77</v>
      </c>
      <c r="AP78" s="335">
        <v>233019505</v>
      </c>
      <c r="AQ78" s="338" t="s">
        <v>6749</v>
      </c>
    </row>
    <row r="79" spans="1:43">
      <c r="A79" s="97" t="str">
        <f>MasterRemote!A79</f>
        <v>SCM201900010008000078</v>
      </c>
      <c r="B79" s="97">
        <f>MasterRemote!B79</f>
        <v>78</v>
      </c>
      <c r="C79" s="97" t="str">
        <f>VLOOKUP(A79,Sheet7!$B$3:$BR$326,22,FALSE)</f>
        <v>26.2.185.1</v>
      </c>
      <c r="D79" s="314">
        <f>VLOOKUP(A79,Sheet7!$B$3:$BR$326,16,FALSE)</f>
        <v>43419</v>
      </c>
      <c r="E79" s="97" t="s">
        <v>4712</v>
      </c>
      <c r="F79" s="97" t="str">
        <f>MasterRemote!I79</f>
        <v>KANINS MDO BRI MANADO 26.2.185.1</v>
      </c>
      <c r="G79" s="97">
        <v>236581704</v>
      </c>
      <c r="H79" s="97" t="s">
        <v>6744</v>
      </c>
      <c r="I79" s="314">
        <f t="shared" si="6"/>
        <v>43419</v>
      </c>
      <c r="J79" s="314">
        <f t="shared" si="7"/>
        <v>43419</v>
      </c>
      <c r="K79" s="314">
        <f t="shared" si="8"/>
        <v>43419</v>
      </c>
      <c r="L79" s="314">
        <f t="shared" si="9"/>
        <v>43419</v>
      </c>
      <c r="M79" s="97" t="s">
        <v>8547</v>
      </c>
      <c r="N79" s="97" t="s">
        <v>8548</v>
      </c>
      <c r="O79" s="97" t="s">
        <v>14</v>
      </c>
      <c r="P79" s="97" t="s">
        <v>2940</v>
      </c>
      <c r="Q79" s="337">
        <v>20009</v>
      </c>
      <c r="R79" s="97" t="str">
        <f>VLOOKUP(A79,Sheet7!$B$3:$BR$326,18,FALSE)</f>
        <v>Mario</v>
      </c>
      <c r="S79" s="97">
        <f>VLOOKUP(A79,Sheet7!$B$3:$BR$326,19,FALSE)</f>
        <v>8987959715</v>
      </c>
      <c r="T79" s="97">
        <f>VLOOKUP(A79,Sheet7!$B$3:$BR$326,26,FALSE)</f>
        <v>1475302</v>
      </c>
      <c r="U79" s="97">
        <f>VLOOKUP(A79,Sheet7!$B$3:$BR$326,27,FALSE)</f>
        <v>124839197</v>
      </c>
      <c r="V79" s="97" t="str">
        <f>VLOOKUP(A79,Sheet7!$B$3:$BR$326,21,FALSE)</f>
        <v>36N00687</v>
      </c>
      <c r="W79" s="97">
        <f>VLOOKUP(A79,Sheet7!$B$3:$BR$326,32,FALSE)</f>
        <v>0</v>
      </c>
      <c r="X79" s="97">
        <v>180</v>
      </c>
      <c r="Y79" s="97">
        <f>VLOOKUP(A79,Sheet7!$B$3:$BR$326,49,FALSE)</f>
        <v>36.590000000000003</v>
      </c>
      <c r="Z79" s="97">
        <f>VLOOKUP(A79,Sheet7!$B$3:$BR$326,50,FALSE)</f>
        <v>54.05</v>
      </c>
      <c r="AA79" s="97" t="s">
        <v>8554</v>
      </c>
      <c r="AB79" s="97" t="str">
        <f>VLOOKUP(A79,TaskSurvey!$A$2:$AR$237,36,FALSE)</f>
        <v>NPRM</v>
      </c>
      <c r="AC79" s="97" t="str">
        <f>VLOOKUP(A79,TaskSurvey!$A$2:$AR$237,37,FALSE)</f>
        <v>100m x 2</v>
      </c>
      <c r="AD79" s="97" t="str">
        <f>VLOOKUP(A79,TaskSurvey!$A$2:$AR$237,25,FALSE)</f>
        <v>3.8 m</v>
      </c>
      <c r="AE79" s="97" t="s">
        <v>8556</v>
      </c>
      <c r="AF79" s="97" t="str">
        <f>VLOOKUP(A79,Sheet7!$B$3:$BR$326,59,FALSE)</f>
        <v>PONDASI PEDESTAL MOUNTING ; SUDAH KUAT DI COR DAN SESUAI SOP.
-SARPEN
-AC ADA DAN DINGIN
-UPS : ADA / TIDAK ADA
ACTION
- Lifting perangkat
- Rakit antenna set 2,4m
- Pointing max ke satelit brisat hub 1
- Kroschek pandangan tampak depan antenna sudah disimetris antara feedsupport dan 
Tapak pedestal sudah ok
- COR BALLAST sesuai SOP
- XPOLL ke NOC dan POC BRI
XPOLL
-CPI. : 
-CTN : 
-OPT BRISAT : 
*Tanggal mulai instal 28 agustus 2018</v>
      </c>
      <c r="AG79" s="97" t="str">
        <f t="shared" si="10"/>
        <v>26.2.185.1</v>
      </c>
      <c r="AH79" s="97" t="str">
        <f>VLOOKUP(A79,Sheet7!$B$3:$BR$326,23,FALSE)</f>
        <v>15.1.2.196</v>
      </c>
      <c r="AI79" s="335" t="str">
        <f>MasterRemote!K79</f>
        <v>HUGHES239</v>
      </c>
      <c r="AJ79" s="335">
        <v>236471702</v>
      </c>
      <c r="AK79" s="335" t="s">
        <v>6722</v>
      </c>
      <c r="AL79" s="97" t="str">
        <f>MasterRemote!T79</f>
        <v>SCM201900010008</v>
      </c>
      <c r="AM79" s="97" t="s">
        <v>8548</v>
      </c>
      <c r="AN79" s="97" t="s">
        <v>8548</v>
      </c>
      <c r="AO79" s="335" t="str">
        <f t="shared" si="11"/>
        <v>HUGHES239-Instalasi-78</v>
      </c>
      <c r="AP79" s="335">
        <v>233019505</v>
      </c>
      <c r="AQ79" s="338" t="s">
        <v>6749</v>
      </c>
    </row>
    <row r="80" spans="1:43">
      <c r="A80" s="97" t="str">
        <f>MasterRemote!A80</f>
        <v>SCM201900010008000079</v>
      </c>
      <c r="B80" s="97">
        <f>MasterRemote!B80</f>
        <v>79</v>
      </c>
      <c r="C80" s="97" t="str">
        <f>VLOOKUP(A80,Sheet7!$B$3:$BR$326,22,FALSE)</f>
        <v>4.101.113.1</v>
      </c>
      <c r="D80" s="314">
        <f>VLOOKUP(A80,Sheet7!$B$3:$BR$326,16,FALSE)</f>
        <v>43418</v>
      </c>
      <c r="E80" s="97" t="s">
        <v>4712</v>
      </c>
      <c r="F80" s="97" t="str">
        <f>MasterRemote!I80</f>
        <v>SENDIK MDN MEDAN 4.101.113.1</v>
      </c>
      <c r="G80" s="97">
        <v>999999309</v>
      </c>
      <c r="H80" s="97" t="s">
        <v>3005</v>
      </c>
      <c r="I80" s="314">
        <f t="shared" si="6"/>
        <v>43418</v>
      </c>
      <c r="J80" s="314">
        <f t="shared" si="7"/>
        <v>43418</v>
      </c>
      <c r="K80" s="314">
        <f t="shared" si="8"/>
        <v>43418</v>
      </c>
      <c r="L80" s="314">
        <f t="shared" si="9"/>
        <v>43418</v>
      </c>
      <c r="M80" s="97" t="s">
        <v>8547</v>
      </c>
      <c r="N80" s="97" t="s">
        <v>8548</v>
      </c>
      <c r="O80" s="97" t="s">
        <v>14</v>
      </c>
      <c r="P80" s="97" t="s">
        <v>2940</v>
      </c>
      <c r="Q80" s="337">
        <v>20009</v>
      </c>
      <c r="R80" s="97" t="str">
        <f>VLOOKUP(A80,Sheet7!$B$3:$BR$326,18,FALSE)</f>
        <v>Fahmi</v>
      </c>
      <c r="S80" s="97">
        <f>VLOOKUP(A80,Sheet7!$B$3:$BR$326,19,FALSE)</f>
        <v>81263000099</v>
      </c>
      <c r="T80" s="97">
        <f>VLOOKUP(A80,Sheet7!$B$3:$BR$326,26,FALSE)</f>
        <v>3588844</v>
      </c>
      <c r="U80" s="97">
        <f>VLOOKUP(A80,Sheet7!$B$3:$BR$326,27,FALSE)</f>
        <v>98626333</v>
      </c>
      <c r="V80" s="97" t="str">
        <f>VLOOKUP(A80,Sheet7!$B$3:$BR$326,21,FALSE)</f>
        <v>36B11419</v>
      </c>
      <c r="W80" s="97">
        <f>VLOOKUP(A80,Sheet7!$B$3:$BR$326,32,FALSE)</f>
        <v>159</v>
      </c>
      <c r="X80" s="97">
        <v>180</v>
      </c>
      <c r="Y80" s="97">
        <f>VLOOKUP(A80,Sheet7!$B$3:$BR$326,49,FALSE)</f>
        <v>39.19</v>
      </c>
      <c r="Z80" s="97">
        <f>VLOOKUP(A80,Sheet7!$B$3:$BR$326,50,FALSE)</f>
        <v>55.09</v>
      </c>
      <c r="AA80" s="97" t="s">
        <v>8554</v>
      </c>
      <c r="AB80" s="97" t="str">
        <f>VLOOKUP(A80,TaskSurvey!$A$2:$AR$237,36,FALSE)</f>
        <v>NPRM</v>
      </c>
      <c r="AC80" s="97" t="str">
        <f>VLOOKUP(A80,TaskSurvey!$A$2:$AR$237,37,FALSE)</f>
        <v>90m x 2</v>
      </c>
      <c r="AD80" s="97" t="str">
        <f>VLOOKUP(A80,TaskSurvey!$A$2:$AR$237,25,FALSE)</f>
        <v>3.8 m</v>
      </c>
      <c r="AE80" s="97" t="s">
        <v>8556</v>
      </c>
      <c r="AF80" s="97" t="str">
        <f>VLOOKUP(A80,Sheet7!$B$3:$BR$326,59,FALSE)</f>
        <v>ACTION
● Angkut perangkat Ant 3.8 mtr dr Gudang ke lokasi area.
● Rakit antenna set 
● Pointing max ke satelit brisat hub 1
● Chek Posisi simetris Antenna. 
● XPOLL</v>
      </c>
      <c r="AG80" s="97" t="str">
        <f t="shared" si="10"/>
        <v>4.101.113.1</v>
      </c>
      <c r="AH80" s="97" t="str">
        <f>VLOOKUP(A80,Sheet7!$B$3:$BR$326,23,FALSE)</f>
        <v>15.1.2.178</v>
      </c>
      <c r="AI80" s="335" t="str">
        <f>MasterRemote!K80</f>
        <v>HUGHES239</v>
      </c>
      <c r="AJ80" s="335">
        <v>236941705</v>
      </c>
      <c r="AK80" s="335" t="s">
        <v>6724</v>
      </c>
      <c r="AL80" s="97" t="str">
        <f>MasterRemote!T80</f>
        <v>SCM201900010008</v>
      </c>
      <c r="AM80" s="97" t="s">
        <v>8548</v>
      </c>
      <c r="AN80" s="97" t="s">
        <v>8548</v>
      </c>
      <c r="AO80" s="335" t="str">
        <f t="shared" si="11"/>
        <v>HUGHES239-Instalasi-79</v>
      </c>
      <c r="AP80" s="335">
        <v>233019505</v>
      </c>
      <c r="AQ80" s="338" t="s">
        <v>6749</v>
      </c>
    </row>
    <row r="81" spans="1:43">
      <c r="A81" s="97" t="str">
        <f>MasterRemote!A81</f>
        <v>SCM201900010008000080</v>
      </c>
      <c r="B81" s="97">
        <f>MasterRemote!B81</f>
        <v>80</v>
      </c>
      <c r="C81" s="97" t="str">
        <f>VLOOKUP(A81,Sheet7!$B$3:$BR$326,22,FALSE)</f>
        <v>1.73.17.1</v>
      </c>
      <c r="D81" s="314">
        <f>VLOOKUP(A81,Sheet7!$B$3:$BR$326,16,FALSE)</f>
        <v>43420</v>
      </c>
      <c r="E81" s="97" t="s">
        <v>4712</v>
      </c>
      <c r="F81" s="97" t="str">
        <f>MasterRemote!I81</f>
        <v>KANWIL PDG PADANG (C)</v>
      </c>
      <c r="G81" s="97" t="s">
        <v>3179</v>
      </c>
      <c r="H81" s="97" t="s">
        <v>3180</v>
      </c>
      <c r="I81" s="314">
        <f t="shared" si="6"/>
        <v>43420</v>
      </c>
      <c r="J81" s="314">
        <f t="shared" si="7"/>
        <v>43420</v>
      </c>
      <c r="K81" s="314">
        <f t="shared" si="8"/>
        <v>43420</v>
      </c>
      <c r="L81" s="314">
        <f t="shared" si="9"/>
        <v>43420</v>
      </c>
      <c r="M81" s="97" t="s">
        <v>8547</v>
      </c>
      <c r="N81" s="97" t="s">
        <v>8548</v>
      </c>
      <c r="O81" s="97" t="s">
        <v>14</v>
      </c>
      <c r="P81" s="97" t="s">
        <v>2940</v>
      </c>
      <c r="Q81" s="337">
        <v>20009</v>
      </c>
      <c r="R81" s="97" t="str">
        <f>VLOOKUP(A81,Sheet7!$B$3:$BR$326,18,FALSE)</f>
        <v>Fikri</v>
      </c>
      <c r="S81" s="97">
        <f>VLOOKUP(A81,Sheet7!$B$3:$BR$326,19,FALSE)</f>
        <v>81293173721</v>
      </c>
      <c r="T81" s="97" t="str">
        <f>VLOOKUP(A81,Sheet7!$B$3:$BR$326,26,FALSE)</f>
        <v>0" 56'55</v>
      </c>
      <c r="U81" s="97" t="str">
        <f>VLOOKUP(A81,Sheet7!$B$3:$BR$326,27,FALSE)</f>
        <v>100" 21' 50</v>
      </c>
      <c r="V81" s="97" t="str">
        <f>VLOOKUP(A81,Sheet7!$B$3:$BR$326,21,FALSE)</f>
        <v>36C10505</v>
      </c>
      <c r="W81" s="97">
        <f>VLOOKUP(A81,Sheet7!$B$3:$BR$326,32,FALSE)</f>
        <v>140</v>
      </c>
      <c r="X81" s="97">
        <v>180</v>
      </c>
      <c r="Y81" s="97">
        <f>VLOOKUP(A81,Sheet7!$B$3:$BR$326,49,FALSE)</f>
        <v>38.26</v>
      </c>
      <c r="Z81" s="97">
        <f>VLOOKUP(A81,Sheet7!$B$3:$BR$326,50,FALSE)</f>
        <v>56.08</v>
      </c>
      <c r="AA81" s="97" t="s">
        <v>8554</v>
      </c>
      <c r="AB81" s="97" t="str">
        <f>VLOOKUP(A81,TaskSurvey!$A$2:$AR$237,36,FALSE)</f>
        <v>NPRM</v>
      </c>
      <c r="AC81" s="97" t="str">
        <f>VLOOKUP(A81,TaskSurvey!$A$2:$AR$237,37,FALSE)</f>
        <v>80m x 2</v>
      </c>
      <c r="AD81" s="97" t="str">
        <f>VLOOKUP(A81,TaskSurvey!$A$2:$AR$237,25,FALSE)</f>
        <v>3.8 m</v>
      </c>
      <c r="AE81" s="97" t="s">
        <v>8556</v>
      </c>
      <c r="AF81" s="97" t="str">
        <f>VLOOKUP(A81,Sheet7!$B$3:$BR$326,59,FALSE)</f>
        <v>Action
• Instalasi vsat 3,8
• Maks SQF
• Resolasi 3M
• Pasang konektor in dan out 
• Tarik Kabel
• Merapihkan outdoor &amp; indoor</v>
      </c>
      <c r="AG81" s="97" t="str">
        <f t="shared" si="10"/>
        <v>1.73.17.1</v>
      </c>
      <c r="AH81" s="97" t="str">
        <f>VLOOKUP(A81,Sheet7!$B$3:$BR$326,23,FALSE)</f>
        <v>15.1.2.140</v>
      </c>
      <c r="AI81" s="335" t="str">
        <f>MasterRemote!K81</f>
        <v>HUGHES239</v>
      </c>
      <c r="AJ81" s="335">
        <v>236941705</v>
      </c>
      <c r="AK81" s="335" t="s">
        <v>6724</v>
      </c>
      <c r="AL81" s="97" t="str">
        <f>MasterRemote!T81</f>
        <v>SCM201900010008</v>
      </c>
      <c r="AM81" s="97" t="s">
        <v>8548</v>
      </c>
      <c r="AN81" s="97" t="s">
        <v>8548</v>
      </c>
      <c r="AO81" s="335" t="str">
        <f t="shared" si="11"/>
        <v>HUGHES239-Instalasi-80</v>
      </c>
      <c r="AP81" s="335">
        <v>233019505</v>
      </c>
      <c r="AQ81" s="338" t="s">
        <v>6749</v>
      </c>
    </row>
    <row r="82" spans="1:43">
      <c r="A82" s="97" t="str">
        <f>MasterRemote!A82</f>
        <v>SCM201900010008000081</v>
      </c>
      <c r="B82" s="97">
        <f>MasterRemote!B82</f>
        <v>81</v>
      </c>
      <c r="C82" s="97" t="str">
        <f>VLOOKUP(A82,Sheet7!$B$3:$BR$326,22,FALSE)</f>
        <v>4.101.17.1</v>
      </c>
      <c r="D82" s="314">
        <f>VLOOKUP(A82,Sheet7!$B$3:$BR$326,16,FALSE)</f>
        <v>43418</v>
      </c>
      <c r="E82" s="97" t="s">
        <v>4712</v>
      </c>
      <c r="F82" s="97" t="str">
        <f>MasterRemote!I82</f>
        <v>SENDIK PDG BRI PADANG 4.101.17.1</v>
      </c>
      <c r="G82" s="97" t="s">
        <v>3179</v>
      </c>
      <c r="H82" s="97" t="s">
        <v>3180</v>
      </c>
      <c r="I82" s="314">
        <f t="shared" si="6"/>
        <v>43418</v>
      </c>
      <c r="J82" s="314">
        <f t="shared" si="7"/>
        <v>43418</v>
      </c>
      <c r="K82" s="314">
        <f t="shared" si="8"/>
        <v>43418</v>
      </c>
      <c r="L82" s="314">
        <f t="shared" si="9"/>
        <v>43418</v>
      </c>
      <c r="M82" s="97" t="s">
        <v>8547</v>
      </c>
      <c r="N82" s="97" t="s">
        <v>8548</v>
      </c>
      <c r="O82" s="97" t="s">
        <v>14</v>
      </c>
      <c r="P82" s="97" t="s">
        <v>2940</v>
      </c>
      <c r="Q82" s="337">
        <v>20009</v>
      </c>
      <c r="R82" s="97" t="str">
        <f>VLOOKUP(A82,Sheet7!$B$3:$BR$326,18,FALSE)</f>
        <v>Pongko</v>
      </c>
      <c r="S82" s="97">
        <f>VLOOKUP(A82,Sheet7!$B$3:$BR$326,19,FALSE)</f>
        <v>81268668180</v>
      </c>
      <c r="T82" s="97" t="str">
        <f>VLOOKUP(A82,Sheet7!$B$3:$BR$326,26,FALSE)</f>
        <v>0" 56' 35</v>
      </c>
      <c r="U82" s="97" t="str">
        <f>VLOOKUP(A82,Sheet7!$B$3:$BR$326,27,FALSE)</f>
        <v>100"21'42</v>
      </c>
      <c r="V82" s="97" t="str">
        <f>VLOOKUP(A82,Sheet7!$B$3:$BR$326,21,FALSE)</f>
        <v>36C10506</v>
      </c>
      <c r="W82" s="97">
        <f>VLOOKUP(A82,Sheet7!$B$3:$BR$326,32,FALSE)</f>
        <v>0</v>
      </c>
      <c r="X82" s="97">
        <v>180</v>
      </c>
      <c r="Y82" s="97">
        <f>VLOOKUP(A82,Sheet7!$B$3:$BR$326,49,FALSE)</f>
        <v>38.33</v>
      </c>
      <c r="Z82" s="97">
        <f>VLOOKUP(A82,Sheet7!$B$3:$BR$326,50,FALSE)</f>
        <v>55.98</v>
      </c>
      <c r="AA82" s="97" t="s">
        <v>8554</v>
      </c>
      <c r="AB82" s="97" t="str">
        <f>VLOOKUP(A82,TaskSurvey!$A$2:$AR$237,36,FALSE)</f>
        <v>NPRM</v>
      </c>
      <c r="AC82" s="97" t="str">
        <f>VLOOKUP(A82,TaskSurvey!$A$2:$AR$237,37,FALSE)</f>
        <v>50m x 2</v>
      </c>
      <c r="AD82" s="97" t="str">
        <f>VLOOKUP(A82,TaskSurvey!$A$2:$AR$237,25,FALSE)</f>
        <v>3.8 m</v>
      </c>
      <c r="AE82" s="97" t="s">
        <v>8556</v>
      </c>
      <c r="AF82" s="97" t="str">
        <f>VLOOKUP(A82,Sheet7!$B$3:$BR$326,59,FALSE)</f>
        <v>Action
• Instalasi vsat 3,8
• Maks SQF
• Resolasi 3M
• Pasang konektor in dan out 
• Tarik Kabel
• Merapihkan outdoor &amp; indoor</v>
      </c>
      <c r="AG82" s="97" t="str">
        <f t="shared" si="10"/>
        <v>4.101.17.1</v>
      </c>
      <c r="AH82" s="97" t="str">
        <f>VLOOKUP(A82,Sheet7!$B$3:$BR$326,23,FALSE)</f>
        <v>15.1.2.140</v>
      </c>
      <c r="AI82" s="335" t="str">
        <f>MasterRemote!K82</f>
        <v>HUGHES239</v>
      </c>
      <c r="AJ82" s="335">
        <v>236941705</v>
      </c>
      <c r="AK82" s="335" t="s">
        <v>6724</v>
      </c>
      <c r="AL82" s="97" t="str">
        <f>MasterRemote!T82</f>
        <v>SCM201900010008</v>
      </c>
      <c r="AM82" s="97" t="s">
        <v>8548</v>
      </c>
      <c r="AN82" s="97" t="s">
        <v>8548</v>
      </c>
      <c r="AO82" s="335" t="str">
        <f t="shared" si="11"/>
        <v>HUGHES239-Instalasi-81</v>
      </c>
      <c r="AP82" s="335">
        <v>233019505</v>
      </c>
      <c r="AQ82" s="338" t="s">
        <v>6749</v>
      </c>
    </row>
    <row r="83" spans="1:43">
      <c r="A83" s="97" t="str">
        <f>MasterRemote!A83</f>
        <v>SCM201900010008000082</v>
      </c>
      <c r="B83" s="97">
        <f>MasterRemote!B83</f>
        <v>82</v>
      </c>
      <c r="C83" s="97" t="str">
        <f>VLOOKUP(A83,Sheet7!$B$3:$BR$326,22,FALSE)</f>
        <v>6.77.17.1</v>
      </c>
      <c r="D83" s="314">
        <f>VLOOKUP(A83,Sheet7!$B$3:$BR$326,16,FALSE)</f>
        <v>43388</v>
      </c>
      <c r="E83" s="97" t="s">
        <v>4712</v>
      </c>
      <c r="F83" s="97" t="str">
        <f>MasterRemote!I83</f>
        <v>KANCA YGY BANTUL</v>
      </c>
      <c r="G83" s="97" t="s">
        <v>3249</v>
      </c>
      <c r="H83" s="97" t="s">
        <v>3250</v>
      </c>
      <c r="I83" s="314">
        <f t="shared" si="6"/>
        <v>43388</v>
      </c>
      <c r="J83" s="314">
        <f t="shared" si="7"/>
        <v>43388</v>
      </c>
      <c r="K83" s="314">
        <f t="shared" si="8"/>
        <v>43388</v>
      </c>
      <c r="L83" s="314">
        <f t="shared" si="9"/>
        <v>43388</v>
      </c>
      <c r="M83" s="97" t="s">
        <v>8547</v>
      </c>
      <c r="N83" s="97" t="s">
        <v>8548</v>
      </c>
      <c r="O83" s="97" t="s">
        <v>14</v>
      </c>
      <c r="P83" s="97" t="s">
        <v>2940</v>
      </c>
      <c r="Q83" s="337">
        <v>20009</v>
      </c>
      <c r="R83" s="97" t="str">
        <f>VLOOKUP(A83,Sheet7!$B$3:$BR$326,18,FALSE)</f>
        <v>Sakti</v>
      </c>
      <c r="S83" s="97">
        <f>VLOOKUP(A83,Sheet7!$B$3:$BR$326,19,FALSE)</f>
        <v>85640609507</v>
      </c>
      <c r="T83" s="97">
        <f>VLOOKUP(A83,Sheet7!$B$3:$BR$326,26,FALSE)</f>
        <v>-788201</v>
      </c>
      <c r="U83" s="97">
        <f>VLOOKUP(A83,Sheet7!$B$3:$BR$326,27,FALSE)</f>
        <v>110331764</v>
      </c>
      <c r="V83" s="97" t="str">
        <f>VLOOKUP(A83,Sheet7!$B$3:$BR$326,21,FALSE)</f>
        <v>36H21689</v>
      </c>
      <c r="W83" s="97">
        <f>VLOOKUP(A83,Sheet7!$B$3:$BR$326,32,FALSE)</f>
        <v>76</v>
      </c>
      <c r="X83" s="97">
        <v>180</v>
      </c>
      <c r="Y83" s="97">
        <f>VLOOKUP(A83,Sheet7!$B$3:$BR$326,49,FALSE)</f>
        <v>36.200000000000003</v>
      </c>
      <c r="Z83" s="97">
        <f>VLOOKUP(A83,Sheet7!$B$3:$BR$326,50,FALSE)</f>
        <v>45.15</v>
      </c>
      <c r="AA83" s="97" t="s">
        <v>8554</v>
      </c>
      <c r="AB83" s="97" t="str">
        <f>VLOOKUP(A83,TaskSurvey!$A$2:$AR$237,36,FALSE)</f>
        <v>NPRM</v>
      </c>
      <c r="AC83" s="97" t="str">
        <f>VLOOKUP(A83,TaskSurvey!$A$2:$AR$237,37,FALSE)</f>
        <v>50m x 2</v>
      </c>
      <c r="AD83" s="97" t="str">
        <f>VLOOKUP(A83,TaskSurvey!$A$2:$AR$237,25,FALSE)</f>
        <v>2.4 m</v>
      </c>
      <c r="AE83" s="97" t="s">
        <v>8556</v>
      </c>
      <c r="AF83" s="97" t="str">
        <f>VLOOKUP(A83,Sheet7!$B$3:$BR$326,59,FALSE)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83" s="97" t="str">
        <f t="shared" si="10"/>
        <v>6.77.17.1</v>
      </c>
      <c r="AH83" s="97" t="str">
        <f>VLOOKUP(A83,Sheet7!$B$3:$BR$326,23,FALSE)</f>
        <v>15.1.2.48</v>
      </c>
      <c r="AI83" s="335" t="str">
        <f>MasterRemote!K83</f>
        <v>HUGHES239</v>
      </c>
      <c r="AJ83" s="315">
        <v>233070710</v>
      </c>
      <c r="AK83" s="317" t="s">
        <v>8560</v>
      </c>
      <c r="AL83" s="97" t="str">
        <f>MasterRemote!T83</f>
        <v>SCM201900010008</v>
      </c>
      <c r="AM83" s="97" t="s">
        <v>8548</v>
      </c>
      <c r="AN83" s="97" t="s">
        <v>8548</v>
      </c>
      <c r="AO83" s="335" t="str">
        <f t="shared" si="11"/>
        <v>HUGHES239-Instalasi-82</v>
      </c>
      <c r="AP83" s="335">
        <v>233019505</v>
      </c>
      <c r="AQ83" s="338" t="s">
        <v>6749</v>
      </c>
    </row>
    <row r="84" spans="1:43">
      <c r="A84" s="97" t="str">
        <f>MasterRemote!A84</f>
        <v>SCM201900010008000083</v>
      </c>
      <c r="B84" s="97">
        <f>MasterRemote!B84</f>
        <v>83</v>
      </c>
      <c r="C84" s="97" t="str">
        <f>VLOOKUP(A84,Sheet7!$B$3:$BR$326,22,FALSE)</f>
        <v>3.43.17.1</v>
      </c>
      <c r="D84" s="314">
        <f>VLOOKUP(A84,Sheet7!$B$3:$BR$326,16,FALSE)</f>
        <v>43421</v>
      </c>
      <c r="E84" s="97" t="s">
        <v>4712</v>
      </c>
      <c r="F84" s="97" t="str">
        <f>MasterRemote!I84</f>
        <v>KC Tembilahan ex. KANINS PKU BRI PEKANBARU</v>
      </c>
      <c r="G84" s="97" t="s">
        <v>3267</v>
      </c>
      <c r="H84" s="97" t="s">
        <v>3119</v>
      </c>
      <c r="I84" s="314">
        <f t="shared" si="6"/>
        <v>43421</v>
      </c>
      <c r="J84" s="314">
        <f t="shared" si="7"/>
        <v>43421</v>
      </c>
      <c r="K84" s="314">
        <f t="shared" si="8"/>
        <v>43421</v>
      </c>
      <c r="L84" s="314">
        <f t="shared" si="9"/>
        <v>43421</v>
      </c>
      <c r="M84" s="97" t="s">
        <v>8547</v>
      </c>
      <c r="N84" s="97" t="s">
        <v>8548</v>
      </c>
      <c r="O84" s="97" t="s">
        <v>14</v>
      </c>
      <c r="P84" s="97" t="s">
        <v>2940</v>
      </c>
      <c r="Q84" s="337">
        <v>20009</v>
      </c>
      <c r="R84" s="97" t="str">
        <f>VLOOKUP(A84,Sheet7!$B$3:$BR$326,18,FALSE)</f>
        <v>Bram</v>
      </c>
      <c r="S84" s="97">
        <f>VLOOKUP(A84,Sheet7!$B$3:$BR$326,19,FALSE)</f>
        <v>0</v>
      </c>
      <c r="T84" s="97">
        <f>VLOOKUP(A84,Sheet7!$B$3:$BR$326,26,FALSE)</f>
        <v>0</v>
      </c>
      <c r="U84" s="97">
        <f>VLOOKUP(A84,Sheet7!$B$3:$BR$326,27,FALSE)</f>
        <v>0</v>
      </c>
      <c r="V84" s="97" t="str">
        <f>VLOOKUP(A84,Sheet7!$B$3:$BR$326,21,FALSE)</f>
        <v>36X20738</v>
      </c>
      <c r="W84" s="97">
        <f>VLOOKUP(A84,Sheet7!$B$3:$BR$326,32,FALSE)</f>
        <v>124</v>
      </c>
      <c r="X84" s="97">
        <v>180</v>
      </c>
      <c r="Y84" s="97">
        <f>VLOOKUP(A84,Sheet7!$B$3:$BR$326,49,FALSE)</f>
        <v>35.78</v>
      </c>
      <c r="Z84" s="97">
        <f>VLOOKUP(A84,Sheet7!$B$3:$BR$326,50,FALSE)</f>
        <v>54.16</v>
      </c>
      <c r="AA84" s="97" t="s">
        <v>8554</v>
      </c>
      <c r="AB84" s="97" t="str">
        <f>VLOOKUP(A84,TaskSurvey!$A$2:$AR$237,36,FALSE)</f>
        <v>NPRM</v>
      </c>
      <c r="AC84" s="97" t="str">
        <f>VLOOKUP(A84,TaskSurvey!$A$2:$AR$237,37,FALSE)</f>
        <v>100m x 2</v>
      </c>
      <c r="AD84" s="97" t="str">
        <f>VLOOKUP(A84,TaskSurvey!$A$2:$AR$237,25,FALSE)</f>
        <v>2.4 m</v>
      </c>
      <c r="AE84" s="97" t="s">
        <v>8556</v>
      </c>
      <c r="AF84" s="97" t="str">
        <f>VLOOKUP(A84,Sheet7!$B$3:$BR$326,59,FALSE)</f>
        <v xml:space="preserve">
Pending sedang ganti BUC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29 Agustus 2018</v>
      </c>
      <c r="AG84" s="97" t="str">
        <f t="shared" si="10"/>
        <v>3.43.17.1</v>
      </c>
      <c r="AH84" s="97" t="str">
        <f>VLOOKUP(A84,Sheet7!$B$3:$BR$326,23,FALSE)</f>
        <v>15.1.2.180</v>
      </c>
      <c r="AI84" s="335" t="str">
        <f>MasterRemote!K84</f>
        <v>HUGHES239</v>
      </c>
      <c r="AJ84" s="335">
        <v>236941705</v>
      </c>
      <c r="AK84" s="335" t="s">
        <v>6724</v>
      </c>
      <c r="AL84" s="97" t="str">
        <f>MasterRemote!T84</f>
        <v>SCM201900010008</v>
      </c>
      <c r="AM84" s="97" t="s">
        <v>8548</v>
      </c>
      <c r="AN84" s="97" t="s">
        <v>8548</v>
      </c>
      <c r="AO84" s="335" t="str">
        <f t="shared" si="11"/>
        <v>HUGHES239-Instalasi-83</v>
      </c>
      <c r="AP84" s="335">
        <v>233019505</v>
      </c>
      <c r="AQ84" s="338" t="s">
        <v>6749</v>
      </c>
    </row>
    <row r="85" spans="1:43">
      <c r="A85" s="97" t="str">
        <f>MasterRemote!A85</f>
        <v>SCM201900010008000084</v>
      </c>
      <c r="B85" s="97">
        <f>MasterRemote!B85</f>
        <v>84</v>
      </c>
      <c r="C85" s="97" t="str">
        <f>VLOOKUP(A85,Sheet7!$B$3:$BR$326,22,FALSE)</f>
        <v>3.99.121.1</v>
      </c>
      <c r="D85" s="314">
        <f>VLOOKUP(A85,Sheet7!$B$3:$BR$326,16,FALSE)</f>
        <v>43419</v>
      </c>
      <c r="E85" s="97" t="s">
        <v>4712</v>
      </c>
      <c r="F85" s="97" t="str">
        <f>MasterRemote!I85</f>
        <v>KANWIL LAMPUNG</v>
      </c>
      <c r="G85" s="97" t="s">
        <v>3130</v>
      </c>
      <c r="H85" s="97" t="s">
        <v>3131</v>
      </c>
      <c r="I85" s="314">
        <f t="shared" si="6"/>
        <v>43419</v>
      </c>
      <c r="J85" s="314">
        <f t="shared" si="7"/>
        <v>43419</v>
      </c>
      <c r="K85" s="314">
        <f t="shared" si="8"/>
        <v>43419</v>
      </c>
      <c r="L85" s="314">
        <f t="shared" si="9"/>
        <v>43419</v>
      </c>
      <c r="M85" s="97" t="s">
        <v>8547</v>
      </c>
      <c r="N85" s="97" t="s">
        <v>8548</v>
      </c>
      <c r="O85" s="97" t="s">
        <v>14</v>
      </c>
      <c r="P85" s="97" t="s">
        <v>2940</v>
      </c>
      <c r="Q85" s="337">
        <v>20009</v>
      </c>
      <c r="R85" s="97" t="str">
        <f>VLOOKUP(A85,Sheet7!$B$3:$BR$326,18,FALSE)</f>
        <v>Gagah Wibowo</v>
      </c>
      <c r="S85" s="97">
        <f>VLOOKUP(A85,Sheet7!$B$3:$BR$326,19,FALSE)</f>
        <v>8117958171</v>
      </c>
      <c r="T85" s="97">
        <f>VLOOKUP(A85,Sheet7!$B$3:$BR$326,26,FALSE)</f>
        <v>-5415137</v>
      </c>
      <c r="U85" s="97">
        <f>VLOOKUP(A85,Sheet7!$B$3:$BR$326,27,FALSE)</f>
        <v>105258911</v>
      </c>
      <c r="V85" s="97" t="str">
        <f>VLOOKUP(A85,Sheet7!$B$3:$BR$326,21,FALSE)</f>
        <v>36J10509</v>
      </c>
      <c r="W85" s="97">
        <f>VLOOKUP(A85,Sheet7!$B$3:$BR$326,32,FALSE)</f>
        <v>137</v>
      </c>
      <c r="X85" s="97">
        <v>180</v>
      </c>
      <c r="Y85" s="97">
        <f>VLOOKUP(A85,Sheet7!$B$3:$BR$326,49,FALSE)</f>
        <v>35.33</v>
      </c>
      <c r="Z85" s="97">
        <f>VLOOKUP(A85,Sheet7!$B$3:$BR$326,50,FALSE)</f>
        <v>52.61</v>
      </c>
      <c r="AA85" s="97" t="s">
        <v>8554</v>
      </c>
      <c r="AB85" s="97" t="str">
        <f>VLOOKUP(A85,TaskSurvey!$A$2:$AR$237,36,FALSE)</f>
        <v>NPRM</v>
      </c>
      <c r="AC85" s="97" t="str">
        <f>VLOOKUP(A85,TaskSurvey!$A$2:$AR$237,37,FALSE)</f>
        <v>50m x 2</v>
      </c>
      <c r="AD85" s="97" t="str">
        <f>VLOOKUP(A85,TaskSurvey!$A$2:$AR$237,25,FALSE)</f>
        <v>3.8 m</v>
      </c>
      <c r="AE85" s="97" t="s">
        <v>8556</v>
      </c>
      <c r="AF85" s="97" t="str">
        <f>VLOOKUP(A85,Sheet7!$B$3:$BR$326,59,FALSE)</f>
        <v>ACTION
-LIFTING PERANGKAT
-RAKIT ANTENA SET 3,8M
-POINTING MAKSIMAL KE BRISAT HUB 1
-kroscek pandangan tampak depan,antena sudah disimetris antara tapak padestal dan fh.support sudah ok
-dynabolt tapak padestal
-cor ballast sesuai SOP
-XPOL ke NOC dan POC BRI</v>
      </c>
      <c r="AG85" s="97" t="str">
        <f t="shared" si="10"/>
        <v>3.99.121.1</v>
      </c>
      <c r="AH85" s="97" t="str">
        <f>VLOOKUP(A85,Sheet7!$B$3:$BR$326,23,FALSE)</f>
        <v>15.1.2.173</v>
      </c>
      <c r="AI85" s="335" t="str">
        <f>MasterRemote!K85</f>
        <v>HUGHES239</v>
      </c>
      <c r="AJ85" s="335">
        <v>235111005</v>
      </c>
      <c r="AK85" s="335" t="s">
        <v>3131</v>
      </c>
      <c r="AL85" s="97" t="str">
        <f>MasterRemote!T85</f>
        <v>SCM201900010008</v>
      </c>
      <c r="AM85" s="97" t="s">
        <v>8548</v>
      </c>
      <c r="AN85" s="97" t="s">
        <v>8548</v>
      </c>
      <c r="AO85" s="335" t="str">
        <f t="shared" si="11"/>
        <v>HUGHES239-Instalasi-84</v>
      </c>
      <c r="AP85" s="335">
        <v>233019505</v>
      </c>
      <c r="AQ85" s="338" t="s">
        <v>6749</v>
      </c>
    </row>
    <row r="86" spans="1:43">
      <c r="A86" s="97" t="str">
        <f>MasterRemote!A86</f>
        <v>SCM201900010008000085</v>
      </c>
      <c r="B86" s="97">
        <f>MasterRemote!B86</f>
        <v>85</v>
      </c>
      <c r="C86" s="97" t="str">
        <f>VLOOKUP(A86,Sheet7!$B$3:$BR$326,22,FALSE)</f>
        <v>1.131.17.1</v>
      </c>
      <c r="D86" s="314">
        <f>VLOOKUP(A86,Sheet7!$B$3:$BR$326,16,FALSE)</f>
        <v>43418</v>
      </c>
      <c r="E86" s="97" t="s">
        <v>4712</v>
      </c>
      <c r="F86" s="97" t="str">
        <f>MasterRemote!I86</f>
        <v>Kanwil Jakarta 1</v>
      </c>
      <c r="G86" s="97">
        <v>236381702</v>
      </c>
      <c r="H86" s="97" t="s">
        <v>6742</v>
      </c>
      <c r="I86" s="314">
        <f t="shared" si="6"/>
        <v>43418</v>
      </c>
      <c r="J86" s="314">
        <f t="shared" si="7"/>
        <v>43418</v>
      </c>
      <c r="K86" s="314">
        <f t="shared" si="8"/>
        <v>43418</v>
      </c>
      <c r="L86" s="314">
        <f t="shared" si="9"/>
        <v>43418</v>
      </c>
      <c r="M86" s="97" t="s">
        <v>8547</v>
      </c>
      <c r="N86" s="97" t="s">
        <v>8548</v>
      </c>
      <c r="O86" s="97" t="s">
        <v>14</v>
      </c>
      <c r="P86" s="97" t="s">
        <v>2940</v>
      </c>
      <c r="Q86" s="337">
        <v>20009</v>
      </c>
      <c r="R86" s="97" t="str">
        <f>VLOOKUP(A86,Sheet7!$B$3:$BR$326,18,FALSE)</f>
        <v>Daud</v>
      </c>
      <c r="S86" s="97">
        <f>VLOOKUP(A86,Sheet7!$B$3:$BR$326,19,FALSE)</f>
        <v>81298344422</v>
      </c>
      <c r="T86" s="97">
        <f>VLOOKUP(A86,Sheet7!$B$3:$BR$326,26,FALSE)</f>
        <v>-6168925</v>
      </c>
      <c r="U86" s="97">
        <f>VLOOKUP(A86,Sheet7!$B$3:$BR$326,27,FALSE)</f>
        <v>106827021</v>
      </c>
      <c r="V86" s="97" t="str">
        <f>VLOOKUP(A86,Sheet7!$B$3:$BR$326,21,FALSE)</f>
        <v>36E11716</v>
      </c>
      <c r="W86" s="97">
        <f>VLOOKUP(A86,Sheet7!$B$3:$BR$326,32,FALSE)</f>
        <v>146</v>
      </c>
      <c r="X86" s="97">
        <v>180</v>
      </c>
      <c r="Y86" s="97">
        <f>VLOOKUP(A86,Sheet7!$B$3:$BR$326,49,FALSE)</f>
        <v>36.229999999999997</v>
      </c>
      <c r="Z86" s="97">
        <f>VLOOKUP(A86,Sheet7!$B$3:$BR$326,50,FALSE)</f>
        <v>53.04</v>
      </c>
      <c r="AA86" s="97" t="s">
        <v>8554</v>
      </c>
      <c r="AB86" s="97" t="str">
        <f>VLOOKUP(A86,TaskSurvey!$A$2:$AR$237,36,FALSE)</f>
        <v>NPRM</v>
      </c>
      <c r="AC86" s="97" t="str">
        <f>VLOOKUP(A86,TaskSurvey!$A$2:$AR$237,37,FALSE)</f>
        <v>100m x 2</v>
      </c>
      <c r="AD86" s="97" t="str">
        <f>VLOOKUP(A86,TaskSurvey!$A$2:$AR$237,25,FALSE)</f>
        <v>3.8 m</v>
      </c>
      <c r="AE86" s="97" t="s">
        <v>8556</v>
      </c>
      <c r="AF86" s="97" t="str">
        <f>VLOOKUP(A86,Sheet7!$B$3:$BR$326,59,FALSE)</f>
        <v>ACTION
● Lifting perangkat
● Rakit antenna set 3.8m
● Pointing max ke satelit brisat hub 1
● Kroschek pandangan tampak depan antenna sudah disimetris antara feedsupport danTapak pedestal sudah ok
● Dinabolt tapak pedestal
● COR BALLAST sesuai SOP
● XPOLL ke NOC dan POC BRI
DIAMETER ANTENNA : 3.8</v>
      </c>
      <c r="AG86" s="97" t="str">
        <f t="shared" si="10"/>
        <v>1.131.17.1</v>
      </c>
      <c r="AH86" s="97" t="str">
        <f>VLOOKUP(A86,Sheet7!$B$3:$BR$326,23,FALSE)</f>
        <v>15.1.2.152</v>
      </c>
      <c r="AI86" s="335" t="str">
        <f>MasterRemote!K86</f>
        <v>HUGHES239</v>
      </c>
      <c r="AJ86" s="335">
        <v>233081108</v>
      </c>
      <c r="AK86" s="335" t="s">
        <v>6725</v>
      </c>
      <c r="AL86" s="97" t="str">
        <f>MasterRemote!T86</f>
        <v>SCM201900010008</v>
      </c>
      <c r="AM86" s="97" t="s">
        <v>8548</v>
      </c>
      <c r="AN86" s="97" t="s">
        <v>8548</v>
      </c>
      <c r="AO86" s="335" t="str">
        <f t="shared" si="11"/>
        <v>HUGHES239-Instalasi-85</v>
      </c>
      <c r="AP86" s="335">
        <v>233019505</v>
      </c>
      <c r="AQ86" s="338" t="s">
        <v>6749</v>
      </c>
    </row>
    <row r="87" spans="1:43">
      <c r="A87" s="97" t="str">
        <f>MasterRemote!A87</f>
        <v>SCM201900010008000086</v>
      </c>
      <c r="B87" s="97">
        <f>MasterRemote!B87</f>
        <v>86</v>
      </c>
      <c r="C87" s="97" t="str">
        <f>VLOOKUP(A87,Sheet7!$B$3:$BR$326,22,FALSE)</f>
        <v>29.1.129.1</v>
      </c>
      <c r="D87" s="314">
        <f>VLOOKUP(A87,Sheet7!$B$3:$BR$326,16,FALSE)</f>
        <v>43383</v>
      </c>
      <c r="E87" s="97" t="s">
        <v>4712</v>
      </c>
      <c r="F87" s="97" t="str">
        <f>MasterRemote!I87</f>
        <v>Kanca Kalibata ex Kanwil JKT2 Jakarta2</v>
      </c>
      <c r="G87" s="97">
        <v>236151612</v>
      </c>
      <c r="H87" s="97" t="s">
        <v>6740</v>
      </c>
      <c r="I87" s="314">
        <f t="shared" si="6"/>
        <v>43383</v>
      </c>
      <c r="J87" s="314">
        <f t="shared" si="7"/>
        <v>43383</v>
      </c>
      <c r="K87" s="314">
        <f t="shared" si="8"/>
        <v>43383</v>
      </c>
      <c r="L87" s="314">
        <f t="shared" si="9"/>
        <v>43383</v>
      </c>
      <c r="M87" s="97" t="s">
        <v>8547</v>
      </c>
      <c r="N87" s="97" t="s">
        <v>8548</v>
      </c>
      <c r="O87" s="97" t="s">
        <v>14</v>
      </c>
      <c r="P87" s="97" t="s">
        <v>2940</v>
      </c>
      <c r="Q87" s="337">
        <v>20009</v>
      </c>
      <c r="R87" s="97" t="str">
        <f>VLOOKUP(A87,Sheet7!$B$3:$BR$326,18,FALSE)</f>
        <v>Fahmi</v>
      </c>
      <c r="S87" s="97">
        <f>VLOOKUP(A87,Sheet7!$B$3:$BR$326,19,FALSE)</f>
        <v>81297261545</v>
      </c>
      <c r="T87" s="97">
        <f>VLOOKUP(A87,Sheet7!$B$3:$BR$326,26,FALSE)</f>
        <v>0</v>
      </c>
      <c r="U87" s="97">
        <f>VLOOKUP(A87,Sheet7!$B$3:$BR$326,27,FALSE)</f>
        <v>0</v>
      </c>
      <c r="V87" s="97" t="str">
        <f>VLOOKUP(A87,Sheet7!$B$3:$BR$326,21,FALSE)</f>
        <v>36I22486</v>
      </c>
      <c r="W87" s="97">
        <f>VLOOKUP(A87,Sheet7!$B$3:$BR$326,32,FALSE)</f>
        <v>72</v>
      </c>
      <c r="X87" s="97">
        <v>180</v>
      </c>
      <c r="Y87" s="97">
        <f>VLOOKUP(A87,Sheet7!$B$3:$BR$326,49,FALSE)</f>
        <v>34.99</v>
      </c>
      <c r="Z87" s="97">
        <f>VLOOKUP(A87,Sheet7!$B$3:$BR$326,50,FALSE)</f>
        <v>42.67</v>
      </c>
      <c r="AA87" s="97" t="s">
        <v>8554</v>
      </c>
      <c r="AB87" s="97" t="str">
        <f>VLOOKUP(A87,TaskSurvey!$A$2:$AR$237,36,FALSE)</f>
        <v>NPRM</v>
      </c>
      <c r="AC87" s="97" t="str">
        <f>VLOOKUP(A87,TaskSurvey!$A$2:$AR$237,37,FALSE)</f>
        <v>100m x 2</v>
      </c>
      <c r="AD87" s="97" t="str">
        <f>VLOOKUP(A87,TaskSurvey!$A$2:$AR$237,25,FALSE)</f>
        <v>2.4 m</v>
      </c>
      <c r="AE87" s="97" t="s">
        <v>8556</v>
      </c>
      <c r="AF87" s="97" t="str">
        <f>VLOOKUP(A87,Sheet7!$B$3:$BR$326,59,FALSE)</f>
        <v>Action
• Instalasi antena 2.4
• pointing max sqf
• Tarik Kabel
• cor pondasi + dynabolt
• membersihkan area instalasi</v>
      </c>
      <c r="AG87" s="97" t="str">
        <f t="shared" si="10"/>
        <v>29.1.129.1</v>
      </c>
      <c r="AH87" s="97" t="str">
        <f>VLOOKUP(A87,Sheet7!$B$3:$BR$326,23,FALSE)</f>
        <v>15.1.2.59</v>
      </c>
      <c r="AI87" s="335" t="str">
        <f>MasterRemote!K87</f>
        <v>HUGHES239</v>
      </c>
      <c r="AJ87" s="335">
        <v>233081108</v>
      </c>
      <c r="AK87" s="335" t="s">
        <v>6725</v>
      </c>
      <c r="AL87" s="97" t="str">
        <f>MasterRemote!T87</f>
        <v>SCM201900010008</v>
      </c>
      <c r="AM87" s="97" t="s">
        <v>8548</v>
      </c>
      <c r="AN87" s="97" t="s">
        <v>8548</v>
      </c>
      <c r="AO87" s="335" t="str">
        <f t="shared" si="11"/>
        <v>HUGHES239-Instalasi-86</v>
      </c>
      <c r="AP87" s="335">
        <v>233019505</v>
      </c>
      <c r="AQ87" s="338" t="s">
        <v>6749</v>
      </c>
    </row>
    <row r="88" spans="1:43">
      <c r="A88" s="97" t="str">
        <f>MasterRemote!A88</f>
        <v>SCM201900010008000087</v>
      </c>
      <c r="B88" s="97">
        <f>MasterRemote!B88</f>
        <v>87</v>
      </c>
      <c r="C88" s="97" t="str">
        <f>VLOOKUP(A88,Sheet7!$B$3:$BR$326,22,FALSE)</f>
        <v>1.133.17.1</v>
      </c>
      <c r="D88" s="314">
        <f>VLOOKUP(A88,Sheet7!$B$3:$BR$326,16,FALSE)</f>
        <v>43421</v>
      </c>
      <c r="E88" s="97" t="s">
        <v>4712</v>
      </c>
      <c r="F88" s="97" t="str">
        <f>MasterRemote!I88</f>
        <v>Kanca Bogor DS ex Sendik JKT2 Jakarta 1.133.17.9</v>
      </c>
      <c r="G88" s="97">
        <v>236581704</v>
      </c>
      <c r="H88" s="97" t="s">
        <v>6744</v>
      </c>
      <c r="I88" s="314">
        <f t="shared" si="6"/>
        <v>43421</v>
      </c>
      <c r="J88" s="314">
        <f t="shared" si="7"/>
        <v>43421</v>
      </c>
      <c r="K88" s="314">
        <f t="shared" si="8"/>
        <v>43421</v>
      </c>
      <c r="L88" s="314">
        <f t="shared" si="9"/>
        <v>43421</v>
      </c>
      <c r="M88" s="97" t="s">
        <v>8547</v>
      </c>
      <c r="N88" s="97" t="s">
        <v>8548</v>
      </c>
      <c r="O88" s="97" t="s">
        <v>14</v>
      </c>
      <c r="P88" s="97" t="s">
        <v>2940</v>
      </c>
      <c r="Q88" s="337">
        <v>20009</v>
      </c>
      <c r="R88" s="97" t="str">
        <f>VLOOKUP(A88,Sheet7!$B$3:$BR$326,18,FALSE)</f>
        <v>Hiko</v>
      </c>
      <c r="S88" s="97">
        <f>VLOOKUP(A88,Sheet7!$B$3:$BR$326,19,FALSE)</f>
        <v>82167475441</v>
      </c>
      <c r="T88" s="97">
        <f>VLOOKUP(A88,Sheet7!$B$3:$BR$326,26,FALSE)</f>
        <v>0</v>
      </c>
      <c r="U88" s="97">
        <f>VLOOKUP(A88,Sheet7!$B$3:$BR$326,27,FALSE)</f>
        <v>0</v>
      </c>
      <c r="V88" s="97" t="str">
        <f>VLOOKUP(A88,Sheet7!$B$3:$BR$326,21,FALSE)</f>
        <v>36I22424</v>
      </c>
      <c r="W88" s="97">
        <f>VLOOKUP(A88,Sheet7!$B$3:$BR$326,32,FALSE)</f>
        <v>121</v>
      </c>
      <c r="X88" s="97">
        <v>180</v>
      </c>
      <c r="Y88" s="97">
        <f>VLOOKUP(A88,Sheet7!$B$3:$BR$326,49,FALSE)</f>
        <v>35.99</v>
      </c>
      <c r="Z88" s="97">
        <f>VLOOKUP(A88,Sheet7!$B$3:$BR$326,50,FALSE)</f>
        <v>51.63</v>
      </c>
      <c r="AA88" s="97" t="s">
        <v>8554</v>
      </c>
      <c r="AB88" s="97" t="str">
        <f>VLOOKUP(A88,TaskSurvey!$A$2:$AR$237,36,FALSE)</f>
        <v>NPRM</v>
      </c>
      <c r="AC88" s="97" t="str">
        <f>VLOOKUP(A88,TaskSurvey!$A$2:$AR$237,37,FALSE)</f>
        <v>80m x 2</v>
      </c>
      <c r="AD88" s="97" t="str">
        <f>VLOOKUP(A88,TaskSurvey!$A$2:$AR$237,25,FALSE)</f>
        <v>2.4 m</v>
      </c>
      <c r="AE88" s="97" t="s">
        <v>8556</v>
      </c>
      <c r="AF88" s="97" t="str">
        <f>VLOOKUP(A88,Sheet7!$B$3:$BR$326,59,FALSE)</f>
        <v>ACTION
- Lifting perangkat
- Rakit antenna set 2,4m
- Pointing max ke satelit brisat hub 1
- Kroschek pandangan tampak depan antenna sudah disimetris antara feedsupport dan 
Tapak pedestal sudah ok
- Dinabolt tapak pedestal
- COR BALLAST sesuai SOP
- XPOLL ke NOC dan POC BRI
nama lokasi BRI KANCA BOGOR DEWI SARTIKA (INSTALASI 239</v>
      </c>
      <c r="AG88" s="97" t="str">
        <f t="shared" si="10"/>
        <v>1.133.17.1</v>
      </c>
      <c r="AH88" s="97" t="str">
        <f>VLOOKUP(A88,Sheet7!$B$3:$BR$326,23,FALSE)</f>
        <v>15.1.2.56</v>
      </c>
      <c r="AI88" s="335" t="str">
        <f>MasterRemote!K88</f>
        <v>HUGHES239</v>
      </c>
      <c r="AJ88" s="335">
        <v>233081108</v>
      </c>
      <c r="AK88" s="335" t="s">
        <v>6725</v>
      </c>
      <c r="AL88" s="97" t="str">
        <f>MasterRemote!T88</f>
        <v>SCM201900010008</v>
      </c>
      <c r="AM88" s="97" t="s">
        <v>8548</v>
      </c>
      <c r="AN88" s="97" t="s">
        <v>8548</v>
      </c>
      <c r="AO88" s="335" t="str">
        <f t="shared" si="11"/>
        <v>HUGHES239-Instalasi-87</v>
      </c>
      <c r="AP88" s="335">
        <v>233019505</v>
      </c>
      <c r="AQ88" s="338" t="s">
        <v>6749</v>
      </c>
    </row>
    <row r="89" spans="1:43">
      <c r="A89" s="97" t="str">
        <f>MasterRemote!A89</f>
        <v>SCM201900010008000088</v>
      </c>
      <c r="B89" s="97">
        <f>MasterRemote!B89</f>
        <v>88</v>
      </c>
      <c r="C89" s="97" t="str">
        <f>VLOOKUP(A89,Sheet7!$B$3:$BR$326,22,FALSE)</f>
        <v>26.2.129.1</v>
      </c>
      <c r="D89" s="314">
        <f>VLOOKUP(A89,Sheet7!$B$3:$BR$326,16,FALSE)</f>
        <v>43418</v>
      </c>
      <c r="E89" s="97" t="s">
        <v>4712</v>
      </c>
      <c r="F89" s="97" t="str">
        <f>MasterRemote!I89</f>
        <v>KANINS JKT1 BRI JAKARTA 1 26.2.129.1</v>
      </c>
      <c r="G89" s="97">
        <v>236151612</v>
      </c>
      <c r="H89" s="97" t="s">
        <v>6740</v>
      </c>
      <c r="I89" s="314">
        <f t="shared" si="6"/>
        <v>43418</v>
      </c>
      <c r="J89" s="314">
        <f t="shared" si="7"/>
        <v>43418</v>
      </c>
      <c r="K89" s="314">
        <f t="shared" si="8"/>
        <v>43418</v>
      </c>
      <c r="L89" s="314">
        <f t="shared" si="9"/>
        <v>43418</v>
      </c>
      <c r="M89" s="97" t="s">
        <v>8547</v>
      </c>
      <c r="N89" s="97" t="s">
        <v>8548</v>
      </c>
      <c r="O89" s="97" t="s">
        <v>14</v>
      </c>
      <c r="P89" s="97" t="s">
        <v>2940</v>
      </c>
      <c r="Q89" s="337">
        <v>20009</v>
      </c>
      <c r="R89" s="97" t="str">
        <f>VLOOKUP(A89,Sheet7!$B$3:$BR$326,18,FALSE)</f>
        <v>Putra</v>
      </c>
      <c r="S89" s="97">
        <f>VLOOKUP(A89,Sheet7!$B$3:$BR$326,19,FALSE)</f>
        <v>83807382210</v>
      </c>
      <c r="T89" s="97">
        <f>VLOOKUP(A89,Sheet7!$B$3:$BR$326,26,FALSE)</f>
        <v>-6236325</v>
      </c>
      <c r="U89" s="97">
        <f>VLOOKUP(A89,Sheet7!$B$3:$BR$326,27,FALSE)</f>
        <v>106868267</v>
      </c>
      <c r="V89" s="97" t="str">
        <f>VLOOKUP(A89,Sheet7!$B$3:$BR$326,21,FALSE)</f>
        <v>36E01717</v>
      </c>
      <c r="W89" s="97">
        <f>VLOOKUP(A89,Sheet7!$B$3:$BR$326,32,FALSE)</f>
        <v>138</v>
      </c>
      <c r="X89" s="97">
        <v>180</v>
      </c>
      <c r="Y89" s="97">
        <f>VLOOKUP(A89,Sheet7!$B$3:$BR$326,49,FALSE)</f>
        <v>35.69</v>
      </c>
      <c r="Z89" s="97">
        <f>VLOOKUP(A89,Sheet7!$B$3:$BR$326,50,FALSE)</f>
        <v>54.99</v>
      </c>
      <c r="AA89" s="97" t="s">
        <v>8554</v>
      </c>
      <c r="AB89" s="97" t="str">
        <f>VLOOKUP(A89,TaskSurvey!$A$2:$AR$237,36,FALSE)</f>
        <v>NPRM</v>
      </c>
      <c r="AC89" s="97" t="str">
        <f>VLOOKUP(A89,TaskSurvey!$A$2:$AR$237,37,FALSE)</f>
        <v>100m x 2</v>
      </c>
      <c r="AD89" s="97" t="str">
        <f>VLOOKUP(A89,TaskSurvey!$A$2:$AR$237,25,FALSE)</f>
        <v>3.8 m</v>
      </c>
      <c r="AE89" s="97" t="s">
        <v>8556</v>
      </c>
      <c r="AF89" s="97">
        <f>VLOOKUP(A89,Sheet7!$B$3:$BR$326,59,FALSE)</f>
        <v>0</v>
      </c>
      <c r="AG89" s="97" t="str">
        <f t="shared" si="10"/>
        <v>26.2.129.1</v>
      </c>
      <c r="AH89" s="97" t="str">
        <f>VLOOKUP(A89,Sheet7!$B$3:$BR$326,23,FALSE)</f>
        <v>15.1.2.205</v>
      </c>
      <c r="AI89" s="335" t="str">
        <f>MasterRemote!K89</f>
        <v>HUGHES239</v>
      </c>
      <c r="AJ89" s="335">
        <v>233081108</v>
      </c>
      <c r="AK89" s="335" t="s">
        <v>6725</v>
      </c>
      <c r="AL89" s="97" t="str">
        <f>MasterRemote!T89</f>
        <v>SCM201900010008</v>
      </c>
      <c r="AM89" s="97" t="s">
        <v>8548</v>
      </c>
      <c r="AN89" s="97" t="s">
        <v>8548</v>
      </c>
      <c r="AO89" s="335" t="str">
        <f t="shared" si="11"/>
        <v>HUGHES239-Instalasi-88</v>
      </c>
      <c r="AP89" s="335">
        <v>233019505</v>
      </c>
      <c r="AQ89" s="338" t="s">
        <v>6749</v>
      </c>
    </row>
    <row r="90" spans="1:43">
      <c r="A90" s="97" t="str">
        <f>MasterRemote!A90</f>
        <v>SCM201900010008000089</v>
      </c>
      <c r="B90" s="97">
        <f>MasterRemote!B90</f>
        <v>89</v>
      </c>
      <c r="C90" s="97" t="str">
        <f>VLOOKUP(A90,Sheet7!$B$3:$BR$326,22,FALSE)</f>
        <v>2.35.17.1</v>
      </c>
      <c r="D90" s="314">
        <f>VLOOKUP(A90,Sheet7!$B$3:$BR$326,16,FALSE)</f>
        <v>43423</v>
      </c>
      <c r="E90" s="97" t="s">
        <v>4712</v>
      </c>
      <c r="F90" s="97" t="str">
        <f>MasterRemote!I90</f>
        <v>KANWIL BDG BANDUNG (F) 2.35.17.109</v>
      </c>
      <c r="G90" s="97">
        <v>999999309</v>
      </c>
      <c r="H90" s="97" t="s">
        <v>3005</v>
      </c>
      <c r="I90" s="314">
        <f t="shared" si="6"/>
        <v>43423</v>
      </c>
      <c r="J90" s="314">
        <f t="shared" si="7"/>
        <v>43423</v>
      </c>
      <c r="K90" s="314">
        <f t="shared" si="8"/>
        <v>43423</v>
      </c>
      <c r="L90" s="314">
        <f t="shared" si="9"/>
        <v>43423</v>
      </c>
      <c r="M90" s="97" t="s">
        <v>8547</v>
      </c>
      <c r="N90" s="97" t="s">
        <v>8548</v>
      </c>
      <c r="O90" s="97" t="s">
        <v>14</v>
      </c>
      <c r="P90" s="97" t="s">
        <v>2940</v>
      </c>
      <c r="Q90" s="337">
        <v>20009</v>
      </c>
      <c r="R90" s="97" t="str">
        <f>VLOOKUP(A90,Sheet7!$B$3:$BR$326,18,FALSE)</f>
        <v>Tito</v>
      </c>
      <c r="S90" s="97">
        <f>VLOOKUP(A90,Sheet7!$B$3:$BR$326,19,FALSE)</f>
        <v>87723419266</v>
      </c>
      <c r="T90" s="97">
        <f>VLOOKUP(A90,Sheet7!$B$3:$BR$326,26,FALSE)</f>
        <v>-6920736</v>
      </c>
      <c r="U90" s="97">
        <f>VLOOKUP(A90,Sheet7!$B$3:$BR$326,27,FALSE)</f>
        <v>107607504</v>
      </c>
      <c r="V90" s="97" t="str">
        <f>VLOOKUP(A90,Sheet7!$B$3:$BR$326,21,FALSE)</f>
        <v>36F11917</v>
      </c>
      <c r="W90" s="97">
        <f>VLOOKUP(A90,Sheet7!$B$3:$BR$326,32,FALSE)</f>
        <v>149</v>
      </c>
      <c r="X90" s="97">
        <v>180</v>
      </c>
      <c r="Y90" s="97">
        <f>VLOOKUP(A90,Sheet7!$B$3:$BR$326,49,FALSE)</f>
        <v>0</v>
      </c>
      <c r="Z90" s="97">
        <f>VLOOKUP(A90,Sheet7!$B$3:$BR$326,50,FALSE)</f>
        <v>0</v>
      </c>
      <c r="AA90" s="97" t="s">
        <v>8554</v>
      </c>
      <c r="AB90" s="97" t="str">
        <f>VLOOKUP(A90,TaskSurvey!$A$2:$AR$237,36,FALSE)</f>
        <v>NPRM</v>
      </c>
      <c r="AC90" s="97" t="str">
        <f>VLOOKUP(A90,TaskSurvey!$A$2:$AR$237,37,FALSE)</f>
        <v>100m x 2</v>
      </c>
      <c r="AD90" s="97" t="str">
        <f>VLOOKUP(A90,TaskSurvey!$A$2:$AR$237,25,FALSE)</f>
        <v>3.8 m</v>
      </c>
      <c r="AE90" s="97" t="s">
        <v>8556</v>
      </c>
      <c r="AF90" s="97" t="str">
        <f>VLOOKUP(A90,Sheet7!$B$3:$BR$326,59,FALSE)</f>
        <v>ACTION
● Ankut perangkat Ant 3.8 mtr dr Gudang ke lokasi area.
● Rakit antenna set 
● Pointing max ke satelit brisat hub 1
● Chek Posisi simetris Antenna.
● Dyna bolt 
● XPOLL
● Pembuatan Balast 9 kotak.
xpoll tgl 10 september 2018</v>
      </c>
      <c r="AG90" s="97" t="str">
        <f t="shared" si="10"/>
        <v>2.35.17.1</v>
      </c>
      <c r="AH90" s="97" t="str">
        <f>VLOOKUP(A90,Sheet7!$B$3:$BR$326,23,FALSE)</f>
        <v>10.204.2.112/30</v>
      </c>
      <c r="AI90" s="335" t="str">
        <f>MasterRemote!K90</f>
        <v>HUGHES239</v>
      </c>
      <c r="AJ90" s="335">
        <v>237711805</v>
      </c>
      <c r="AK90" s="340" t="s">
        <v>6726</v>
      </c>
      <c r="AL90" s="97" t="str">
        <f>MasterRemote!T90</f>
        <v>SCM201900010008</v>
      </c>
      <c r="AM90" s="97" t="s">
        <v>8548</v>
      </c>
      <c r="AN90" s="97" t="s">
        <v>8548</v>
      </c>
      <c r="AO90" s="335" t="str">
        <f t="shared" si="11"/>
        <v>HUGHES239-Instalasi-89</v>
      </c>
      <c r="AP90" s="335">
        <v>233019505</v>
      </c>
      <c r="AQ90" s="338" t="s">
        <v>6749</v>
      </c>
    </row>
    <row r="91" spans="1:43">
      <c r="A91" s="97" t="str">
        <f>MasterRemote!A91</f>
        <v>SCM201900010008000090</v>
      </c>
      <c r="B91" s="97">
        <f>MasterRemote!B91</f>
        <v>90</v>
      </c>
      <c r="C91" s="97" t="str">
        <f>VLOOKUP(A91,Sheet7!$B$3:$BR$326,22,FALSE)</f>
        <v>4.101.33.1</v>
      </c>
      <c r="D91" s="314">
        <f>VLOOKUP(A91,Sheet7!$B$3:$BR$326,16,FALSE)</f>
        <v>43421</v>
      </c>
      <c r="E91" s="97" t="s">
        <v>4712</v>
      </c>
      <c r="F91" s="97" t="str">
        <f>MasterRemote!I91</f>
        <v>SENDIK BDG BRI BANDUNG 4.101.33.1</v>
      </c>
      <c r="G91" s="97">
        <v>999999309</v>
      </c>
      <c r="H91" s="97" t="s">
        <v>3005</v>
      </c>
      <c r="I91" s="314">
        <f t="shared" si="6"/>
        <v>43421</v>
      </c>
      <c r="J91" s="314">
        <f t="shared" si="7"/>
        <v>43421</v>
      </c>
      <c r="K91" s="314">
        <f t="shared" si="8"/>
        <v>43421</v>
      </c>
      <c r="L91" s="314">
        <f t="shared" si="9"/>
        <v>43421</v>
      </c>
      <c r="M91" s="97" t="s">
        <v>8547</v>
      </c>
      <c r="N91" s="97" t="s">
        <v>8548</v>
      </c>
      <c r="O91" s="97" t="s">
        <v>14</v>
      </c>
      <c r="P91" s="97" t="s">
        <v>2940</v>
      </c>
      <c r="Q91" s="337">
        <v>20009</v>
      </c>
      <c r="R91" s="97" t="str">
        <f>VLOOKUP(A91,Sheet7!$B$3:$BR$326,18,FALSE)</f>
        <v>Surya</v>
      </c>
      <c r="S91" s="97">
        <f>VLOOKUP(A91,Sheet7!$B$3:$BR$326,19,FALSE)</f>
        <v>89605340404</v>
      </c>
      <c r="T91" s="97">
        <f>VLOOKUP(A91,Sheet7!$B$3:$BR$326,26,FALSE)</f>
        <v>-6814109</v>
      </c>
      <c r="U91" s="97">
        <f>VLOOKUP(A91,Sheet7!$B$3:$BR$326,27,FALSE)</f>
        <v>107621392</v>
      </c>
      <c r="V91" s="97" t="str">
        <f>VLOOKUP(A91,Sheet7!$B$3:$BR$326,21,FALSE)</f>
        <v>36F11918</v>
      </c>
      <c r="W91" s="97">
        <f>VLOOKUP(A91,Sheet7!$B$3:$BR$326,32,FALSE)</f>
        <v>131</v>
      </c>
      <c r="X91" s="97">
        <v>180</v>
      </c>
      <c r="Y91" s="97">
        <f>VLOOKUP(A91,Sheet7!$B$3:$BR$326,49,FALSE)</f>
        <v>35.89</v>
      </c>
      <c r="Z91" s="97">
        <f>VLOOKUP(A91,Sheet7!$B$3:$BR$326,50,FALSE)</f>
        <v>51.95</v>
      </c>
      <c r="AA91" s="97" t="s">
        <v>8554</v>
      </c>
      <c r="AB91" s="97" t="str">
        <f>VLOOKUP(A91,TaskSurvey!$A$2:$AR$237,36,FALSE)</f>
        <v>NPRM</v>
      </c>
      <c r="AC91" s="97" t="str">
        <f>VLOOKUP(A91,TaskSurvey!$A$2:$AR$237,37,FALSE)</f>
        <v>50m x 2</v>
      </c>
      <c r="AD91" s="97" t="str">
        <f>VLOOKUP(A91,TaskSurvey!$A$2:$AR$237,25,FALSE)</f>
        <v>3.8 m</v>
      </c>
      <c r="AE91" s="97" t="s">
        <v>8556</v>
      </c>
      <c r="AF91" s="97" t="str">
        <f>VLOOKUP(A91,Sheet7!$B$3:$BR$326,59,FALSE)</f>
        <v xml:space="preserve">ACTION
● Ankut perangkat Ant 3.8 mtr dr Gudang ke lokasi area.
● Rakit antenna set 
● Pointing max ke satelit brisat hub 1
● Chek Posisi tidak simetris Antenna. 
● XPOLL 
</v>
      </c>
      <c r="AG91" s="97" t="str">
        <f t="shared" si="10"/>
        <v>4.101.33.1</v>
      </c>
      <c r="AH91" s="97" t="str">
        <f>VLOOKUP(A91,Sheet7!$B$3:$BR$326,23,FALSE)</f>
        <v>15.1.2.147</v>
      </c>
      <c r="AI91" s="335" t="str">
        <f>MasterRemote!K91</f>
        <v>HUGHES239</v>
      </c>
      <c r="AJ91" s="335">
        <v>237711805</v>
      </c>
      <c r="AK91" s="340" t="s">
        <v>6726</v>
      </c>
      <c r="AL91" s="97" t="str">
        <f>MasterRemote!T91</f>
        <v>SCM201900010008</v>
      </c>
      <c r="AM91" s="97" t="s">
        <v>8548</v>
      </c>
      <c r="AN91" s="97" t="s">
        <v>8548</v>
      </c>
      <c r="AO91" s="335" t="str">
        <f t="shared" si="11"/>
        <v>HUGHES239-Instalasi-90</v>
      </c>
      <c r="AP91" s="335">
        <v>233019505</v>
      </c>
      <c r="AQ91" s="338" t="s">
        <v>6749</v>
      </c>
    </row>
    <row r="92" spans="1:43">
      <c r="A92" s="97" t="str">
        <f>MasterRemote!A92</f>
        <v>SCM201900010008000091</v>
      </c>
      <c r="B92" s="97">
        <f>MasterRemote!B92</f>
        <v>91</v>
      </c>
      <c r="C92" s="97" t="str">
        <f>VLOOKUP(A92,Sheet7!$B$3:$BR$326,22,FALSE)</f>
        <v>26.2.169.1</v>
      </c>
      <c r="D92" s="314">
        <f>VLOOKUP(A92,Sheet7!$B$3:$BR$326,16,FALSE)</f>
        <v>43421</v>
      </c>
      <c r="E92" s="97" t="s">
        <v>4712</v>
      </c>
      <c r="F92" s="97" t="str">
        <f>MasterRemote!I92</f>
        <v>KANINS BJM BRI BANJARMASIN 26.2.169.9</v>
      </c>
      <c r="G92" s="97">
        <v>236151612</v>
      </c>
      <c r="H92" s="97" t="s">
        <v>6740</v>
      </c>
      <c r="I92" s="314">
        <f t="shared" si="6"/>
        <v>43421</v>
      </c>
      <c r="J92" s="314">
        <f t="shared" si="7"/>
        <v>43421</v>
      </c>
      <c r="K92" s="314">
        <f t="shared" si="8"/>
        <v>43421</v>
      </c>
      <c r="L92" s="314">
        <f t="shared" si="9"/>
        <v>43421</v>
      </c>
      <c r="M92" s="97" t="s">
        <v>8547</v>
      </c>
      <c r="N92" s="97" t="s">
        <v>8548</v>
      </c>
      <c r="O92" s="97" t="s">
        <v>14</v>
      </c>
      <c r="P92" s="97" t="s">
        <v>2940</v>
      </c>
      <c r="Q92" s="337">
        <v>20009</v>
      </c>
      <c r="R92" s="97" t="str">
        <f>VLOOKUP(A92,Sheet7!$B$3:$BR$326,18,FALSE)</f>
        <v>Yusri</v>
      </c>
      <c r="S92" s="97">
        <f>VLOOKUP(A92,Sheet7!$B$3:$BR$326,19,FALSE)</f>
        <v>81348686003</v>
      </c>
      <c r="T92" s="97">
        <f>VLOOKUP(A92,Sheet7!$B$3:$BR$326,26,FALSE)</f>
        <v>-698148</v>
      </c>
      <c r="U92" s="97">
        <f>VLOOKUP(A92,Sheet7!$B$3:$BR$326,27,FALSE)</f>
        <v>108476807</v>
      </c>
      <c r="V92" s="97" t="str">
        <f>VLOOKUP(A92,Sheet7!$B$3:$BR$326,21,FALSE)</f>
        <v>36L01250</v>
      </c>
      <c r="W92" s="97">
        <f>VLOOKUP(A92,Sheet7!$B$3:$BR$326,32,FALSE)</f>
        <v>0</v>
      </c>
      <c r="X92" s="97">
        <v>180</v>
      </c>
      <c r="Y92" s="97">
        <f>VLOOKUP(A92,Sheet7!$B$3:$BR$326,49,FALSE)</f>
        <v>35.159999999999997</v>
      </c>
      <c r="Z92" s="97">
        <f>VLOOKUP(A92,Sheet7!$B$3:$BR$326,50,FALSE)</f>
        <v>53.23</v>
      </c>
      <c r="AA92" s="97" t="s">
        <v>8554</v>
      </c>
      <c r="AB92" s="97" t="str">
        <f>VLOOKUP(A92,TaskSurvey!$A$2:$AR$237,36,FALSE)</f>
        <v>NPRM</v>
      </c>
      <c r="AC92" s="97" t="str">
        <f>VLOOKUP(A92,TaskSurvey!$A$2:$AR$237,37,FALSE)</f>
        <v>50m x 2</v>
      </c>
      <c r="AD92" s="97" t="str">
        <f>VLOOKUP(A92,TaskSurvey!$A$2:$AR$237,25,FALSE)</f>
        <v>3.8 m</v>
      </c>
      <c r="AE92" s="97" t="s">
        <v>8556</v>
      </c>
      <c r="AF92" s="97" t="str">
        <f>VLOOKUP(A92,Sheet7!$B$3:$BR$326,59,FALSE)</f>
        <v>Action : 
- Angkut antena ke lokasi
- instalasi ( rakit feedhorn, rakit buc, rakit lnb, pembuatan konektor dan pointiing
- Tarik kabel baru RG6 25x2m dan merapikan kabel. 
- req xpool</v>
      </c>
      <c r="AG92" s="97" t="str">
        <f t="shared" si="10"/>
        <v>26.2.169.1</v>
      </c>
      <c r="AH92" s="97" t="str">
        <f>VLOOKUP(A92,Sheet7!$B$3:$BR$326,23,FALSE)</f>
        <v>15.1.2.179</v>
      </c>
      <c r="AI92" s="335" t="str">
        <f>MasterRemote!K92</f>
        <v>HUGHES239</v>
      </c>
      <c r="AJ92" s="335">
        <v>236471702</v>
      </c>
      <c r="AK92" s="335" t="s">
        <v>6722</v>
      </c>
      <c r="AL92" s="97" t="str">
        <f>MasterRemote!T92</f>
        <v>SCM201900010008</v>
      </c>
      <c r="AM92" s="97" t="s">
        <v>8548</v>
      </c>
      <c r="AN92" s="97" t="s">
        <v>8548</v>
      </c>
      <c r="AO92" s="335" t="str">
        <f t="shared" si="11"/>
        <v>HUGHES239-Instalasi-91</v>
      </c>
      <c r="AP92" s="335">
        <v>233019505</v>
      </c>
      <c r="AQ92" s="338" t="s">
        <v>6749</v>
      </c>
    </row>
    <row r="93" spans="1:43">
      <c r="A93" s="97" t="str">
        <f>MasterRemote!A93</f>
        <v>SCM201900010008000092</v>
      </c>
      <c r="B93" s="97">
        <f>MasterRemote!B93</f>
        <v>92</v>
      </c>
      <c r="C93" s="97" t="str">
        <f>VLOOKUP(A93,Sheet7!$B$3:$BR$326,22,FALSE)</f>
        <v>3.131.17.1</v>
      </c>
      <c r="D93" s="314">
        <f>VLOOKUP(A93,Sheet7!$B$3:$BR$326,16,FALSE)</f>
        <v>43419</v>
      </c>
      <c r="E93" s="97" t="s">
        <v>4712</v>
      </c>
      <c r="F93" s="97" t="str">
        <f>MasterRemote!I93</f>
        <v>KANWIL BJM BANJARMASIN (L) 3.131.17.1</v>
      </c>
      <c r="G93" s="97">
        <v>236151612</v>
      </c>
      <c r="H93" s="97" t="s">
        <v>6740</v>
      </c>
      <c r="I93" s="314">
        <f t="shared" si="6"/>
        <v>43419</v>
      </c>
      <c r="J93" s="314">
        <f t="shared" si="7"/>
        <v>43419</v>
      </c>
      <c r="K93" s="314">
        <f t="shared" si="8"/>
        <v>43419</v>
      </c>
      <c r="L93" s="314">
        <f t="shared" si="9"/>
        <v>43419</v>
      </c>
      <c r="M93" s="97" t="s">
        <v>8547</v>
      </c>
      <c r="N93" s="97" t="s">
        <v>8548</v>
      </c>
      <c r="O93" s="97" t="s">
        <v>14</v>
      </c>
      <c r="P93" s="97" t="s">
        <v>2940</v>
      </c>
      <c r="Q93" s="337">
        <v>20009</v>
      </c>
      <c r="R93" s="97" t="str">
        <f>VLOOKUP(A93,Sheet7!$B$3:$BR$326,18,FALSE)</f>
        <v>Yusri</v>
      </c>
      <c r="S93" s="97">
        <f>VLOOKUP(A93,Sheet7!$B$3:$BR$326,19,FALSE)</f>
        <v>81348686003</v>
      </c>
      <c r="T93" s="97">
        <f>VLOOKUP(A93,Sheet7!$B$3:$BR$326,26,FALSE)</f>
        <v>-3328016</v>
      </c>
      <c r="U93" s="97">
        <f>VLOOKUP(A93,Sheet7!$B$3:$BR$326,27,FALSE)</f>
        <v>114610061</v>
      </c>
      <c r="V93" s="97" t="str">
        <f>VLOOKUP(A93,Sheet7!$B$3:$BR$326,21,FALSE)</f>
        <v>36L11314</v>
      </c>
      <c r="W93" s="97">
        <f>VLOOKUP(A93,Sheet7!$B$3:$BR$326,32,FALSE)</f>
        <v>124</v>
      </c>
      <c r="X93" s="97">
        <v>180</v>
      </c>
      <c r="Y93" s="97">
        <f>VLOOKUP(A93,Sheet7!$B$3:$BR$326,49,FALSE)</f>
        <v>37.229999999999997</v>
      </c>
      <c r="Z93" s="97">
        <f>VLOOKUP(A93,Sheet7!$B$3:$BR$326,50,FALSE)</f>
        <v>53.39</v>
      </c>
      <c r="AA93" s="97" t="s">
        <v>8554</v>
      </c>
      <c r="AB93" s="97" t="str">
        <f>VLOOKUP(A93,TaskSurvey!$A$2:$AR$237,36,FALSE)</f>
        <v>NPRM</v>
      </c>
      <c r="AC93" s="97" t="str">
        <f>VLOOKUP(A93,TaskSurvey!$A$2:$AR$237,37,FALSE)</f>
        <v>70m x 2</v>
      </c>
      <c r="AD93" s="97" t="str">
        <f>VLOOKUP(A93,TaskSurvey!$A$2:$AR$237,25,FALSE)</f>
        <v>3.8 m</v>
      </c>
      <c r="AE93" s="97" t="s">
        <v>8556</v>
      </c>
      <c r="AF93" s="97" t="str">
        <f>VLOOKUP(A93,Sheet7!$B$3:$BR$326,59,FALSE)</f>
        <v>Action : 
- Intalasi Antena 3'8</v>
      </c>
      <c r="AG93" s="97" t="str">
        <f t="shared" si="10"/>
        <v>3.131.17.1</v>
      </c>
      <c r="AH93" s="97" t="str">
        <f>VLOOKUP(A93,Sheet7!$B$3:$BR$326,23,FALSE)</f>
        <v>15.1.2.149</v>
      </c>
      <c r="AI93" s="335" t="str">
        <f>MasterRemote!K93</f>
        <v>HUGHES239</v>
      </c>
      <c r="AJ93" s="335">
        <v>236471702</v>
      </c>
      <c r="AK93" s="335" t="s">
        <v>6722</v>
      </c>
      <c r="AL93" s="97" t="str">
        <f>MasterRemote!T93</f>
        <v>SCM201900010008</v>
      </c>
      <c r="AM93" s="97" t="s">
        <v>8548</v>
      </c>
      <c r="AN93" s="97" t="s">
        <v>8548</v>
      </c>
      <c r="AO93" s="335" t="str">
        <f t="shared" si="11"/>
        <v>HUGHES239-Instalasi-92</v>
      </c>
      <c r="AP93" s="335">
        <v>233019505</v>
      </c>
      <c r="AQ93" s="338" t="s">
        <v>6749</v>
      </c>
    </row>
    <row r="94" spans="1:43">
      <c r="A94" s="97" t="str">
        <f>MasterRemote!A94</f>
        <v>SCM201900010008000093</v>
      </c>
      <c r="B94" s="97">
        <f>MasterRemote!B94</f>
        <v>93</v>
      </c>
      <c r="C94" s="97" t="str">
        <f>VLOOKUP(A94,Sheet7!$B$3:$BR$326,22,FALSE)</f>
        <v>1.105.17.1</v>
      </c>
      <c r="D94" s="314">
        <f>VLOOKUP(A94,Sheet7!$B$3:$BR$326,16,FALSE)</f>
        <v>43422</v>
      </c>
      <c r="E94" s="97" t="s">
        <v>4712</v>
      </c>
      <c r="F94" s="97" t="str">
        <f>MasterRemote!I94</f>
        <v>KANCA SMG KUDUS [G0038]</v>
      </c>
      <c r="G94" s="97" t="s">
        <v>3225</v>
      </c>
      <c r="H94" s="97" t="s">
        <v>3226</v>
      </c>
      <c r="I94" s="314">
        <f t="shared" si="6"/>
        <v>43422</v>
      </c>
      <c r="J94" s="314">
        <f t="shared" si="7"/>
        <v>43422</v>
      </c>
      <c r="K94" s="314">
        <f t="shared" si="8"/>
        <v>43422</v>
      </c>
      <c r="L94" s="314">
        <f t="shared" si="9"/>
        <v>43422</v>
      </c>
      <c r="M94" s="97" t="s">
        <v>8547</v>
      </c>
      <c r="N94" s="97" t="s">
        <v>8548</v>
      </c>
      <c r="O94" s="97" t="s">
        <v>14</v>
      </c>
      <c r="P94" s="97" t="s">
        <v>2940</v>
      </c>
      <c r="Q94" s="337">
        <v>20009</v>
      </c>
      <c r="R94" s="97" t="str">
        <f>VLOOKUP(A94,Sheet7!$B$3:$BR$326,18,FALSE)</f>
        <v>Raka</v>
      </c>
      <c r="S94" s="97">
        <f>VLOOKUP(A94,Sheet7!$B$3:$BR$326,19,FALSE)</f>
        <v>8112744918</v>
      </c>
      <c r="T94" s="97">
        <f>VLOOKUP(A94,Sheet7!$B$3:$BR$326,26,FALSE)</f>
        <v>-6805867</v>
      </c>
      <c r="U94" s="97">
        <f>VLOOKUP(A94,Sheet7!$B$3:$BR$326,27,FALSE)</f>
        <v>11084986</v>
      </c>
      <c r="V94" s="97" t="str">
        <f>VLOOKUP(A94,Sheet7!$B$3:$BR$326,21,FALSE)</f>
        <v>36G21457</v>
      </c>
      <c r="W94" s="97">
        <f>VLOOKUP(A94,Sheet7!$B$3:$BR$326,32,FALSE)</f>
        <v>123</v>
      </c>
      <c r="X94" s="97">
        <v>180</v>
      </c>
      <c r="Y94" s="97">
        <f>VLOOKUP(A94,Sheet7!$B$3:$BR$326,49,FALSE)</f>
        <v>36.049999999999997</v>
      </c>
      <c r="Z94" s="97">
        <f>VLOOKUP(A94,Sheet7!$B$3:$BR$326,50,FALSE)</f>
        <v>52.36</v>
      </c>
      <c r="AA94" s="97" t="s">
        <v>8554</v>
      </c>
      <c r="AB94" s="97" t="str">
        <f>VLOOKUP(A94,TaskSurvey!$A$2:$AR$237,36,FALSE)</f>
        <v>NPRM</v>
      </c>
      <c r="AC94" s="97" t="str">
        <f>VLOOKUP(A94,TaskSurvey!$A$2:$AR$237,37,FALSE)</f>
        <v>70m x 2</v>
      </c>
      <c r="AD94" s="97" t="str">
        <f>VLOOKUP(A94,TaskSurvey!$A$2:$AR$237,25,FALSE)</f>
        <v>2.4 m</v>
      </c>
      <c r="AE94" s="97" t="s">
        <v>8556</v>
      </c>
      <c r="AF94" s="97" t="str">
        <f>VLOOKUP(A94,Sheet7!$B$3:$BR$326,59,FALSE)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94" s="97" t="str">
        <f t="shared" si="10"/>
        <v>1.105.17.1</v>
      </c>
      <c r="AH94" s="97" t="str">
        <f>VLOOKUP(A94,Sheet7!$B$3:$BR$326,23,FALSE)</f>
        <v>15.1.2.74</v>
      </c>
      <c r="AI94" s="335" t="str">
        <f>MasterRemote!K94</f>
        <v>HUGHES239</v>
      </c>
      <c r="AJ94" s="315">
        <v>233070710</v>
      </c>
      <c r="AK94" s="317" t="s">
        <v>8560</v>
      </c>
      <c r="AL94" s="97" t="str">
        <f>MasterRemote!T94</f>
        <v>SCM201900010008</v>
      </c>
      <c r="AM94" s="97" t="s">
        <v>8548</v>
      </c>
      <c r="AN94" s="97" t="s">
        <v>8548</v>
      </c>
      <c r="AO94" s="335" t="str">
        <f t="shared" si="11"/>
        <v>HUGHES239-Instalasi-93</v>
      </c>
      <c r="AP94" s="335">
        <v>233019505</v>
      </c>
      <c r="AQ94" s="338" t="s">
        <v>6749</v>
      </c>
    </row>
    <row r="95" spans="1:43">
      <c r="A95" s="97" t="str">
        <f>MasterRemote!A95</f>
        <v>SCM201900010008000094</v>
      </c>
      <c r="B95" s="97">
        <f>MasterRemote!B95</f>
        <v>94</v>
      </c>
      <c r="C95" s="97" t="str">
        <f>VLOOKUP(A95,Sheet7!$B$3:$BR$326,22,FALSE)</f>
        <v>26.2.177.1</v>
      </c>
      <c r="D95" s="314">
        <f>VLOOKUP(A95,Sheet7!$B$3:$BR$326,16,FALSE)</f>
        <v>43418</v>
      </c>
      <c r="E95" s="97" t="s">
        <v>4712</v>
      </c>
      <c r="F95" s="97" t="str">
        <f>MasterRemote!I95</f>
        <v>KANINS MKS BRI MAKASSAR</v>
      </c>
      <c r="G95" s="97" t="s">
        <v>3229</v>
      </c>
      <c r="H95" s="97" t="s">
        <v>3054</v>
      </c>
      <c r="I95" s="314">
        <f t="shared" si="6"/>
        <v>43418</v>
      </c>
      <c r="J95" s="314">
        <f t="shared" si="7"/>
        <v>43418</v>
      </c>
      <c r="K95" s="314">
        <f t="shared" si="8"/>
        <v>43418</v>
      </c>
      <c r="L95" s="314">
        <f t="shared" si="9"/>
        <v>43418</v>
      </c>
      <c r="M95" s="97" t="s">
        <v>8547</v>
      </c>
      <c r="N95" s="97" t="s">
        <v>8548</v>
      </c>
      <c r="O95" s="97" t="s">
        <v>14</v>
      </c>
      <c r="P95" s="97" t="s">
        <v>2940</v>
      </c>
      <c r="Q95" s="337">
        <v>20009</v>
      </c>
      <c r="R95" s="97" t="str">
        <f>VLOOKUP(A95,Sheet7!$B$3:$BR$326,18,FALSE)</f>
        <v>Fian</v>
      </c>
      <c r="S95" s="97">
        <f>VLOOKUP(A95,Sheet7!$B$3:$BR$326,19,FALSE)</f>
        <v>85242938664</v>
      </c>
      <c r="T95" s="97">
        <f>VLOOKUP(A95,Sheet7!$B$3:$BR$326,26,FALSE)</f>
        <v>-5135135</v>
      </c>
      <c r="U95" s="97">
        <f>VLOOKUP(A95,Sheet7!$B$3:$BR$326,27,FALSE)</f>
        <v>119437711</v>
      </c>
      <c r="V95" s="97" t="str">
        <f>VLOOKUP(A95,Sheet7!$B$3:$BR$326,21,FALSE)</f>
        <v>36P01204</v>
      </c>
      <c r="W95" s="97">
        <f>VLOOKUP(A95,Sheet7!$B$3:$BR$326,32,FALSE)</f>
        <v>139</v>
      </c>
      <c r="X95" s="97">
        <v>180</v>
      </c>
      <c r="Y95" s="97">
        <f>VLOOKUP(A95,Sheet7!$B$3:$BR$326,49,FALSE)</f>
        <v>35.43</v>
      </c>
      <c r="Z95" s="97">
        <f>VLOOKUP(A95,Sheet7!$B$3:$BR$326,50,FALSE)</f>
        <v>55.65</v>
      </c>
      <c r="AA95" s="97" t="s">
        <v>8554</v>
      </c>
      <c r="AB95" s="97" t="str">
        <f>VLOOKUP(A95,TaskSurvey!$A$2:$AR$237,36,FALSE)</f>
        <v>NPRM</v>
      </c>
      <c r="AC95" s="97" t="str">
        <f>VLOOKUP(A95,TaskSurvey!$A$2:$AR$237,37,FALSE)</f>
        <v>40m x 2</v>
      </c>
      <c r="AD95" s="97" t="str">
        <f>VLOOKUP(A95,TaskSurvey!$A$2:$AR$237,25,FALSE)</f>
        <v>3.8 m</v>
      </c>
      <c r="AE95" s="97" t="s">
        <v>8556</v>
      </c>
      <c r="AF95" s="97">
        <f>VLOOKUP(A95,Sheet7!$B$3:$BR$326,59,FALSE)</f>
        <v>0</v>
      </c>
      <c r="AG95" s="97" t="str">
        <f t="shared" si="10"/>
        <v>26.2.177.1</v>
      </c>
      <c r="AH95" s="97" t="str">
        <f>VLOOKUP(A95,Sheet7!$B$3:$BR$326,23,FALSE)</f>
        <v>15.1.2.208</v>
      </c>
      <c r="AI95" s="335" t="str">
        <f>MasterRemote!K95</f>
        <v>HUGHES239</v>
      </c>
      <c r="AJ95" s="335">
        <v>236471702</v>
      </c>
      <c r="AK95" s="335" t="s">
        <v>6722</v>
      </c>
      <c r="AL95" s="97" t="str">
        <f>MasterRemote!T95</f>
        <v>SCM201900010008</v>
      </c>
      <c r="AM95" s="97" t="s">
        <v>8548</v>
      </c>
      <c r="AN95" s="97" t="s">
        <v>8548</v>
      </c>
      <c r="AO95" s="335" t="str">
        <f t="shared" si="11"/>
        <v>HUGHES239-Instalasi-94</v>
      </c>
      <c r="AP95" s="335">
        <v>233019505</v>
      </c>
      <c r="AQ95" s="338" t="s">
        <v>6749</v>
      </c>
    </row>
    <row r="96" spans="1:43">
      <c r="A96" s="97" t="str">
        <f>MasterRemote!A96</f>
        <v>SCM201900010008000095</v>
      </c>
      <c r="B96" s="97">
        <f>MasterRemote!B96</f>
        <v>95</v>
      </c>
      <c r="C96" s="97" t="str">
        <f>VLOOKUP(A96,Sheet7!$B$3:$BR$326,22,FALSE)</f>
        <v>4.101.81.1</v>
      </c>
      <c r="D96" s="314">
        <f>VLOOKUP(A96,Sheet7!$B$3:$BR$326,16,FALSE)</f>
        <v>43420</v>
      </c>
      <c r="E96" s="97" t="s">
        <v>4712</v>
      </c>
      <c r="F96" s="97" t="str">
        <f>MasterRemote!I96</f>
        <v>SENDIK BRI MAKASAR</v>
      </c>
      <c r="G96" s="97" t="s">
        <v>3270</v>
      </c>
      <c r="H96" s="97" t="s">
        <v>3271</v>
      </c>
      <c r="I96" s="314">
        <f t="shared" si="6"/>
        <v>43420</v>
      </c>
      <c r="J96" s="314">
        <f t="shared" si="7"/>
        <v>43420</v>
      </c>
      <c r="K96" s="314">
        <f t="shared" si="8"/>
        <v>43420</v>
      </c>
      <c r="L96" s="314">
        <f t="shared" si="9"/>
        <v>43420</v>
      </c>
      <c r="M96" s="97" t="s">
        <v>8547</v>
      </c>
      <c r="N96" s="97" t="s">
        <v>8548</v>
      </c>
      <c r="O96" s="97" t="s">
        <v>14</v>
      </c>
      <c r="P96" s="97" t="s">
        <v>2940</v>
      </c>
      <c r="Q96" s="337">
        <v>20009</v>
      </c>
      <c r="R96" s="97" t="str">
        <f>VLOOKUP(A96,Sheet7!$B$3:$BR$326,18,FALSE)</f>
        <v>Hadmodo</v>
      </c>
      <c r="S96" s="97">
        <f>VLOOKUP(A96,Sheet7!$B$3:$BR$326,19,FALSE)</f>
        <v>81323122529</v>
      </c>
      <c r="T96" s="97">
        <f>VLOOKUP(A96,Sheet7!$B$3:$BR$326,26,FALSE)</f>
        <v>-5126181</v>
      </c>
      <c r="U96" s="97">
        <f>VLOOKUP(A96,Sheet7!$B$3:$BR$326,27,FALSE)</f>
        <v>119502081</v>
      </c>
      <c r="V96" s="97" t="str">
        <f>VLOOKUP(A96,Sheet7!$B$3:$BR$326,21,FALSE)</f>
        <v>36P11205</v>
      </c>
      <c r="W96" s="97">
        <f>VLOOKUP(A96,Sheet7!$B$3:$BR$326,32,FALSE)</f>
        <v>133</v>
      </c>
      <c r="X96" s="97">
        <v>180</v>
      </c>
      <c r="Y96" s="97">
        <f>VLOOKUP(A96,Sheet7!$B$3:$BR$326,49,FALSE)</f>
        <v>35.72</v>
      </c>
      <c r="Z96" s="97">
        <f>VLOOKUP(A96,Sheet7!$B$3:$BR$326,50,FALSE)</f>
        <v>53.28</v>
      </c>
      <c r="AA96" s="97" t="s">
        <v>8554</v>
      </c>
      <c r="AB96" s="97" t="str">
        <f>VLOOKUP(A96,TaskSurvey!$A$2:$AR$237,36,FALSE)</f>
        <v>GroundMount 2,5M</v>
      </c>
      <c r="AC96" s="97" t="str">
        <f>VLOOKUP(A96,TaskSurvey!$A$2:$AR$237,37,FALSE)</f>
        <v>25m x 2</v>
      </c>
      <c r="AD96" s="97" t="str">
        <f>VLOOKUP(A96,TaskSurvey!$A$2:$AR$237,25,FALSE)</f>
        <v>3.8 m</v>
      </c>
      <c r="AE96" s="97" t="s">
        <v>8556</v>
      </c>
      <c r="AF96" s="97" t="str">
        <f>VLOOKUP(A96,Sheet7!$B$3:$BR$326,59,FALSE)</f>
        <v>-SARPEN
-AC ADA DAN DINGIN
-UPS : ADA
- ACTION
- PENGGALIAN LUBANG MOUNTING 1 m x 80 cm
- Pembuatan cakar ayam
-PENGECORAN MOUNTING
- INSTALL ANTENNA
- REPOINTING
-CROSSPOLE</v>
      </c>
      <c r="AG96" s="97" t="str">
        <f t="shared" si="10"/>
        <v>4.101.81.1</v>
      </c>
      <c r="AH96" s="97" t="str">
        <f>VLOOKUP(A96,Sheet7!$B$3:$BR$326,23,FALSE)</f>
        <v>15.1.2.199</v>
      </c>
      <c r="AI96" s="335" t="str">
        <f>MasterRemote!K96</f>
        <v>HUGHES239</v>
      </c>
      <c r="AJ96" s="335">
        <v>236471702</v>
      </c>
      <c r="AK96" s="335" t="s">
        <v>6722</v>
      </c>
      <c r="AL96" s="97" t="str">
        <f>MasterRemote!T96</f>
        <v>SCM201900010008</v>
      </c>
      <c r="AM96" s="97" t="s">
        <v>8548</v>
      </c>
      <c r="AN96" s="97" t="s">
        <v>8548</v>
      </c>
      <c r="AO96" s="335" t="str">
        <f t="shared" si="11"/>
        <v>HUGHES239-Instalasi-95</v>
      </c>
      <c r="AP96" s="335">
        <v>233019505</v>
      </c>
      <c r="AQ96" s="338" t="s">
        <v>6749</v>
      </c>
    </row>
    <row r="97" spans="1:43">
      <c r="A97" s="97" t="str">
        <f>MasterRemote!A97</f>
        <v>SCM201900010008000096</v>
      </c>
      <c r="B97" s="97">
        <f>MasterRemote!B97</f>
        <v>96</v>
      </c>
      <c r="C97" s="97" t="str">
        <f>VLOOKUP(A97,Sheet7!$B$3:$BR$326,22,FALSE)</f>
        <v>3.99.117.1</v>
      </c>
      <c r="D97" s="314">
        <f>VLOOKUP(A97,Sheet7!$B$3:$BR$326,16,FALSE)</f>
        <v>43423</v>
      </c>
      <c r="E97" s="97" t="s">
        <v>4712</v>
      </c>
      <c r="F97" s="97" t="str">
        <f>MasterRemote!I97</f>
        <v>KANWIL JAYAPURA</v>
      </c>
      <c r="G97" s="97" t="s">
        <v>2968</v>
      </c>
      <c r="H97" s="97" t="s">
        <v>2969</v>
      </c>
      <c r="I97" s="314">
        <f t="shared" si="6"/>
        <v>43423</v>
      </c>
      <c r="J97" s="314">
        <f t="shared" si="7"/>
        <v>43423</v>
      </c>
      <c r="K97" s="314">
        <f t="shared" si="8"/>
        <v>43423</v>
      </c>
      <c r="L97" s="314">
        <f t="shared" si="9"/>
        <v>43423</v>
      </c>
      <c r="M97" s="97" t="s">
        <v>8547</v>
      </c>
      <c r="N97" s="97" t="s">
        <v>8548</v>
      </c>
      <c r="O97" s="97" t="s">
        <v>14</v>
      </c>
      <c r="P97" s="97" t="s">
        <v>2940</v>
      </c>
      <c r="Q97" s="337">
        <v>20009</v>
      </c>
      <c r="R97" s="97" t="str">
        <f>VLOOKUP(A97,Sheet7!$B$3:$BR$326,18,FALSE)</f>
        <v>Aldo</v>
      </c>
      <c r="S97" s="97">
        <f>VLOOKUP(A97,Sheet7!$B$3:$BR$326,19,FALSE)</f>
        <v>81320501774</v>
      </c>
      <c r="T97" s="97">
        <f>VLOOKUP(A97,Sheet7!$B$3:$BR$326,26,FALSE)</f>
        <v>-2537799</v>
      </c>
      <c r="U97" s="97">
        <f>VLOOKUP(A97,Sheet7!$B$3:$BR$326,27,FALSE)</f>
        <v>140709772</v>
      </c>
      <c r="V97" s="97" t="str">
        <f>VLOOKUP(A97,Sheet7!$B$3:$BR$326,21,FALSE)</f>
        <v>36O10389</v>
      </c>
      <c r="W97" s="97">
        <f>VLOOKUP(A97,Sheet7!$B$3:$BR$326,32,FALSE)</f>
        <v>142</v>
      </c>
      <c r="X97" s="97">
        <v>180</v>
      </c>
      <c r="Y97" s="97">
        <f>VLOOKUP(A97,Sheet7!$B$3:$BR$326,49,FALSE)</f>
        <v>35.520000000000003</v>
      </c>
      <c r="Z97" s="97">
        <f>VLOOKUP(A97,Sheet7!$B$3:$BR$326,50,FALSE)</f>
        <v>54.92</v>
      </c>
      <c r="AA97" s="97" t="s">
        <v>8554</v>
      </c>
      <c r="AB97" s="97" t="str">
        <f>VLOOKUP(A97,TaskSurvey!$A$2:$AR$237,36,FALSE)</f>
        <v>NPRM</v>
      </c>
      <c r="AC97" s="97" t="str">
        <f>VLOOKUP(A97,TaskSurvey!$A$2:$AR$237,37,FALSE)</f>
        <v>80m x 2</v>
      </c>
      <c r="AD97" s="97" t="str">
        <f>VLOOKUP(A97,TaskSurvey!$A$2:$AR$237,25,FALSE)</f>
        <v>3.8 m</v>
      </c>
      <c r="AE97" s="97" t="s">
        <v>8556</v>
      </c>
      <c r="AF97" s="97">
        <f>VLOOKUP(A97,Sheet7!$B$3:$BR$326,59,FALSE)</f>
        <v>0</v>
      </c>
      <c r="AG97" s="97" t="str">
        <f t="shared" si="10"/>
        <v>3.99.117.1</v>
      </c>
      <c r="AH97" s="97" t="str">
        <f>VLOOKUP(A97,Sheet7!$B$3:$BR$326,23,FALSE)</f>
        <v>10.204.2.140/30</v>
      </c>
      <c r="AI97" s="335" t="str">
        <f>MasterRemote!K97</f>
        <v>HUGHES239</v>
      </c>
      <c r="AJ97" s="315">
        <v>238081807</v>
      </c>
      <c r="AK97" s="317" t="s">
        <v>8559</v>
      </c>
      <c r="AL97" s="97" t="str">
        <f>MasterRemote!T97</f>
        <v>SCM201900010008</v>
      </c>
      <c r="AM97" s="97" t="s">
        <v>8548</v>
      </c>
      <c r="AN97" s="97" t="s">
        <v>8548</v>
      </c>
      <c r="AO97" s="335" t="str">
        <f t="shared" si="11"/>
        <v>HUGHES239-Instalasi-96</v>
      </c>
      <c r="AP97" s="335">
        <v>233019505</v>
      </c>
      <c r="AQ97" s="338" t="s">
        <v>6749</v>
      </c>
    </row>
    <row r="98" spans="1:43">
      <c r="A98" s="97" t="str">
        <f>MasterRemote!A98</f>
        <v>SCM201900010008000097</v>
      </c>
      <c r="B98" s="97">
        <f>MasterRemote!B98</f>
        <v>97</v>
      </c>
      <c r="C98" s="97" t="str">
        <f>VLOOKUP(A98,Sheet7!$B$3:$BR$326,22,FALSE)</f>
        <v>2.105.17.1</v>
      </c>
      <c r="D98" s="314">
        <f>VLOOKUP(A98,Sheet7!$B$3:$BR$326,16,FALSE)</f>
        <v>43396</v>
      </c>
      <c r="E98" s="97" t="s">
        <v>4712</v>
      </c>
      <c r="F98" s="97" t="str">
        <f>MasterRemote!I98</f>
        <v>BANK BRI KANWIL MALANG</v>
      </c>
      <c r="G98" s="97" t="s">
        <v>3128</v>
      </c>
      <c r="H98" s="97" t="s">
        <v>3129</v>
      </c>
      <c r="I98" s="314">
        <f t="shared" si="6"/>
        <v>43396</v>
      </c>
      <c r="J98" s="314">
        <f t="shared" si="7"/>
        <v>43396</v>
      </c>
      <c r="K98" s="314">
        <f t="shared" si="8"/>
        <v>43396</v>
      </c>
      <c r="L98" s="314">
        <f t="shared" si="9"/>
        <v>43396</v>
      </c>
      <c r="M98" s="97" t="s">
        <v>8547</v>
      </c>
      <c r="N98" s="97" t="s">
        <v>8548</v>
      </c>
      <c r="O98" s="97" t="s">
        <v>14</v>
      </c>
      <c r="P98" s="97" t="s">
        <v>2940</v>
      </c>
      <c r="Q98" s="337">
        <v>20009</v>
      </c>
      <c r="R98" s="97">
        <f>VLOOKUP(A98,Sheet7!$B$3:$BR$326,18,FALSE)</f>
        <v>0</v>
      </c>
      <c r="S98" s="97">
        <f>VLOOKUP(A98,Sheet7!$B$3:$BR$326,19,FALSE)</f>
        <v>0</v>
      </c>
      <c r="T98" s="97">
        <f>VLOOKUP(A98,Sheet7!$B$3:$BR$326,26,FALSE)</f>
        <v>-7990699</v>
      </c>
      <c r="U98" s="97">
        <f>VLOOKUP(A98,Sheet7!$B$3:$BR$326,27,FALSE)</f>
        <v>112833622</v>
      </c>
      <c r="V98" s="97" t="str">
        <f>VLOOKUP(A98,Sheet7!$B$3:$BR$326,21,FALSE)</f>
        <v>36R21529</v>
      </c>
      <c r="W98" s="97">
        <f>VLOOKUP(A98,Sheet7!$B$3:$BR$326,32,FALSE)</f>
        <v>86</v>
      </c>
      <c r="X98" s="97">
        <v>180</v>
      </c>
      <c r="Y98" s="97">
        <f>VLOOKUP(A98,Sheet7!$B$3:$BR$326,49,FALSE)</f>
        <v>34.85</v>
      </c>
      <c r="Z98" s="97">
        <f>VLOOKUP(A98,Sheet7!$B$3:$BR$326,50,FALSE)</f>
        <v>42.52</v>
      </c>
      <c r="AA98" s="97" t="s">
        <v>8554</v>
      </c>
      <c r="AB98" s="97" t="str">
        <f>VLOOKUP(A98,TaskSurvey!$A$2:$AR$237,36,FALSE)</f>
        <v>NPRM</v>
      </c>
      <c r="AC98" s="97" t="str">
        <f>VLOOKUP(A98,TaskSurvey!$A$2:$AR$237,37,FALSE)</f>
        <v>100m x 2</v>
      </c>
      <c r="AD98" s="97" t="str">
        <f>VLOOKUP(A98,TaskSurvey!$A$2:$AR$237,25,FALSE)</f>
        <v>3.8 m</v>
      </c>
      <c r="AE98" s="97" t="s">
        <v>8556</v>
      </c>
      <c r="AF98" s="97" t="str">
        <f>VLOOKUP(A98,Sheet7!$B$3:$BR$326,59,FALSE)</f>
        <v>ACTION
● Lifting perangkat
● Rakit antenna set 3,8 meter
● Pointing max ke satelit brisat hub 1
● Kroschek pandangan tampak depan antenna sudah disimetris antara feedsupport danTapak pedestal sudah ok
● Dinabolt tapak pedestal
● COR BALLAST sesuai SOP
● XPOLL ke NOC dan POC BRI
Selesai xpoll tgl 30 Agustus 2018</v>
      </c>
      <c r="AG98" s="97" t="str">
        <f t="shared" si="10"/>
        <v>2.105.17.1</v>
      </c>
      <c r="AH98" s="97" t="str">
        <f>VLOOKUP(A98,Sheet7!$B$3:$BR$326,23,FALSE)</f>
        <v>15.1.2.191</v>
      </c>
      <c r="AI98" s="335" t="str">
        <f>MasterRemote!K98</f>
        <v>HUGHES239</v>
      </c>
      <c r="AJ98" s="335">
        <v>233040304</v>
      </c>
      <c r="AK98" s="335" t="s">
        <v>6723</v>
      </c>
      <c r="AL98" s="97" t="str">
        <f>MasterRemote!T98</f>
        <v>SCM201900010008</v>
      </c>
      <c r="AM98" s="97" t="s">
        <v>8548</v>
      </c>
      <c r="AN98" s="97" t="s">
        <v>8548</v>
      </c>
      <c r="AO98" s="335" t="str">
        <f t="shared" si="11"/>
        <v>HUGHES239-Instalasi-97</v>
      </c>
      <c r="AP98" s="335">
        <v>233019505</v>
      </c>
      <c r="AQ98" s="338" t="s">
        <v>6749</v>
      </c>
    </row>
    <row r="99" spans="1:43">
      <c r="A99" s="97" t="str">
        <f>MasterRemote!A99</f>
        <v>SCM201900010008000098</v>
      </c>
      <c r="B99" s="97">
        <f>MasterRemote!B99</f>
        <v>98</v>
      </c>
      <c r="C99" s="97" t="str">
        <f>VLOOKUP(A99,Sheet7!$B$3:$BR$326,22,FALSE)</f>
        <v>2.109.17.1</v>
      </c>
      <c r="D99" s="314">
        <f>VLOOKUP(A99,Sheet7!$B$3:$BR$326,16,FALSE)</f>
        <v>43423</v>
      </c>
      <c r="E99" s="97" t="s">
        <v>4712</v>
      </c>
      <c r="F99" s="97" t="str">
        <f>MasterRemote!I99</f>
        <v>KANCA MLG PONOROGO[K0070]</v>
      </c>
      <c r="G99" s="97" t="s">
        <v>3265</v>
      </c>
      <c r="H99" s="97" t="s">
        <v>3266</v>
      </c>
      <c r="I99" s="314">
        <f t="shared" si="6"/>
        <v>43423</v>
      </c>
      <c r="J99" s="314">
        <f t="shared" si="7"/>
        <v>43423</v>
      </c>
      <c r="K99" s="314">
        <f t="shared" si="8"/>
        <v>43423</v>
      </c>
      <c r="L99" s="314">
        <f t="shared" si="9"/>
        <v>43423</v>
      </c>
      <c r="M99" s="97" t="s">
        <v>8547</v>
      </c>
      <c r="N99" s="97" t="s">
        <v>8548</v>
      </c>
      <c r="O99" s="97" t="s">
        <v>14</v>
      </c>
      <c r="P99" s="97" t="s">
        <v>2940</v>
      </c>
      <c r="Q99" s="337">
        <v>20009</v>
      </c>
      <c r="R99" s="97" t="str">
        <f>VLOOKUP(A99,Sheet7!$B$3:$BR$326,18,FALSE)</f>
        <v>Deby</v>
      </c>
      <c r="S99" s="97">
        <f>VLOOKUP(A99,Sheet7!$B$3:$BR$326,19,FALSE)</f>
        <v>82142991188</v>
      </c>
      <c r="T99" s="97">
        <f>VLOOKUP(A99,Sheet7!$B$3:$BR$326,26,FALSE)</f>
        <v>-786987</v>
      </c>
      <c r="U99" s="97">
        <f>VLOOKUP(A99,Sheet7!$B$3:$BR$326,27,FALSE)</f>
        <v>111470444</v>
      </c>
      <c r="V99" s="97" t="str">
        <f>VLOOKUP(A99,Sheet7!$B$3:$BR$326,21,FALSE)</f>
        <v>36R21526</v>
      </c>
      <c r="W99" s="97">
        <f>VLOOKUP(A99,Sheet7!$B$3:$BR$326,32,FALSE)</f>
        <v>136</v>
      </c>
      <c r="X99" s="97">
        <v>180</v>
      </c>
      <c r="Y99" s="97">
        <f>VLOOKUP(A99,Sheet7!$B$3:$BR$326,49,FALSE)</f>
        <v>35.520000000000003</v>
      </c>
      <c r="Z99" s="97">
        <f>VLOOKUP(A99,Sheet7!$B$3:$BR$326,50,FALSE)</f>
        <v>53.39</v>
      </c>
      <c r="AA99" s="97" t="s">
        <v>8554</v>
      </c>
      <c r="AB99" s="97" t="str">
        <f>VLOOKUP(A99,TaskSurvey!$A$2:$AR$237,36,FALSE)</f>
        <v>NPRM</v>
      </c>
      <c r="AC99" s="97" t="str">
        <f>VLOOKUP(A99,TaskSurvey!$A$2:$AR$237,37,FALSE)</f>
        <v>60m x 2</v>
      </c>
      <c r="AD99" s="97" t="str">
        <f>VLOOKUP(A99,TaskSurvey!$A$2:$AR$237,25,FALSE)</f>
        <v>2.4 m</v>
      </c>
      <c r="AE99" s="97" t="s">
        <v>8556</v>
      </c>
      <c r="AF99" s="97" t="str">
        <f>VLOOKUP(A99,Sheet7!$B$3:$BR$326,59,FALSE)</f>
        <v>ACTION
● Lifting perangkat
● Rakit antenna set 2,4m
● Pointing max ke satelit brisat hub 1
● Crosscheck pandangan tampak depan antenna sudah simetris antara feedsupport dan tapak pedestal.
● Dinabolt tapak pedestal
● COR BALLAST sesuai SOP</v>
      </c>
      <c r="AG99" s="97" t="str">
        <f t="shared" si="10"/>
        <v>2.109.17.1</v>
      </c>
      <c r="AH99" s="97" t="str">
        <f>VLOOKUP(A99,Sheet7!$B$3:$BR$326,23,FALSE)</f>
        <v>10.204.2.148/30</v>
      </c>
      <c r="AI99" s="335" t="str">
        <f>MasterRemote!K99</f>
        <v>HUGHES239</v>
      </c>
      <c r="AJ99" s="335">
        <v>233040304</v>
      </c>
      <c r="AK99" s="335" t="s">
        <v>6723</v>
      </c>
      <c r="AL99" s="97" t="str">
        <f>MasterRemote!T99</f>
        <v>SCM201900010008</v>
      </c>
      <c r="AM99" s="97" t="s">
        <v>8548</v>
      </c>
      <c r="AN99" s="97" t="s">
        <v>8548</v>
      </c>
      <c r="AO99" s="335" t="str">
        <f t="shared" si="11"/>
        <v>HUGHES239-Instalasi-98</v>
      </c>
      <c r="AP99" s="335">
        <v>233019505</v>
      </c>
      <c r="AQ99" s="338" t="s">
        <v>6749</v>
      </c>
    </row>
    <row r="100" spans="1:43">
      <c r="A100" s="97" t="str">
        <f>MasterRemote!A100</f>
        <v>SCM201900010008000099</v>
      </c>
      <c r="B100" s="97">
        <f>MasterRemote!B100</f>
        <v>99</v>
      </c>
      <c r="C100" s="97" t="str">
        <f>VLOOKUP(A100,Sheet7!$B$3:$BR$326,22,FALSE)</f>
        <v>2.139.17.1</v>
      </c>
      <c r="D100" s="314">
        <f>VLOOKUP(A100,Sheet7!$B$3:$BR$326,16,FALSE)</f>
        <v>43423</v>
      </c>
      <c r="E100" s="97" t="s">
        <v>4712</v>
      </c>
      <c r="F100" s="97" t="str">
        <f>MasterRemote!I100</f>
        <v>KANCA MLG TRENGGALEK</v>
      </c>
      <c r="G100" s="97">
        <v>236181612</v>
      </c>
      <c r="H100" s="97" t="s">
        <v>8567</v>
      </c>
      <c r="I100" s="314">
        <f t="shared" si="6"/>
        <v>43423</v>
      </c>
      <c r="J100" s="314">
        <f t="shared" si="7"/>
        <v>43423</v>
      </c>
      <c r="K100" s="314">
        <f t="shared" si="8"/>
        <v>43423</v>
      </c>
      <c r="L100" s="314">
        <f t="shared" si="9"/>
        <v>43423</v>
      </c>
      <c r="M100" s="97" t="s">
        <v>8547</v>
      </c>
      <c r="N100" s="97" t="s">
        <v>8548</v>
      </c>
      <c r="O100" s="97" t="s">
        <v>14</v>
      </c>
      <c r="P100" s="97" t="s">
        <v>2940</v>
      </c>
      <c r="Q100" s="337">
        <v>20009</v>
      </c>
      <c r="R100" s="97" t="str">
        <f>VLOOKUP(A100,Sheet7!$B$3:$BR$326,18,FALSE)</f>
        <v>Heri</v>
      </c>
      <c r="S100" s="97">
        <f>VLOOKUP(A100,Sheet7!$B$3:$BR$326,19,FALSE)</f>
        <v>85735106951</v>
      </c>
      <c r="T100" s="97">
        <f>VLOOKUP(A100,Sheet7!$B$3:$BR$326,26,FALSE)</f>
        <v>-8047241</v>
      </c>
      <c r="U100" s="97">
        <f>VLOOKUP(A100,Sheet7!$B$3:$BR$326,27,FALSE)</f>
        <v>111709713</v>
      </c>
      <c r="V100" s="97" t="str">
        <f>VLOOKUP(A100,Sheet7!$B$3:$BR$326,21,FALSE)</f>
        <v>36R21527</v>
      </c>
      <c r="W100" s="97">
        <f>VLOOKUP(A100,Sheet7!$B$3:$BR$326,32,FALSE)</f>
        <v>131</v>
      </c>
      <c r="X100" s="97">
        <v>180</v>
      </c>
      <c r="Y100" s="97">
        <f>VLOOKUP(A100,Sheet7!$B$3:$BR$326,49,FALSE)</f>
        <v>35.35</v>
      </c>
      <c r="Z100" s="97">
        <f>VLOOKUP(A100,Sheet7!$B$3:$BR$326,50,FALSE)</f>
        <v>53.56</v>
      </c>
      <c r="AA100" s="97" t="s">
        <v>8554</v>
      </c>
      <c r="AB100" s="97" t="str">
        <f>VLOOKUP(A100,TaskSurvey!$A$2:$AR$237,36,FALSE)</f>
        <v>NPRM</v>
      </c>
      <c r="AC100" s="97" t="str">
        <f>VLOOKUP(A100,TaskSurvey!$A$2:$AR$237,37,FALSE)</f>
        <v>40m x 2</v>
      </c>
      <c r="AD100" s="97" t="str">
        <f>VLOOKUP(A100,TaskSurvey!$A$2:$AR$237,25,FALSE)</f>
        <v>2.4 m</v>
      </c>
      <c r="AE100" s="97" t="s">
        <v>8556</v>
      </c>
      <c r="AF100" s="97" t="str">
        <f>VLOOKUP(A100,Sheet7!$B$3:$BR$326,59,FALSE)</f>
        <v>ACTION
● Lifting perangkat
● Rakit antenna set 2,4m
● Pointing max ke satelit brisat hub 1
● Kroschek pandangan tampak depan antenna sudah simetris antara feedsupport dan tapak pedestal.
● Dinabolt tapak pedestal
● COR BALLAST</v>
      </c>
      <c r="AG100" s="97" t="str">
        <f t="shared" si="10"/>
        <v>2.139.17.1</v>
      </c>
      <c r="AH100" s="97" t="str">
        <f>VLOOKUP(A100,Sheet7!$B$3:$BR$326,23,FALSE)</f>
        <v>10.204.2.152/30</v>
      </c>
      <c r="AI100" s="335" t="str">
        <f>MasterRemote!K100</f>
        <v>HUGHES239</v>
      </c>
      <c r="AJ100" s="335">
        <v>233040304</v>
      </c>
      <c r="AK100" s="335" t="s">
        <v>6723</v>
      </c>
      <c r="AL100" s="97" t="str">
        <f>MasterRemote!T100</f>
        <v>SCM201900010008</v>
      </c>
      <c r="AM100" s="97" t="s">
        <v>8548</v>
      </c>
      <c r="AN100" s="97" t="s">
        <v>8548</v>
      </c>
      <c r="AO100" s="335" t="str">
        <f t="shared" si="11"/>
        <v>HUGHES239-Instalasi-99</v>
      </c>
      <c r="AP100" s="335">
        <v>233019505</v>
      </c>
      <c r="AQ100" s="338" t="s">
        <v>6749</v>
      </c>
    </row>
    <row r="101" spans="1:43">
      <c r="A101" s="97" t="str">
        <f>MasterRemote!A101</f>
        <v>SCM201900010008000100</v>
      </c>
      <c r="B101" s="97">
        <f>MasterRemote!B101</f>
        <v>100</v>
      </c>
      <c r="C101" s="97" t="str">
        <f>VLOOKUP(A101,Sheet7!$B$3:$BR$326,22,FALSE)</f>
        <v>2.103.17.1</v>
      </c>
      <c r="D101" s="314">
        <f>VLOOKUP(A101,Sheet7!$B$3:$BR$326,16,FALSE)</f>
        <v>43426</v>
      </c>
      <c r="E101" s="97" t="s">
        <v>4712</v>
      </c>
      <c r="F101" s="97" t="str">
        <f>MasterRemote!I101</f>
        <v>KANCA BLITAR</v>
      </c>
      <c r="G101" s="97" t="s">
        <v>3206</v>
      </c>
      <c r="H101" s="97" t="s">
        <v>3039</v>
      </c>
      <c r="I101" s="314">
        <f t="shared" si="6"/>
        <v>43426</v>
      </c>
      <c r="J101" s="314">
        <f t="shared" si="7"/>
        <v>43426</v>
      </c>
      <c r="K101" s="314">
        <f t="shared" si="8"/>
        <v>43426</v>
      </c>
      <c r="L101" s="314">
        <f t="shared" si="9"/>
        <v>43426</v>
      </c>
      <c r="M101" s="97" t="s">
        <v>8547</v>
      </c>
      <c r="N101" s="97" t="s">
        <v>8548</v>
      </c>
      <c r="O101" s="97" t="s">
        <v>14</v>
      </c>
      <c r="P101" s="97" t="s">
        <v>2940</v>
      </c>
      <c r="Q101" s="337">
        <v>20009</v>
      </c>
      <c r="R101" s="97" t="str">
        <f>VLOOKUP(A101,Sheet7!$B$3:$BR$326,18,FALSE)</f>
        <v>Nanda</v>
      </c>
      <c r="S101" s="97">
        <f>VLOOKUP(A101,Sheet7!$B$3:$BR$326,19,FALSE)</f>
        <v>82142554158</v>
      </c>
      <c r="T101" s="97">
        <f>VLOOKUP(A101,Sheet7!$B$3:$BR$326,26,FALSE)</f>
        <v>-8099797</v>
      </c>
      <c r="U101" s="97">
        <f>VLOOKUP(A101,Sheet7!$B$3:$BR$326,27,FALSE)</f>
        <v>112168973</v>
      </c>
      <c r="V101" s="97" t="str">
        <f>VLOOKUP(A101,Sheet7!$B$3:$BR$326,21,FALSE)</f>
        <v>36R21528</v>
      </c>
      <c r="W101" s="97">
        <f>VLOOKUP(A101,Sheet7!$B$3:$BR$326,32,FALSE)</f>
        <v>0</v>
      </c>
      <c r="X101" s="97">
        <v>180</v>
      </c>
      <c r="Y101" s="97">
        <f>VLOOKUP(A101,Sheet7!$B$3:$BR$326,49,FALSE)</f>
        <v>35.47</v>
      </c>
      <c r="Z101" s="97">
        <f>VLOOKUP(A101,Sheet7!$B$3:$BR$326,50,FALSE)</f>
        <v>53.55</v>
      </c>
      <c r="AA101" s="97" t="s">
        <v>8554</v>
      </c>
      <c r="AB101" s="97" t="str">
        <f>VLOOKUP(A101,TaskSurvey!$A$2:$AR$237,36,FALSE)</f>
        <v>NPRM</v>
      </c>
      <c r="AC101" s="97" t="str">
        <f>VLOOKUP(A101,TaskSurvey!$A$2:$AR$237,37,FALSE)</f>
        <v>75m x 2</v>
      </c>
      <c r="AD101" s="97" t="str">
        <f>VLOOKUP(A101,TaskSurvey!$A$2:$AR$237,25,FALSE)</f>
        <v>2.4 m</v>
      </c>
      <c r="AE101" s="97" t="s">
        <v>8556</v>
      </c>
      <c r="AF101" s="97" t="str">
        <f>VLOOKUP(A101,Sheet7!$B$3:$BR$326,59,FALSE)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1" s="97" t="str">
        <f t="shared" si="10"/>
        <v>2.103.17.1</v>
      </c>
      <c r="AH101" s="97" t="str">
        <f>VLOOKUP(A101,Sheet7!$B$3:$BR$326,23,FALSE)</f>
        <v>10.204.2.156/30</v>
      </c>
      <c r="AI101" s="335" t="str">
        <f>MasterRemote!K101</f>
        <v>HUGHES239</v>
      </c>
      <c r="AJ101" s="335">
        <v>233040304</v>
      </c>
      <c r="AK101" s="335" t="s">
        <v>6723</v>
      </c>
      <c r="AL101" s="97" t="str">
        <f>MasterRemote!T101</f>
        <v>SCM201900010008</v>
      </c>
      <c r="AM101" s="97" t="s">
        <v>8548</v>
      </c>
      <c r="AN101" s="97" t="s">
        <v>8548</v>
      </c>
      <c r="AO101" s="335" t="str">
        <f t="shared" si="11"/>
        <v>HUGHES239-Instalasi-100</v>
      </c>
      <c r="AP101" s="335">
        <v>233019505</v>
      </c>
      <c r="AQ101" s="338" t="s">
        <v>6749</v>
      </c>
    </row>
    <row r="102" spans="1:43">
      <c r="A102" s="97" t="str">
        <f>MasterRemote!A102</f>
        <v>SCM201900010008000101</v>
      </c>
      <c r="B102" s="97">
        <f>MasterRemote!B102</f>
        <v>101</v>
      </c>
      <c r="C102" s="97" t="str">
        <f>VLOOKUP(A102,Sheet7!$B$3:$BR$326,22,FALSE)</f>
        <v>2.105.17.1</v>
      </c>
      <c r="D102" s="314">
        <f>VLOOKUP(A102,Sheet7!$B$3:$BR$326,16,FALSE)</f>
        <v>43423</v>
      </c>
      <c r="E102" s="97" t="s">
        <v>4712</v>
      </c>
      <c r="F102" s="97" t="str">
        <f>MasterRemote!I102</f>
        <v>KANCA MLG TULUNGAGUNG [R0110]</v>
      </c>
      <c r="G102" s="97" t="s">
        <v>3206</v>
      </c>
      <c r="H102" s="97" t="s">
        <v>3039</v>
      </c>
      <c r="I102" s="314">
        <f t="shared" si="6"/>
        <v>43423</v>
      </c>
      <c r="J102" s="314">
        <f t="shared" si="7"/>
        <v>43423</v>
      </c>
      <c r="K102" s="314">
        <f t="shared" si="8"/>
        <v>43423</v>
      </c>
      <c r="L102" s="314">
        <f t="shared" si="9"/>
        <v>43423</v>
      </c>
      <c r="M102" s="97" t="s">
        <v>8547</v>
      </c>
      <c r="N102" s="97" t="s">
        <v>8548</v>
      </c>
      <c r="O102" s="97" t="s">
        <v>14</v>
      </c>
      <c r="P102" s="97" t="s">
        <v>2940</v>
      </c>
      <c r="Q102" s="337">
        <v>20009</v>
      </c>
      <c r="R102" s="97" t="str">
        <f>VLOOKUP(A102,Sheet7!$B$3:$BR$326,18,FALSE)</f>
        <v>Diki</v>
      </c>
      <c r="S102" s="97">
        <f>VLOOKUP(A102,Sheet7!$B$3:$BR$326,19,FALSE)</f>
        <v>82234099954</v>
      </c>
      <c r="T102" s="97">
        <f>VLOOKUP(A102,Sheet7!$B$3:$BR$326,26,FALSE)</f>
        <v>-8072089</v>
      </c>
      <c r="U102" s="97">
        <f>VLOOKUP(A102,Sheet7!$B$3:$BR$326,27,FALSE)</f>
        <v>111900738</v>
      </c>
      <c r="V102" s="97" t="str">
        <f>VLOOKUP(A102,Sheet7!$B$3:$BR$326,21,FALSE)</f>
        <v>36R21529</v>
      </c>
      <c r="W102" s="97">
        <f>VLOOKUP(A102,Sheet7!$B$3:$BR$326,32,FALSE)</f>
        <v>123</v>
      </c>
      <c r="X102" s="97">
        <v>180</v>
      </c>
      <c r="Y102" s="97">
        <f>VLOOKUP(A102,Sheet7!$B$3:$BR$326,49,FALSE)</f>
        <v>35.090000000000003</v>
      </c>
      <c r="Z102" s="97">
        <f>VLOOKUP(A102,Sheet7!$B$3:$BR$326,50,FALSE)</f>
        <v>50.62</v>
      </c>
      <c r="AA102" s="97" t="s">
        <v>8554</v>
      </c>
      <c r="AB102" s="97" t="str">
        <f>VLOOKUP(A102,TaskSurvey!$A$2:$AR$237,36,FALSE)</f>
        <v>NPRM</v>
      </c>
      <c r="AC102" s="97" t="str">
        <f>VLOOKUP(A102,TaskSurvey!$A$2:$AR$237,37,FALSE)</f>
        <v>55m x 2</v>
      </c>
      <c r="AD102" s="97" t="str">
        <f>VLOOKUP(A102,TaskSurvey!$A$2:$AR$237,25,FALSE)</f>
        <v>2.4 m</v>
      </c>
      <c r="AE102" s="97" t="s">
        <v>8556</v>
      </c>
      <c r="AF102" s="97" t="str">
        <f>VLOOKUP(A102,Sheet7!$B$3:$BR$326,59,FALSE)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2" s="97" t="str">
        <f t="shared" si="10"/>
        <v>2.105.17.1</v>
      </c>
      <c r="AH102" s="97" t="str">
        <f>VLOOKUP(A102,Sheet7!$B$3:$BR$326,23,FALSE)</f>
        <v>10.204.2.160/30</v>
      </c>
      <c r="AI102" s="335" t="str">
        <f>MasterRemote!K102</f>
        <v>HUGHES239</v>
      </c>
      <c r="AJ102" s="335">
        <v>233040304</v>
      </c>
      <c r="AK102" s="335" t="s">
        <v>6723</v>
      </c>
      <c r="AL102" s="97" t="str">
        <f>MasterRemote!T102</f>
        <v>SCM201900010008</v>
      </c>
      <c r="AM102" s="97" t="s">
        <v>8548</v>
      </c>
      <c r="AN102" s="97" t="s">
        <v>8548</v>
      </c>
      <c r="AO102" s="335" t="str">
        <f t="shared" si="11"/>
        <v>HUGHES239-Instalasi-101</v>
      </c>
      <c r="AP102" s="335">
        <v>233019505</v>
      </c>
      <c r="AQ102" s="338" t="s">
        <v>6749</v>
      </c>
    </row>
    <row r="103" spans="1:43">
      <c r="A103" s="97" t="str">
        <f>MasterRemote!A103</f>
        <v>SCM201900010008000102</v>
      </c>
      <c r="B103" s="97">
        <f>MasterRemote!B103</f>
        <v>102</v>
      </c>
      <c r="C103" s="97" t="str">
        <f>VLOOKUP(A103,Sheet7!$B$3:$BR$326,22,FALSE)</f>
        <v>3.42.17.1</v>
      </c>
      <c r="D103" s="314">
        <f>VLOOKUP(A103,Sheet7!$B$3:$BR$326,16,FALSE)</f>
        <v>43421</v>
      </c>
      <c r="E103" s="97" t="s">
        <v>4712</v>
      </c>
      <c r="F103" s="97" t="str">
        <f>MasterRemote!I103</f>
        <v>KANCA MLG NGANJUK</v>
      </c>
      <c r="G103" s="97" t="s">
        <v>3128</v>
      </c>
      <c r="H103" s="97" t="s">
        <v>3129</v>
      </c>
      <c r="I103" s="314">
        <f t="shared" si="6"/>
        <v>43421</v>
      </c>
      <c r="J103" s="314">
        <f t="shared" si="7"/>
        <v>43421</v>
      </c>
      <c r="K103" s="314">
        <f t="shared" si="8"/>
        <v>43421</v>
      </c>
      <c r="L103" s="314">
        <f t="shared" si="9"/>
        <v>43421</v>
      </c>
      <c r="M103" s="97" t="s">
        <v>8547</v>
      </c>
      <c r="N103" s="97" t="s">
        <v>8548</v>
      </c>
      <c r="O103" s="97" t="s">
        <v>14</v>
      </c>
      <c r="P103" s="97" t="s">
        <v>2940</v>
      </c>
      <c r="Q103" s="337">
        <v>20009</v>
      </c>
      <c r="R103" s="97" t="str">
        <f>VLOOKUP(A103,Sheet7!$B$3:$BR$326,18,FALSE)</f>
        <v>Erwin</v>
      </c>
      <c r="S103" s="97">
        <f>VLOOKUP(A103,Sheet7!$B$3:$BR$326,19,FALSE)</f>
        <v>82234654488</v>
      </c>
      <c r="T103" s="97">
        <f>VLOOKUP(A103,Sheet7!$B$3:$BR$326,26,FALSE)</f>
        <v>-7599081</v>
      </c>
      <c r="U103" s="97">
        <f>VLOOKUP(A103,Sheet7!$B$3:$BR$326,27,FALSE)</f>
        <v>111898959</v>
      </c>
      <c r="V103" s="97" t="str">
        <f>VLOOKUP(A103,Sheet7!$B$3:$BR$326,21,FALSE)</f>
        <v>36R21530</v>
      </c>
      <c r="W103" s="97">
        <f>VLOOKUP(A103,Sheet7!$B$3:$BR$326,32,FALSE)</f>
        <v>116</v>
      </c>
      <c r="X103" s="97">
        <v>180</v>
      </c>
      <c r="Y103" s="97">
        <f>VLOOKUP(A103,Sheet7!$B$3:$BR$326,49,FALSE)</f>
        <v>35.130000000000003</v>
      </c>
      <c r="Z103" s="97">
        <f>VLOOKUP(A103,Sheet7!$B$3:$BR$326,50,FALSE)</f>
        <v>52.03</v>
      </c>
      <c r="AA103" s="97" t="s">
        <v>8554</v>
      </c>
      <c r="AB103" s="97" t="str">
        <f>VLOOKUP(A103,TaskSurvey!$A$2:$AR$237,36,FALSE)</f>
        <v>NPRM</v>
      </c>
      <c r="AC103" s="97" t="str">
        <f>VLOOKUP(A103,TaskSurvey!$A$2:$AR$237,37,FALSE)</f>
        <v>60m x 2</v>
      </c>
      <c r="AD103" s="97" t="str">
        <f>VLOOKUP(A103,TaskSurvey!$A$2:$AR$237,25,FALSE)</f>
        <v>2.4 m</v>
      </c>
      <c r="AE103" s="97" t="s">
        <v>8556</v>
      </c>
      <c r="AF103" s="97" t="str">
        <f>VLOOKUP(A103,Sheet7!$B$3:$BR$326,59,FALSE)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3" s="97" t="str">
        <f t="shared" si="10"/>
        <v>3.42.17.1</v>
      </c>
      <c r="AH103" s="97" t="str">
        <f>VLOOKUP(A103,Sheet7!$B$3:$BR$326,23,FALSE)</f>
        <v>15.1.2.168</v>
      </c>
      <c r="AI103" s="335" t="str">
        <f>MasterRemote!K103</f>
        <v>HUGHES239</v>
      </c>
      <c r="AJ103" s="335">
        <v>233040304</v>
      </c>
      <c r="AK103" s="335" t="s">
        <v>6723</v>
      </c>
      <c r="AL103" s="97" t="str">
        <f>MasterRemote!T103</f>
        <v>SCM201900010008</v>
      </c>
      <c r="AM103" s="97" t="s">
        <v>8548</v>
      </c>
      <c r="AN103" s="97" t="s">
        <v>8548</v>
      </c>
      <c r="AO103" s="335" t="str">
        <f t="shared" si="11"/>
        <v>HUGHES239-Instalasi-102</v>
      </c>
      <c r="AP103" s="335">
        <v>233019505</v>
      </c>
      <c r="AQ103" s="338" t="s">
        <v>6749</v>
      </c>
    </row>
    <row r="104" spans="1:43">
      <c r="A104" s="97" t="str">
        <f>MasterRemote!A104</f>
        <v>SCM201900010008000103</v>
      </c>
      <c r="B104" s="97">
        <f>MasterRemote!B104</f>
        <v>103</v>
      </c>
      <c r="C104" s="97" t="str">
        <f>VLOOKUP(A104,Sheet7!$B$3:$BR$326,22,FALSE)</f>
        <v>2.101.17.1</v>
      </c>
      <c r="D104" s="314">
        <f>VLOOKUP(A104,Sheet7!$B$3:$BR$326,16,FALSE)</f>
        <v>43418</v>
      </c>
      <c r="E104" s="97" t="s">
        <v>4712</v>
      </c>
      <c r="F104" s="97" t="str">
        <f>MasterRemote!I104</f>
        <v>KANCA MLG LUMAJANG</v>
      </c>
      <c r="G104" s="97" t="s">
        <v>3213</v>
      </c>
      <c r="H104" s="97" t="s">
        <v>3214</v>
      </c>
      <c r="I104" s="314">
        <f t="shared" si="6"/>
        <v>43418</v>
      </c>
      <c r="J104" s="314">
        <f t="shared" si="7"/>
        <v>43418</v>
      </c>
      <c r="K104" s="314">
        <f t="shared" si="8"/>
        <v>43418</v>
      </c>
      <c r="L104" s="314">
        <f t="shared" si="9"/>
        <v>43418</v>
      </c>
      <c r="M104" s="97" t="s">
        <v>8547</v>
      </c>
      <c r="N104" s="97" t="s">
        <v>8548</v>
      </c>
      <c r="O104" s="97" t="s">
        <v>14</v>
      </c>
      <c r="P104" s="97" t="s">
        <v>2940</v>
      </c>
      <c r="Q104" s="337">
        <v>20009</v>
      </c>
      <c r="R104" s="97" t="str">
        <f>VLOOKUP(A104,Sheet7!$B$3:$BR$326,18,FALSE)</f>
        <v>Mirwan</v>
      </c>
      <c r="S104" s="97">
        <f>VLOOKUP(A104,Sheet7!$B$3:$BR$326,19,FALSE)</f>
        <v>85649984109</v>
      </c>
      <c r="T104" s="97">
        <f>VLOOKUP(A104,Sheet7!$B$3:$BR$326,26,FALSE)</f>
        <v>-8136474</v>
      </c>
      <c r="U104" s="97">
        <f>VLOOKUP(A104,Sheet7!$B$3:$BR$326,27,FALSE)</f>
        <v>11322441</v>
      </c>
      <c r="V104" s="97" t="str">
        <f>VLOOKUP(A104,Sheet7!$B$3:$BR$326,21,FALSE)</f>
        <v>36R21531</v>
      </c>
      <c r="W104" s="97">
        <f>VLOOKUP(A104,Sheet7!$B$3:$BR$326,32,FALSE)</f>
        <v>0</v>
      </c>
      <c r="X104" s="97">
        <v>180</v>
      </c>
      <c r="Y104" s="97">
        <f>VLOOKUP(A104,Sheet7!$B$3:$BR$326,49,FALSE)</f>
        <v>38</v>
      </c>
      <c r="Z104" s="97">
        <f>VLOOKUP(A104,Sheet7!$B$3:$BR$326,50,FALSE)</f>
        <v>53.98</v>
      </c>
      <c r="AA104" s="97" t="s">
        <v>8554</v>
      </c>
      <c r="AB104" s="97" t="str">
        <f>VLOOKUP(A104,TaskSurvey!$A$2:$AR$237,36,FALSE)</f>
        <v>NPRM</v>
      </c>
      <c r="AC104" s="97" t="str">
        <f>VLOOKUP(A104,TaskSurvey!$A$2:$AR$237,37,FALSE)</f>
        <v>35m x 2</v>
      </c>
      <c r="AD104" s="97" t="str">
        <f>VLOOKUP(A104,TaskSurvey!$A$2:$AR$237,25,FALSE)</f>
        <v>2.4 m</v>
      </c>
      <c r="AE104" s="97" t="s">
        <v>8556</v>
      </c>
      <c r="AF104" s="97" t="str">
        <f>VLOOKUP(A104,Sheet7!$B$3:$BR$326,59,FALSE)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4" s="97" t="str">
        <f t="shared" si="10"/>
        <v>2.101.17.1</v>
      </c>
      <c r="AH104" s="97" t="str">
        <f>VLOOKUP(A104,Sheet7!$B$3:$BR$326,23,FALSE)</f>
        <v>15.1.2.192</v>
      </c>
      <c r="AI104" s="335" t="str">
        <f>MasterRemote!K104</f>
        <v>HUGHES239</v>
      </c>
      <c r="AJ104" s="335">
        <v>233040304</v>
      </c>
      <c r="AK104" s="335" t="s">
        <v>6723</v>
      </c>
      <c r="AL104" s="97" t="str">
        <f>MasterRemote!T104</f>
        <v>SCM201900010008</v>
      </c>
      <c r="AM104" s="97" t="s">
        <v>8548</v>
      </c>
      <c r="AN104" s="97" t="s">
        <v>8548</v>
      </c>
      <c r="AO104" s="335" t="str">
        <f t="shared" si="11"/>
        <v>HUGHES239-Instalasi-103</v>
      </c>
      <c r="AP104" s="335">
        <v>233019505</v>
      </c>
      <c r="AQ104" s="338" t="s">
        <v>6749</v>
      </c>
    </row>
    <row r="105" spans="1:43">
      <c r="A105" s="97" t="str">
        <f>MasterRemote!A105</f>
        <v>SCM201900010008000104</v>
      </c>
      <c r="B105" s="97">
        <f>MasterRemote!B105</f>
        <v>104</v>
      </c>
      <c r="C105" s="97" t="str">
        <f>VLOOKUP(A105,Sheet7!$B$3:$BR$326,22,FALSE)</f>
        <v>6.106.17.1</v>
      </c>
      <c r="D105" s="314">
        <f>VLOOKUP(A105,Sheet7!$B$3:$BR$326,16,FALSE)</f>
        <v>43391</v>
      </c>
      <c r="E105" s="97" t="s">
        <v>4712</v>
      </c>
      <c r="F105" s="97" t="str">
        <f>MasterRemote!I105</f>
        <v>KANCA YGY PARAKAN [H0262]</v>
      </c>
      <c r="G105" s="97" t="s">
        <v>3225</v>
      </c>
      <c r="H105" s="97" t="s">
        <v>3226</v>
      </c>
      <c r="I105" s="314">
        <f t="shared" si="6"/>
        <v>43391</v>
      </c>
      <c r="J105" s="314">
        <f t="shared" si="7"/>
        <v>43391</v>
      </c>
      <c r="K105" s="314">
        <f t="shared" si="8"/>
        <v>43391</v>
      </c>
      <c r="L105" s="314">
        <f t="shared" si="9"/>
        <v>43391</v>
      </c>
      <c r="M105" s="97" t="s">
        <v>8547</v>
      </c>
      <c r="N105" s="97" t="s">
        <v>8548</v>
      </c>
      <c r="O105" s="97" t="s">
        <v>14</v>
      </c>
      <c r="P105" s="97" t="s">
        <v>2940</v>
      </c>
      <c r="Q105" s="337">
        <v>20009</v>
      </c>
      <c r="R105" s="97" t="str">
        <f>VLOOKUP(A105,Sheet7!$B$3:$BR$326,18,FALSE)</f>
        <v>Dwiki</v>
      </c>
      <c r="S105" s="97">
        <f>VLOOKUP(A105,Sheet7!$B$3:$BR$326,19,FALSE)</f>
        <v>85643958285</v>
      </c>
      <c r="T105" s="97">
        <f>VLOOKUP(A105,Sheet7!$B$3:$BR$326,26,FALSE)</f>
        <v>-7282583</v>
      </c>
      <c r="U105" s="97">
        <f>VLOOKUP(A105,Sheet7!$B$3:$BR$326,27,FALSE)</f>
        <v>110099949</v>
      </c>
      <c r="V105" s="97" t="str">
        <f>VLOOKUP(A105,Sheet7!$B$3:$BR$326,21,FALSE)</f>
        <v>36H21690</v>
      </c>
      <c r="W105" s="97">
        <f>VLOOKUP(A105,Sheet7!$B$3:$BR$326,32,FALSE)</f>
        <v>75</v>
      </c>
      <c r="X105" s="97">
        <v>180</v>
      </c>
      <c r="Y105" s="97">
        <f>VLOOKUP(A105,Sheet7!$B$3:$BR$326,49,FALSE)</f>
        <v>36.97</v>
      </c>
      <c r="Z105" s="97">
        <f>VLOOKUP(A105,Sheet7!$B$3:$BR$326,50,FALSE)</f>
        <v>44.14</v>
      </c>
      <c r="AA105" s="97" t="s">
        <v>8554</v>
      </c>
      <c r="AB105" s="97" t="str">
        <f>VLOOKUP(A105,TaskSurvey!$A$2:$AR$237,36,FALSE)</f>
        <v>NPRM</v>
      </c>
      <c r="AC105" s="97" t="str">
        <f>VLOOKUP(A105,TaskSurvey!$A$2:$AR$237,37,FALSE)</f>
        <v>50m x 2</v>
      </c>
      <c r="AD105" s="97" t="str">
        <f>VLOOKUP(A105,TaskSurvey!$A$2:$AR$237,25,FALSE)</f>
        <v>2.4 m</v>
      </c>
      <c r="AE105" s="97" t="s">
        <v>8556</v>
      </c>
      <c r="AF105" s="97" t="str">
        <f>VLOOKUP(A105,Sheet7!$B$3:$BR$326,59,FALSE)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5" s="97" t="str">
        <f t="shared" si="10"/>
        <v>6.106.17.1</v>
      </c>
      <c r="AH105" s="97" t="str">
        <f>VLOOKUP(A105,Sheet7!$B$3:$BR$326,23,FALSE)</f>
        <v>15.1.2.76</v>
      </c>
      <c r="AI105" s="335" t="str">
        <f>MasterRemote!K105</f>
        <v>HUGHES239</v>
      </c>
      <c r="AJ105" s="315">
        <v>233070710</v>
      </c>
      <c r="AK105" s="317" t="s">
        <v>8560</v>
      </c>
      <c r="AL105" s="97" t="str">
        <f>MasterRemote!T105</f>
        <v>SCM201900010008</v>
      </c>
      <c r="AM105" s="97" t="s">
        <v>8548</v>
      </c>
      <c r="AN105" s="97" t="s">
        <v>8548</v>
      </c>
      <c r="AO105" s="335" t="str">
        <f t="shared" si="11"/>
        <v>HUGHES239-Instalasi-104</v>
      </c>
      <c r="AP105" s="335">
        <v>233019505</v>
      </c>
      <c r="AQ105" s="338" t="s">
        <v>6749</v>
      </c>
    </row>
    <row r="106" spans="1:43">
      <c r="A106" s="97" t="str">
        <f>MasterRemote!A106</f>
        <v>SCM201900010008000105</v>
      </c>
      <c r="B106" s="97">
        <f>MasterRemote!B106</f>
        <v>105</v>
      </c>
      <c r="C106" s="97" t="str">
        <f>VLOOKUP(A106,Sheet7!$B$3:$BR$326,22,FALSE)</f>
        <v>2.110.17.1</v>
      </c>
      <c r="D106" s="314">
        <f>VLOOKUP(A106,Sheet7!$B$3:$BR$326,16,FALSE)</f>
        <v>43419</v>
      </c>
      <c r="E106" s="97" t="s">
        <v>4712</v>
      </c>
      <c r="F106" s="97" t="str">
        <f>MasterRemote!I106</f>
        <v>KANCA MLG NGAWI</v>
      </c>
      <c r="G106" s="97" t="s">
        <v>3128</v>
      </c>
      <c r="H106" s="97" t="s">
        <v>3129</v>
      </c>
      <c r="I106" s="314">
        <f t="shared" si="6"/>
        <v>43419</v>
      </c>
      <c r="J106" s="314">
        <f t="shared" si="7"/>
        <v>43419</v>
      </c>
      <c r="K106" s="314">
        <f t="shared" si="8"/>
        <v>43419</v>
      </c>
      <c r="L106" s="314">
        <f t="shared" si="9"/>
        <v>43419</v>
      </c>
      <c r="M106" s="97" t="s">
        <v>8547</v>
      </c>
      <c r="N106" s="97" t="s">
        <v>8548</v>
      </c>
      <c r="O106" s="97" t="s">
        <v>14</v>
      </c>
      <c r="P106" s="97" t="s">
        <v>2940</v>
      </c>
      <c r="Q106" s="337">
        <v>20009</v>
      </c>
      <c r="R106" s="97" t="str">
        <f>VLOOKUP(A106,Sheet7!$B$3:$BR$326,18,FALSE)</f>
        <v>Rasuko</v>
      </c>
      <c r="S106" s="97">
        <f>VLOOKUP(A106,Sheet7!$B$3:$BR$326,19,FALSE)</f>
        <v>81554010767</v>
      </c>
      <c r="T106" s="97">
        <f>VLOOKUP(A106,Sheet7!$B$3:$BR$326,26,FALSE)</f>
        <v>-7415199</v>
      </c>
      <c r="U106" s="97">
        <f>VLOOKUP(A106,Sheet7!$B$3:$BR$326,27,FALSE)</f>
        <v>111442038</v>
      </c>
      <c r="V106" s="97" t="str">
        <f>VLOOKUP(A106,Sheet7!$B$3:$BR$326,21,FALSE)</f>
        <v>36R21532</v>
      </c>
      <c r="W106" s="97">
        <f>VLOOKUP(A106,Sheet7!$B$3:$BR$326,32,FALSE)</f>
        <v>118</v>
      </c>
      <c r="X106" s="97">
        <v>180</v>
      </c>
      <c r="Y106" s="97">
        <f>VLOOKUP(A106,Sheet7!$B$3:$BR$326,49,FALSE)</f>
        <v>36.93</v>
      </c>
      <c r="Z106" s="97">
        <f>VLOOKUP(A106,Sheet7!$B$3:$BR$326,50,FALSE)</f>
        <v>52.37</v>
      </c>
      <c r="AA106" s="97" t="s">
        <v>8554</v>
      </c>
      <c r="AB106" s="97" t="str">
        <f>VLOOKUP(A106,TaskSurvey!$A$2:$AR$237,36,FALSE)</f>
        <v>NPRM</v>
      </c>
      <c r="AC106" s="97" t="str">
        <f>VLOOKUP(A106,TaskSurvey!$A$2:$AR$237,37,FALSE)</f>
        <v>80m x 2</v>
      </c>
      <c r="AD106" s="97" t="str">
        <f>VLOOKUP(A106,TaskSurvey!$A$2:$AR$237,25,FALSE)</f>
        <v>2.4 m</v>
      </c>
      <c r="AE106" s="97" t="s">
        <v>8556</v>
      </c>
      <c r="AF106" s="97" t="str">
        <f>VLOOKUP(A106,Sheet7!$B$3:$BR$326,59,FALSE)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06" s="97" t="str">
        <f t="shared" si="10"/>
        <v>2.110.17.1</v>
      </c>
      <c r="AH106" s="97" t="str">
        <f>VLOOKUP(A106,Sheet7!$B$3:$BR$326,23,FALSE)</f>
        <v>15.1.2.151</v>
      </c>
      <c r="AI106" s="335" t="str">
        <f>MasterRemote!K106</f>
        <v>HUGHES239</v>
      </c>
      <c r="AJ106" s="335">
        <v>233040304</v>
      </c>
      <c r="AK106" s="335" t="s">
        <v>6723</v>
      </c>
      <c r="AL106" s="97" t="str">
        <f>MasterRemote!T106</f>
        <v>SCM201900010008</v>
      </c>
      <c r="AM106" s="97" t="s">
        <v>8548</v>
      </c>
      <c r="AN106" s="97" t="s">
        <v>8548</v>
      </c>
      <c r="AO106" s="335" t="str">
        <f t="shared" si="11"/>
        <v>HUGHES239-Instalasi-105</v>
      </c>
      <c r="AP106" s="335">
        <v>233019505</v>
      </c>
      <c r="AQ106" s="338" t="s">
        <v>6749</v>
      </c>
    </row>
    <row r="107" spans="1:43">
      <c r="A107" s="97" t="str">
        <f>MasterRemote!A107</f>
        <v>SCM201900010008000106</v>
      </c>
      <c r="B107" s="97">
        <f>MasterRemote!B107</f>
        <v>106</v>
      </c>
      <c r="C107" s="97" t="str">
        <f>VLOOKUP(A107,Sheet7!$B$3:$BR$326,22,FALSE)</f>
        <v>55.12.9.1</v>
      </c>
      <c r="D107" s="314">
        <f>VLOOKUP(A107,Sheet7!$B$3:$BR$326,16,FALSE)</f>
        <v>43421</v>
      </c>
      <c r="E107" s="97" t="s">
        <v>4712</v>
      </c>
      <c r="F107" s="97" t="str">
        <f>MasterRemote!I107</f>
        <v>KANCA MLG SITUBONDO</v>
      </c>
      <c r="G107" s="97" t="s">
        <v>3128</v>
      </c>
      <c r="H107" s="97" t="s">
        <v>3129</v>
      </c>
      <c r="I107" s="314">
        <f t="shared" si="6"/>
        <v>43421</v>
      </c>
      <c r="J107" s="314">
        <f t="shared" si="7"/>
        <v>43421</v>
      </c>
      <c r="K107" s="314">
        <f t="shared" si="8"/>
        <v>43421</v>
      </c>
      <c r="L107" s="314">
        <f t="shared" si="9"/>
        <v>43421</v>
      </c>
      <c r="M107" s="97" t="s">
        <v>8547</v>
      </c>
      <c r="N107" s="97" t="s">
        <v>8548</v>
      </c>
      <c r="O107" s="97" t="s">
        <v>14</v>
      </c>
      <c r="P107" s="97" t="s">
        <v>2940</v>
      </c>
      <c r="Q107" s="337">
        <v>20009</v>
      </c>
      <c r="R107" s="97" t="str">
        <f>VLOOKUP(A107,Sheet7!$B$3:$BR$326,18,FALSE)</f>
        <v>Roy</v>
      </c>
      <c r="S107" s="97">
        <f>VLOOKUP(A107,Sheet7!$B$3:$BR$326,19,FALSE)</f>
        <v>82227358813</v>
      </c>
      <c r="T107" s="97">
        <f>VLOOKUP(A107,Sheet7!$B$3:$BR$326,26,FALSE)</f>
        <v>-7705234</v>
      </c>
      <c r="U107" s="97">
        <f>VLOOKUP(A107,Sheet7!$B$3:$BR$326,27,FALSE)</f>
        <v>114005501</v>
      </c>
      <c r="V107" s="97" t="str">
        <f>VLOOKUP(A107,Sheet7!$B$3:$BR$326,21,FALSE)</f>
        <v>36R21603</v>
      </c>
      <c r="W107" s="97">
        <f>VLOOKUP(A107,Sheet7!$B$3:$BR$326,32,FALSE)</f>
        <v>134</v>
      </c>
      <c r="X107" s="97">
        <v>180</v>
      </c>
      <c r="Y107" s="97">
        <f>VLOOKUP(A107,Sheet7!$B$3:$BR$326,49,FALSE)</f>
        <v>35.28</v>
      </c>
      <c r="Z107" s="97">
        <f>VLOOKUP(A107,Sheet7!$B$3:$BR$326,50,FALSE)</f>
        <v>52.77</v>
      </c>
      <c r="AA107" s="97" t="s">
        <v>8554</v>
      </c>
      <c r="AB107" s="97" t="str">
        <f>VLOOKUP(A107,TaskSurvey!$A$2:$AR$237,36,FALSE)</f>
        <v>NPRM</v>
      </c>
      <c r="AC107" s="97" t="str">
        <f>VLOOKUP(A107,TaskSurvey!$A$2:$AR$237,37,FALSE)</f>
        <v>60m x 2</v>
      </c>
      <c r="AD107" s="97" t="str">
        <f>VLOOKUP(A107,TaskSurvey!$A$2:$AR$237,25,FALSE)</f>
        <v>2.4 m</v>
      </c>
      <c r="AE107" s="97" t="s">
        <v>8556</v>
      </c>
      <c r="AF107" s="97" t="str">
        <f>VLOOKUP(A107,Sheet7!$B$3:$BR$326,59,FALSE)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7" s="97" t="str">
        <f t="shared" si="10"/>
        <v>55.12.9.1</v>
      </c>
      <c r="AH107" s="97" t="str">
        <f>VLOOKUP(A107,Sheet7!$B$3:$BR$326,23,FALSE)</f>
        <v>15.1.2.188</v>
      </c>
      <c r="AI107" s="335" t="str">
        <f>MasterRemote!K107</f>
        <v>HUGHES239</v>
      </c>
      <c r="AJ107" s="335">
        <v>233040304</v>
      </c>
      <c r="AK107" s="335" t="s">
        <v>6723</v>
      </c>
      <c r="AL107" s="97" t="str">
        <f>MasterRemote!T107</f>
        <v>SCM201900010008</v>
      </c>
      <c r="AM107" s="97" t="s">
        <v>8548</v>
      </c>
      <c r="AN107" s="97" t="s">
        <v>8548</v>
      </c>
      <c r="AO107" s="335" t="str">
        <f t="shared" si="11"/>
        <v>HUGHES239-Instalasi-106</v>
      </c>
      <c r="AP107" s="335">
        <v>233019505</v>
      </c>
      <c r="AQ107" s="338" t="s">
        <v>6749</v>
      </c>
    </row>
    <row r="108" spans="1:43">
      <c r="A108" s="97" t="str">
        <f>MasterRemote!A108</f>
        <v>SCM201900010008000107</v>
      </c>
      <c r="B108" s="97">
        <f>MasterRemote!B108</f>
        <v>107</v>
      </c>
      <c r="C108" s="97" t="str">
        <f>VLOOKUP(A108,Sheet7!$B$3:$BR$326,22,FALSE)</f>
        <v>6.110.17.1</v>
      </c>
      <c r="D108" s="314">
        <f>VLOOKUP(A108,Sheet7!$B$3:$BR$326,16,FALSE)</f>
        <v>43424</v>
      </c>
      <c r="E108" s="97" t="s">
        <v>4712</v>
      </c>
      <c r="F108" s="97" t="str">
        <f>MasterRemote!I108</f>
        <v>KANCA MLG PACITAN</v>
      </c>
      <c r="G108" s="97" t="s">
        <v>3206</v>
      </c>
      <c r="H108" s="97" t="s">
        <v>3039</v>
      </c>
      <c r="I108" s="314">
        <f t="shared" si="6"/>
        <v>43424</v>
      </c>
      <c r="J108" s="314">
        <f t="shared" si="7"/>
        <v>43424</v>
      </c>
      <c r="K108" s="314">
        <f t="shared" si="8"/>
        <v>43424</v>
      </c>
      <c r="L108" s="314">
        <f t="shared" si="9"/>
        <v>43424</v>
      </c>
      <c r="M108" s="97" t="s">
        <v>8547</v>
      </c>
      <c r="N108" s="97" t="s">
        <v>8548</v>
      </c>
      <c r="O108" s="97" t="s">
        <v>14</v>
      </c>
      <c r="P108" s="97" t="s">
        <v>2940</v>
      </c>
      <c r="Q108" s="337">
        <v>20009</v>
      </c>
      <c r="R108" s="97" t="str">
        <f>VLOOKUP(A108,Sheet7!$B$3:$BR$326,18,FALSE)</f>
        <v>Wahyu</v>
      </c>
      <c r="S108" s="97">
        <f>VLOOKUP(A108,Sheet7!$B$3:$BR$326,19,FALSE)</f>
        <v>81230313225</v>
      </c>
      <c r="T108" s="97">
        <f>VLOOKUP(A108,Sheet7!$B$3:$BR$326,26,FALSE)</f>
        <v>-8195122</v>
      </c>
      <c r="U108" s="97">
        <f>VLOOKUP(A108,Sheet7!$B$3:$BR$326,27,FALSE)</f>
        <v>111105861</v>
      </c>
      <c r="V108" s="97" t="str">
        <f>VLOOKUP(A108,Sheet7!$B$3:$BR$326,21,FALSE)</f>
        <v>36R21534</v>
      </c>
      <c r="W108" s="97">
        <f>VLOOKUP(A108,Sheet7!$B$3:$BR$326,32,FALSE)</f>
        <v>127</v>
      </c>
      <c r="X108" s="97">
        <v>180</v>
      </c>
      <c r="Y108" s="97">
        <f>VLOOKUP(A108,Sheet7!$B$3:$BR$326,49,FALSE)</f>
        <v>36.270000000000003</v>
      </c>
      <c r="Z108" s="97">
        <f>VLOOKUP(A108,Sheet7!$B$3:$BR$326,50,FALSE)</f>
        <v>51.06</v>
      </c>
      <c r="AA108" s="97" t="s">
        <v>8554</v>
      </c>
      <c r="AB108" s="97" t="str">
        <f>VLOOKUP(A108,TaskSurvey!$A$2:$AR$237,36,FALSE)</f>
        <v>NPRM</v>
      </c>
      <c r="AC108" s="97" t="str">
        <f>VLOOKUP(A108,TaskSurvey!$A$2:$AR$237,37,FALSE)</f>
        <v>70m x 2</v>
      </c>
      <c r="AD108" s="97" t="str">
        <f>VLOOKUP(A108,TaskSurvey!$A$2:$AR$237,25,FALSE)</f>
        <v>2.4 m</v>
      </c>
      <c r="AE108" s="97" t="s">
        <v>8556</v>
      </c>
      <c r="AF108" s="97" t="str">
        <f>VLOOKUP(A108,Sheet7!$B$3:$BR$326,59,FALSE)</f>
        <v>ACTION
• dismantle antenna csm
● Lifting perangkat
● Rakit antenna set 2,4m
● Pointing max ke satelit brisat hub 1
● Kroschek pandangan tampak depan antenna sudah simetris antara feedsupport dan tapak pedestal.
● Dinabolt tapak pedestal
● COR BALLAST sesuai SOP</v>
      </c>
      <c r="AG108" s="97" t="str">
        <f t="shared" si="10"/>
        <v>6.110.17.1</v>
      </c>
      <c r="AH108" s="97" t="str">
        <f>VLOOKUP(A108,Sheet7!$B$3:$BR$326,23,FALSE)</f>
        <v>10.204.2.184/30</v>
      </c>
      <c r="AI108" s="335" t="str">
        <f>MasterRemote!K108</f>
        <v>HUGHES239</v>
      </c>
      <c r="AJ108" s="335">
        <v>233040304</v>
      </c>
      <c r="AK108" s="335" t="s">
        <v>6723</v>
      </c>
      <c r="AL108" s="97" t="str">
        <f>MasterRemote!T108</f>
        <v>SCM201900010008</v>
      </c>
      <c r="AM108" s="97" t="s">
        <v>8548</v>
      </c>
      <c r="AN108" s="97" t="s">
        <v>8548</v>
      </c>
      <c r="AO108" s="335" t="str">
        <f t="shared" si="11"/>
        <v>HUGHES239-Instalasi-107</v>
      </c>
      <c r="AP108" s="335">
        <v>233019505</v>
      </c>
      <c r="AQ108" s="338" t="s">
        <v>6749</v>
      </c>
    </row>
    <row r="109" spans="1:43">
      <c r="A109" s="97" t="str">
        <f>MasterRemote!A109</f>
        <v>SCM201900010008000108</v>
      </c>
      <c r="B109" s="97">
        <f>MasterRemote!B109</f>
        <v>108</v>
      </c>
      <c r="C109" s="97" t="str">
        <f>VLOOKUP(A109,Sheet7!$B$3:$BR$326,22,FALSE)</f>
        <v>2.137.17.1</v>
      </c>
      <c r="D109" s="314">
        <f>VLOOKUP(A109,Sheet7!$B$3:$BR$326,16,FALSE)</f>
        <v>43417</v>
      </c>
      <c r="E109" s="97" t="s">
        <v>4712</v>
      </c>
      <c r="F109" s="97" t="str">
        <f>MasterRemote!I109</f>
        <v>KANCA MLG JEMBER 2.137.17.1</v>
      </c>
      <c r="G109" s="97" t="s">
        <v>3128</v>
      </c>
      <c r="H109" s="97" t="s">
        <v>3129</v>
      </c>
      <c r="I109" s="314">
        <f t="shared" si="6"/>
        <v>43417</v>
      </c>
      <c r="J109" s="314">
        <f t="shared" si="7"/>
        <v>43417</v>
      </c>
      <c r="K109" s="314">
        <f t="shared" si="8"/>
        <v>43417</v>
      </c>
      <c r="L109" s="314">
        <f t="shared" si="9"/>
        <v>43417</v>
      </c>
      <c r="M109" s="97" t="s">
        <v>8547</v>
      </c>
      <c r="N109" s="97" t="s">
        <v>8548</v>
      </c>
      <c r="O109" s="97" t="s">
        <v>14</v>
      </c>
      <c r="P109" s="97" t="s">
        <v>2940</v>
      </c>
      <c r="Q109" s="337">
        <v>20009</v>
      </c>
      <c r="R109" s="97" t="str">
        <f>VLOOKUP(A109,Sheet7!$B$3:$BR$326,18,FALSE)</f>
        <v>Jefri</v>
      </c>
      <c r="S109" s="97">
        <f>VLOOKUP(A109,Sheet7!$B$3:$BR$326,19,FALSE)</f>
        <v>8113502070</v>
      </c>
      <c r="T109" s="97">
        <f>VLOOKUP(A109,Sheet7!$B$3:$BR$326,26,FALSE)</f>
        <v>-8167691</v>
      </c>
      <c r="U109" s="97">
        <f>VLOOKUP(A109,Sheet7!$B$3:$BR$326,27,FALSE)</f>
        <v>113704126</v>
      </c>
      <c r="V109" s="97" t="str">
        <f>VLOOKUP(A109,Sheet7!$B$3:$BR$326,21,FALSE)</f>
        <v>36R21536</v>
      </c>
      <c r="W109" s="97">
        <f>VLOOKUP(A109,Sheet7!$B$3:$BR$326,32,FALSE)</f>
        <v>0</v>
      </c>
      <c r="X109" s="97">
        <v>180</v>
      </c>
      <c r="Y109" s="97">
        <f>VLOOKUP(A109,Sheet7!$B$3:$BR$326,49,FALSE)</f>
        <v>33.369999999999997</v>
      </c>
      <c r="Z109" s="97">
        <f>VLOOKUP(A109,Sheet7!$B$3:$BR$326,50,FALSE)</f>
        <v>45.28</v>
      </c>
      <c r="AA109" s="97" t="s">
        <v>8554</v>
      </c>
      <c r="AB109" s="97" t="str">
        <f>VLOOKUP(A109,TaskSurvey!$A$2:$AR$237,36,FALSE)</f>
        <v>NPRM</v>
      </c>
      <c r="AC109" s="97" t="str">
        <f>VLOOKUP(A109,TaskSurvey!$A$2:$AR$237,37,FALSE)</f>
        <v>90m x 2</v>
      </c>
      <c r="AD109" s="97" t="str">
        <f>VLOOKUP(A109,TaskSurvey!$A$2:$AR$237,25,FALSE)</f>
        <v>2.4 m</v>
      </c>
      <c r="AE109" s="97" t="s">
        <v>8556</v>
      </c>
      <c r="AF109" s="97" t="str">
        <f>VLOOKUP(A109,Sheet7!$B$3:$BR$326,59,FALSE)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09" s="97" t="str">
        <f t="shared" si="10"/>
        <v>2.137.17.1</v>
      </c>
      <c r="AH109" s="97" t="str">
        <f>VLOOKUP(A109,Sheet7!$B$3:$BR$326,23,FALSE)</f>
        <v>15.1.2.175</v>
      </c>
      <c r="AI109" s="335" t="str">
        <f>MasterRemote!K109</f>
        <v>HUGHES239</v>
      </c>
      <c r="AJ109" s="335">
        <v>233040304</v>
      </c>
      <c r="AK109" s="335" t="s">
        <v>6723</v>
      </c>
      <c r="AL109" s="97" t="str">
        <f>MasterRemote!T109</f>
        <v>SCM201900010008</v>
      </c>
      <c r="AM109" s="97" t="s">
        <v>8548</v>
      </c>
      <c r="AN109" s="97" t="s">
        <v>8548</v>
      </c>
      <c r="AO109" s="335" t="str">
        <f t="shared" si="11"/>
        <v>HUGHES239-Instalasi-108</v>
      </c>
      <c r="AP109" s="335">
        <v>233019505</v>
      </c>
      <c r="AQ109" s="338" t="s">
        <v>6749</v>
      </c>
    </row>
    <row r="110" spans="1:43">
      <c r="A110" s="97" t="str">
        <f>MasterRemote!A110</f>
        <v>SCM201900010008000109</v>
      </c>
      <c r="B110" s="97">
        <f>MasterRemote!B110</f>
        <v>109</v>
      </c>
      <c r="C110" s="97" t="str">
        <f>VLOOKUP(A110,Sheet7!$B$3:$BR$326,22,FALSE)</f>
        <v>3.41.17.1</v>
      </c>
      <c r="D110" s="314">
        <f>VLOOKUP(A110,Sheet7!$B$3:$BR$326,16,FALSE)</f>
        <v>43426</v>
      </c>
      <c r="E110" s="97" t="s">
        <v>4712</v>
      </c>
      <c r="F110" s="97" t="str">
        <f>MasterRemote!I110</f>
        <v>KANCA BANYUWANGI</v>
      </c>
      <c r="G110" s="97">
        <v>237961806</v>
      </c>
      <c r="H110" s="97" t="s">
        <v>8568</v>
      </c>
      <c r="I110" s="314">
        <f t="shared" si="6"/>
        <v>43426</v>
      </c>
      <c r="J110" s="314">
        <f t="shared" si="7"/>
        <v>43426</v>
      </c>
      <c r="K110" s="314">
        <f t="shared" si="8"/>
        <v>43426</v>
      </c>
      <c r="L110" s="314">
        <f t="shared" si="9"/>
        <v>43426</v>
      </c>
      <c r="M110" s="97" t="s">
        <v>8547</v>
      </c>
      <c r="N110" s="97" t="s">
        <v>8548</v>
      </c>
      <c r="O110" s="97" t="s">
        <v>14</v>
      </c>
      <c r="P110" s="97" t="s">
        <v>2940</v>
      </c>
      <c r="Q110" s="337">
        <v>20009</v>
      </c>
      <c r="R110" s="97" t="str">
        <f>VLOOKUP(A110,Sheet7!$B$3:$BR$326,18,FALSE)</f>
        <v>Firman</v>
      </c>
      <c r="S110" s="97">
        <f>VLOOKUP(A110,Sheet7!$B$3:$BR$326,19,FALSE)</f>
        <v>85258008818</v>
      </c>
      <c r="T110" s="97">
        <f>VLOOKUP(A110,Sheet7!$B$3:$BR$326,26,FALSE)</f>
        <v>-8218563</v>
      </c>
      <c r="U110" s="97">
        <f>VLOOKUP(A110,Sheet7!$B$3:$BR$326,27,FALSE)</f>
        <v>114369873</v>
      </c>
      <c r="V110" s="97" t="str">
        <f>VLOOKUP(A110,Sheet7!$B$3:$BR$326,21,FALSE)</f>
        <v>36R21537</v>
      </c>
      <c r="W110" s="97">
        <f>VLOOKUP(A110,Sheet7!$B$3:$BR$326,32,FALSE)</f>
        <v>0</v>
      </c>
      <c r="X110" s="97">
        <v>180</v>
      </c>
      <c r="Y110" s="97">
        <f>VLOOKUP(A110,Sheet7!$B$3:$BR$326,49,FALSE)</f>
        <v>36.01</v>
      </c>
      <c r="Z110" s="97">
        <f>VLOOKUP(A110,Sheet7!$B$3:$BR$326,50,FALSE)</f>
        <v>53.8</v>
      </c>
      <c r="AA110" s="97" t="s">
        <v>8554</v>
      </c>
      <c r="AB110" s="97" t="str">
        <f>VLOOKUP(A110,TaskSurvey!$A$2:$AR$237,36,FALSE)</f>
        <v>NPRM</v>
      </c>
      <c r="AC110" s="97" t="str">
        <f>VLOOKUP(A110,TaskSurvey!$A$2:$AR$237,37,FALSE)</f>
        <v>40m x 2</v>
      </c>
      <c r="AD110" s="97" t="str">
        <f>VLOOKUP(A110,TaskSurvey!$A$2:$AR$237,25,FALSE)</f>
        <v>2.4 m</v>
      </c>
      <c r="AE110" s="97" t="s">
        <v>8556</v>
      </c>
      <c r="AF110" s="97" t="str">
        <f>VLOOKUP(A110,Sheet7!$B$3:$BR$326,59,FALSE)</f>
        <v>ACTION
● Lifting perangkat
● Rakit antenna set 2,4m
● Pointing max ke satelit brisat hub 1
● Kroschek pandangan tampak depan antenna sudah simetris antara feedsupport dan tapak pedestal.
● Dinabolt tapak pedestal
● COR BALLAST sesuai SOP
GANTI BUC</v>
      </c>
      <c r="AG110" s="97" t="str">
        <f t="shared" si="10"/>
        <v>3.41.17.1</v>
      </c>
      <c r="AH110" s="97" t="str">
        <f>VLOOKUP(A110,Sheet7!$B$3:$BR$326,23,FALSE)</f>
        <v>10.204.2.192/30</v>
      </c>
      <c r="AI110" s="335" t="str">
        <f>MasterRemote!K110</f>
        <v>HUGHES239</v>
      </c>
      <c r="AJ110" s="335">
        <v>233040304</v>
      </c>
      <c r="AK110" s="335" t="s">
        <v>6723</v>
      </c>
      <c r="AL110" s="97" t="str">
        <f>MasterRemote!T110</f>
        <v>SCM201900010008</v>
      </c>
      <c r="AM110" s="97" t="s">
        <v>8548</v>
      </c>
      <c r="AN110" s="97" t="s">
        <v>8548</v>
      </c>
      <c r="AO110" s="335" t="str">
        <f t="shared" si="11"/>
        <v>HUGHES239-Instalasi-109</v>
      </c>
      <c r="AP110" s="335">
        <v>233019505</v>
      </c>
      <c r="AQ110" s="338" t="s">
        <v>6749</v>
      </c>
    </row>
    <row r="111" spans="1:43">
      <c r="A111" s="97" t="str">
        <f>MasterRemote!A111</f>
        <v>SCM201900010008000110</v>
      </c>
      <c r="B111" s="97">
        <f>MasterRemote!B111</f>
        <v>110</v>
      </c>
      <c r="C111" s="97" t="str">
        <f>VLOOKUP(A111,Sheet7!$B$3:$BR$326,22,FALSE)</f>
        <v>2.106.17.1</v>
      </c>
      <c r="D111" s="314">
        <f>VLOOKUP(A111,Sheet7!$B$3:$BR$326,16,FALSE)</f>
        <v>43419</v>
      </c>
      <c r="E111" s="97" t="s">
        <v>4712</v>
      </c>
      <c r="F111" s="97" t="str">
        <f>MasterRemote!I111</f>
        <v>KANCA MLG MADIUN 2.106.17.1</v>
      </c>
      <c r="G111" s="97" t="s">
        <v>3128</v>
      </c>
      <c r="H111" s="97" t="s">
        <v>3129</v>
      </c>
      <c r="I111" s="314">
        <f t="shared" si="6"/>
        <v>43419</v>
      </c>
      <c r="J111" s="314">
        <f t="shared" si="7"/>
        <v>43419</v>
      </c>
      <c r="K111" s="314">
        <f t="shared" si="8"/>
        <v>43419</v>
      </c>
      <c r="L111" s="314">
        <f t="shared" si="9"/>
        <v>43419</v>
      </c>
      <c r="M111" s="97" t="s">
        <v>8547</v>
      </c>
      <c r="N111" s="97" t="s">
        <v>8548</v>
      </c>
      <c r="O111" s="97" t="s">
        <v>14</v>
      </c>
      <c r="P111" s="97" t="s">
        <v>2940</v>
      </c>
      <c r="Q111" s="337">
        <v>20009</v>
      </c>
      <c r="R111" s="97" t="str">
        <f>VLOOKUP(A111,Sheet7!$B$3:$BR$326,18,FALSE)</f>
        <v>Yayan</v>
      </c>
      <c r="S111" s="97">
        <f>VLOOKUP(A111,Sheet7!$B$3:$BR$326,19,FALSE)</f>
        <v>87751874998</v>
      </c>
      <c r="T111" s="97">
        <f>VLOOKUP(A111,Sheet7!$B$3:$BR$326,26,FALSE)</f>
        <v>-7627673</v>
      </c>
      <c r="U111" s="97">
        <f>VLOOKUP(A111,Sheet7!$B$3:$BR$326,27,FALSE)</f>
        <v>111519154</v>
      </c>
      <c r="V111" s="97" t="str">
        <f>VLOOKUP(A111,Sheet7!$B$3:$BR$326,21,FALSE)</f>
        <v>36R21538</v>
      </c>
      <c r="W111" s="97">
        <f>VLOOKUP(A111,Sheet7!$B$3:$BR$326,32,FALSE)</f>
        <v>0</v>
      </c>
      <c r="X111" s="97">
        <v>180</v>
      </c>
      <c r="Y111" s="97">
        <f>VLOOKUP(A111,Sheet7!$B$3:$BR$326,49,FALSE)</f>
        <v>39.99</v>
      </c>
      <c r="Z111" s="97">
        <f>VLOOKUP(A111,Sheet7!$B$3:$BR$326,50,FALSE)</f>
        <v>50.58</v>
      </c>
      <c r="AA111" s="97" t="s">
        <v>8554</v>
      </c>
      <c r="AB111" s="97" t="str">
        <f>VLOOKUP(A111,TaskSurvey!$A$2:$AR$237,36,FALSE)</f>
        <v>NPRM</v>
      </c>
      <c r="AC111" s="97" t="str">
        <f>VLOOKUP(A111,TaskSurvey!$A$2:$AR$237,37,FALSE)</f>
        <v>40m x 2</v>
      </c>
      <c r="AD111" s="97" t="str">
        <f>VLOOKUP(A111,TaskSurvey!$A$2:$AR$237,25,FALSE)</f>
        <v>2.4 m</v>
      </c>
      <c r="AE111" s="97" t="s">
        <v>8556</v>
      </c>
      <c r="AF111" s="97" t="str">
        <f>VLOOKUP(A111,Sheet7!$B$3:$BR$326,59,FALSE)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11" s="97" t="str">
        <f t="shared" si="10"/>
        <v>2.106.17.1</v>
      </c>
      <c r="AH111" s="97" t="str">
        <f>VLOOKUP(A111,Sheet7!$B$3:$BR$326,23,FALSE)</f>
        <v>15.1.2.123</v>
      </c>
      <c r="AI111" s="335" t="str">
        <f>MasterRemote!K111</f>
        <v>HUGHES239</v>
      </c>
      <c r="AJ111" s="335">
        <v>233040304</v>
      </c>
      <c r="AK111" s="335" t="s">
        <v>6723</v>
      </c>
      <c r="AL111" s="97" t="str">
        <f>MasterRemote!T111</f>
        <v>SCM201900010008</v>
      </c>
      <c r="AM111" s="97" t="s">
        <v>8548</v>
      </c>
      <c r="AN111" s="97" t="s">
        <v>8548</v>
      </c>
      <c r="AO111" s="335" t="str">
        <f t="shared" si="11"/>
        <v>HUGHES239-Instalasi-110</v>
      </c>
      <c r="AP111" s="335">
        <v>233019505</v>
      </c>
      <c r="AQ111" s="338" t="s">
        <v>6749</v>
      </c>
    </row>
    <row r="112" spans="1:43">
      <c r="A112" s="97" t="str">
        <f>MasterRemote!A112</f>
        <v>SCM201900010008000111</v>
      </c>
      <c r="B112" s="97">
        <f>MasterRemote!B112</f>
        <v>111</v>
      </c>
      <c r="C112" s="97" t="str">
        <f>VLOOKUP(A112,Sheet7!$B$3:$BR$326,22,FALSE)</f>
        <v>26.4.105.1</v>
      </c>
      <c r="D112" s="314">
        <f>VLOOKUP(A112,Sheet7!$B$3:$BR$326,16,FALSE)</f>
        <v>43423</v>
      </c>
      <c r="E112" s="97" t="s">
        <v>4712</v>
      </c>
      <c r="F112" s="97" t="str">
        <f>MasterRemote!I112</f>
        <v>KC GENTENG</v>
      </c>
      <c r="G112" s="97">
        <v>237961806</v>
      </c>
      <c r="H112" s="97" t="s">
        <v>8568</v>
      </c>
      <c r="I112" s="314">
        <f t="shared" si="6"/>
        <v>43423</v>
      </c>
      <c r="J112" s="314">
        <f t="shared" si="7"/>
        <v>43423</v>
      </c>
      <c r="K112" s="314">
        <f t="shared" si="8"/>
        <v>43423</v>
      </c>
      <c r="L112" s="314">
        <f t="shared" si="9"/>
        <v>43423</v>
      </c>
      <c r="M112" s="97" t="s">
        <v>8547</v>
      </c>
      <c r="N112" s="97" t="s">
        <v>8548</v>
      </c>
      <c r="O112" s="97" t="s">
        <v>14</v>
      </c>
      <c r="P112" s="97" t="s">
        <v>2940</v>
      </c>
      <c r="Q112" s="337">
        <v>20009</v>
      </c>
      <c r="R112" s="97" t="str">
        <f>VLOOKUP(A112,Sheet7!$B$3:$BR$326,18,FALSE)</f>
        <v>Ari</v>
      </c>
      <c r="S112" s="97">
        <f>VLOOKUP(A112,Sheet7!$B$3:$BR$326,19,FALSE)</f>
        <v>82330934197</v>
      </c>
      <c r="T112" s="97">
        <f>VLOOKUP(A112,Sheet7!$B$3:$BR$326,26,FALSE)</f>
        <v>-8364164</v>
      </c>
      <c r="U112" s="97">
        <f>VLOOKUP(A112,Sheet7!$B$3:$BR$326,27,FALSE)</f>
        <v>114149805</v>
      </c>
      <c r="V112" s="97" t="str">
        <f>VLOOKUP(A112,Sheet7!$B$3:$BR$326,21,FALSE)</f>
        <v>36K21873</v>
      </c>
      <c r="W112" s="97">
        <f>VLOOKUP(A112,Sheet7!$B$3:$BR$326,32,FALSE)</f>
        <v>120</v>
      </c>
      <c r="X112" s="97">
        <v>180</v>
      </c>
      <c r="Y112" s="97">
        <f>VLOOKUP(A112,Sheet7!$B$3:$BR$326,49,FALSE)</f>
        <v>36.67</v>
      </c>
      <c r="Z112" s="97">
        <f>VLOOKUP(A112,Sheet7!$B$3:$BR$326,50,FALSE)</f>
        <v>53.85</v>
      </c>
      <c r="AA112" s="97" t="s">
        <v>8554</v>
      </c>
      <c r="AB112" s="97" t="str">
        <f>VLOOKUP(A112,TaskSurvey!$A$2:$AR$237,36,FALSE)</f>
        <v>NPRM</v>
      </c>
      <c r="AC112" s="97" t="str">
        <f>VLOOKUP(A112,TaskSurvey!$A$2:$AR$237,37,FALSE)</f>
        <v>100m x 2</v>
      </c>
      <c r="AD112" s="97" t="str">
        <f>VLOOKUP(A112,TaskSurvey!$A$2:$AR$237,25,FALSE)</f>
        <v>2.4 m</v>
      </c>
      <c r="AE112" s="97" t="s">
        <v>8556</v>
      </c>
      <c r="AF112" s="97" t="str">
        <f>VLOOKUP(A112,Sheet7!$B$3:$BR$326,59,FALSE)</f>
        <v xml:space="preserve">ACTION
● Lifting perangkat
● Rakit antenna set 2,4m
● Pointing max ke satelit brisat hub 1
● Kroschek pandangan tampak depan antenna sudah simetris antara feedsupport dan tapak pedestal.
● Dinabolt tapak pedestal
● COR BALLAST sesuai SOP
</v>
      </c>
      <c r="AG112" s="97" t="str">
        <f t="shared" si="10"/>
        <v>26.4.105.1</v>
      </c>
      <c r="AH112" s="97" t="str">
        <f>VLOOKUP(A112,Sheet7!$B$3:$BR$326,23,FALSE)</f>
        <v>10.204.2.200/30</v>
      </c>
      <c r="AI112" s="335" t="str">
        <f>MasterRemote!K112</f>
        <v>HUGHES239</v>
      </c>
      <c r="AJ112" s="335">
        <v>233040304</v>
      </c>
      <c r="AK112" s="335" t="s">
        <v>6723</v>
      </c>
      <c r="AL112" s="97" t="str">
        <f>MasterRemote!T112</f>
        <v>SCM201900010008</v>
      </c>
      <c r="AM112" s="97" t="s">
        <v>8548</v>
      </c>
      <c r="AN112" s="97" t="s">
        <v>8548</v>
      </c>
      <c r="AO112" s="335" t="str">
        <f t="shared" si="11"/>
        <v>HUGHES239-Instalasi-111</v>
      </c>
      <c r="AP112" s="335">
        <v>233019505</v>
      </c>
      <c r="AQ112" s="338" t="s">
        <v>6749</v>
      </c>
    </row>
    <row r="113" spans="1:43">
      <c r="A113" s="97" t="str">
        <f>MasterRemote!A113</f>
        <v>SCM201900010008000112</v>
      </c>
      <c r="B113" s="97">
        <f>MasterRemote!B113</f>
        <v>112</v>
      </c>
      <c r="C113" s="97" t="str">
        <f>VLOOKUP(A113,Sheet7!$B$3:$BR$326,22,FALSE)</f>
        <v>3.134.17.1</v>
      </c>
      <c r="D113" s="314">
        <f>VLOOKUP(A113,Sheet7!$B$3:$BR$326,16,FALSE)</f>
        <v>43418</v>
      </c>
      <c r="E113" s="97" t="s">
        <v>4712</v>
      </c>
      <c r="F113" s="97" t="str">
        <f>MasterRemote!I113</f>
        <v>SAMARINDA 55.16.68.1</v>
      </c>
      <c r="G113" s="97" t="s">
        <v>3148</v>
      </c>
      <c r="H113" s="97" t="s">
        <v>2975</v>
      </c>
      <c r="I113" s="314">
        <f t="shared" si="6"/>
        <v>43418</v>
      </c>
      <c r="J113" s="314">
        <f t="shared" si="7"/>
        <v>43418</v>
      </c>
      <c r="K113" s="314">
        <f t="shared" si="8"/>
        <v>43418</v>
      </c>
      <c r="L113" s="314">
        <f t="shared" si="9"/>
        <v>43418</v>
      </c>
      <c r="M113" s="97" t="s">
        <v>8547</v>
      </c>
      <c r="N113" s="97" t="s">
        <v>8548</v>
      </c>
      <c r="O113" s="97" t="s">
        <v>14</v>
      </c>
      <c r="P113" s="97" t="s">
        <v>2940</v>
      </c>
      <c r="Q113" s="337">
        <v>20009</v>
      </c>
      <c r="R113" s="97" t="str">
        <f>VLOOKUP(A113,Sheet7!$B$3:$BR$326,18,FALSE)</f>
        <v>Eko</v>
      </c>
      <c r="S113" s="97">
        <f>VLOOKUP(A113,Sheet7!$B$3:$BR$326,19,FALSE)</f>
        <v>8115803041</v>
      </c>
      <c r="T113" s="97">
        <f>VLOOKUP(A113,Sheet7!$B$3:$BR$326,26,FALSE)</f>
        <v>0</v>
      </c>
      <c r="U113" s="97">
        <f>VLOOKUP(A113,Sheet7!$B$3:$BR$326,27,FALSE)</f>
        <v>0</v>
      </c>
      <c r="V113" s="97" t="str">
        <f>VLOOKUP(A113,Sheet7!$B$3:$BR$326,21,FALSE)</f>
        <v>36L21270</v>
      </c>
      <c r="W113" s="97">
        <f>VLOOKUP(A113,Sheet7!$B$3:$BR$326,32,FALSE)</f>
        <v>112</v>
      </c>
      <c r="X113" s="97">
        <v>180</v>
      </c>
      <c r="Y113" s="97">
        <f>VLOOKUP(A113,Sheet7!$B$3:$BR$326,49,FALSE)</f>
        <v>39.53</v>
      </c>
      <c r="Z113" s="97">
        <f>VLOOKUP(A113,Sheet7!$B$3:$BR$326,50,FALSE)</f>
        <v>55.04</v>
      </c>
      <c r="AA113" s="97" t="s">
        <v>8554</v>
      </c>
      <c r="AB113" s="97" t="str">
        <f>VLOOKUP(A113,TaskSurvey!$A$2:$AR$237,36,FALSE)</f>
        <v>NPRM</v>
      </c>
      <c r="AC113" s="97" t="str">
        <f>VLOOKUP(A113,TaskSurvey!$A$2:$AR$237,37,FALSE)</f>
        <v>50m x 2</v>
      </c>
      <c r="AD113" s="97" t="str">
        <f>VLOOKUP(A113,TaskSurvey!$A$2:$AR$237,25,FALSE)</f>
        <v>2.4 m</v>
      </c>
      <c r="AE113" s="97" t="s">
        <v>8556</v>
      </c>
      <c r="AF113" s="97" t="str">
        <f>VLOOKUP(A113,Sheet7!$B$3:$BR$326,59,FALSE)</f>
        <v>Action : 
- Angkat antena ke lantai 4
- Rakit antena
- Pointing Maksimalkan SQF
- Tarik kabel 50X2
*FORMAT REQ CREATE SITE ID DAN XPOLL PEKERJAAN 239 BRI * 
TAHAP COMMISIONING 
● TANGGAL : 13/11/2018 
● DIAMETER ANT : 2.4 
● NO URUT LOKASI : 112 
● SITE ID : 36L21270 
● IP LAN : 3.134.17.1 
● IP MODEM / P2P : 10.204.2.204/30 
● HUB : BS1 
● NAMA LOKASI : KANCA SAMARINDA 
● ALAMAT LOKASI : JL.GAJAH MADA NO .1. SAMARINDA 
● NAMA TEKNISI : HAIRULLAH/082227771712 
● KOORDINATOR : Bang Bagus 
● NAMA PIC BRI : Eko 
PERANGKAT SN TERPASANG 
Esn modem : 13195311 
Modem Jupiter : BS0013195311AU 
Adaptor : G745W1000674 
Power Supply: A01090B88 
Lnb : 1704-N20204-238374 
RFT 10W: A01146A88 
Mounting antena : nprm 
FEEDHORN WR :SN 05171272 pn 08002445 
Panjang kabel : 50x2 
Kordinator : Bang Bagus 
SQF : 124</v>
      </c>
      <c r="AG113" s="97" t="str">
        <f t="shared" si="10"/>
        <v>3.134.17.1</v>
      </c>
      <c r="AH113" s="97" t="str">
        <f>VLOOKUP(A113,Sheet7!$B$3:$BR$326,23,FALSE)</f>
        <v>15.1.2.213</v>
      </c>
      <c r="AI113" s="335" t="str">
        <f>MasterRemote!K113</f>
        <v>HUGHES239</v>
      </c>
      <c r="AJ113" s="335">
        <v>236471702</v>
      </c>
      <c r="AK113" s="335" t="s">
        <v>6722</v>
      </c>
      <c r="AL113" s="97" t="str">
        <f>MasterRemote!T113</f>
        <v>SCM201900010008</v>
      </c>
      <c r="AM113" s="97" t="s">
        <v>8548</v>
      </c>
      <c r="AN113" s="97" t="s">
        <v>8548</v>
      </c>
      <c r="AO113" s="335" t="str">
        <f t="shared" si="11"/>
        <v>HUGHES239-Instalasi-112</v>
      </c>
      <c r="AP113" s="335">
        <v>233019505</v>
      </c>
      <c r="AQ113" s="338" t="s">
        <v>6749</v>
      </c>
    </row>
    <row r="114" spans="1:43">
      <c r="A114" s="97" t="str">
        <f>MasterRemote!A114</f>
        <v>SCM201900010008000113</v>
      </c>
      <c r="B114" s="97">
        <f>MasterRemote!B114</f>
        <v>113</v>
      </c>
      <c r="C114" s="97" t="str">
        <f>VLOOKUP(A114,Sheet7!$B$3:$BR$326,22,FALSE)</f>
        <v>3.35.33.1</v>
      </c>
      <c r="D114" s="314">
        <f>VLOOKUP(A114,Sheet7!$B$3:$BR$326,16,FALSE)</f>
        <v>43419</v>
      </c>
      <c r="E114" s="97" t="s">
        <v>4712</v>
      </c>
      <c r="F114" s="97" t="str">
        <f>MasterRemote!I114</f>
        <v>DENPASAR RENON</v>
      </c>
      <c r="G114" s="97" t="s">
        <v>3232</v>
      </c>
      <c r="H114" s="97" t="s">
        <v>3233</v>
      </c>
      <c r="I114" s="314">
        <f t="shared" si="6"/>
        <v>43419</v>
      </c>
      <c r="J114" s="314">
        <f t="shared" si="7"/>
        <v>43419</v>
      </c>
      <c r="K114" s="314">
        <f t="shared" si="8"/>
        <v>43419</v>
      </c>
      <c r="L114" s="314">
        <f t="shared" si="9"/>
        <v>43419</v>
      </c>
      <c r="M114" s="97" t="s">
        <v>8547</v>
      </c>
      <c r="N114" s="97" t="s">
        <v>8548</v>
      </c>
      <c r="O114" s="97" t="s">
        <v>14</v>
      </c>
      <c r="P114" s="97" t="s">
        <v>2940</v>
      </c>
      <c r="Q114" s="337">
        <v>20009</v>
      </c>
      <c r="R114" s="97" t="str">
        <f>VLOOKUP(A114,Sheet7!$B$3:$BR$326,18,FALSE)</f>
        <v>Arman</v>
      </c>
      <c r="S114" s="97">
        <f>VLOOKUP(A114,Sheet7!$B$3:$BR$326,19,FALSE)</f>
        <v>81357644229</v>
      </c>
      <c r="T114" s="97">
        <f>VLOOKUP(A114,Sheet7!$B$3:$BR$326,26,FALSE)</f>
        <v>0</v>
      </c>
      <c r="U114" s="97">
        <f>VLOOKUP(A114,Sheet7!$B$3:$BR$326,27,FALSE)</f>
        <v>0</v>
      </c>
      <c r="V114" s="97" t="str">
        <f>VLOOKUP(A114,Sheet7!$B$3:$BR$326,21,FALSE)</f>
        <v>36M21419</v>
      </c>
      <c r="W114" s="97">
        <f>VLOOKUP(A114,Sheet7!$B$3:$BR$326,32,FALSE)</f>
        <v>126</v>
      </c>
      <c r="X114" s="97">
        <v>180</v>
      </c>
      <c r="Y114" s="97">
        <f>VLOOKUP(A114,Sheet7!$B$3:$BR$326,49,FALSE)</f>
        <v>37.67</v>
      </c>
      <c r="Z114" s="97">
        <f>VLOOKUP(A114,Sheet7!$B$3:$BR$326,50,FALSE)</f>
        <v>50.61</v>
      </c>
      <c r="AA114" s="97" t="s">
        <v>8554</v>
      </c>
      <c r="AB114" s="97" t="str">
        <f>VLOOKUP(A114,TaskSurvey!$A$2:$AR$237,36,FALSE)</f>
        <v>NPRM</v>
      </c>
      <c r="AC114" s="97" t="str">
        <f>VLOOKUP(A114,TaskSurvey!$A$2:$AR$237,37,FALSE)</f>
        <v>50m x 2</v>
      </c>
      <c r="AD114" s="97" t="str">
        <f>VLOOKUP(A114,TaskSurvey!$A$2:$AR$237,25,FALSE)</f>
        <v>2.4 m</v>
      </c>
      <c r="AE114" s="97" t="s">
        <v>8556</v>
      </c>
      <c r="AF114" s="97" t="str">
        <f>VLOOKUP(A114,Sheet7!$B$3:$BR$326,59,FALSE)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14" s="97" t="str">
        <f t="shared" si="10"/>
        <v>3.35.33.1</v>
      </c>
      <c r="AH114" s="97" t="str">
        <f>VLOOKUP(A114,Sheet7!$B$3:$BR$326,23,FALSE)</f>
        <v>15.1.2.132</v>
      </c>
      <c r="AI114" s="335" t="str">
        <f>MasterRemote!K114</f>
        <v>HUGHES239</v>
      </c>
      <c r="AJ114" s="335">
        <v>236471702</v>
      </c>
      <c r="AK114" s="335" t="s">
        <v>6722</v>
      </c>
      <c r="AL114" s="97" t="str">
        <f>MasterRemote!T114</f>
        <v>SCM201900010008</v>
      </c>
      <c r="AM114" s="97" t="s">
        <v>8548</v>
      </c>
      <c r="AN114" s="97" t="s">
        <v>8548</v>
      </c>
      <c r="AO114" s="335" t="str">
        <f t="shared" si="11"/>
        <v>HUGHES239-Instalasi-113</v>
      </c>
      <c r="AP114" s="335">
        <v>233019505</v>
      </c>
      <c r="AQ114" s="338" t="s">
        <v>6749</v>
      </c>
    </row>
    <row r="115" spans="1:43">
      <c r="A115" s="97" t="str">
        <f>MasterRemote!A115</f>
        <v>SCM201900010008000114</v>
      </c>
      <c r="B115" s="97">
        <f>MasterRemote!B115</f>
        <v>114</v>
      </c>
      <c r="C115" s="97" t="str">
        <f>VLOOKUP(A115,Sheet7!$B$3:$BR$326,22,FALSE)</f>
        <v>1.46.17.1</v>
      </c>
      <c r="D115" s="314">
        <f>VLOOKUP(A115,Sheet7!$B$3:$BR$326,16,FALSE)</f>
        <v>43417</v>
      </c>
      <c r="E115" s="97" t="s">
        <v>4712</v>
      </c>
      <c r="F115" s="97" t="str">
        <f>MasterRemote!I115</f>
        <v>SRIWIJAYA (D.0342)</v>
      </c>
      <c r="G115" s="97" t="s">
        <v>3268</v>
      </c>
      <c r="H115" s="97" t="s">
        <v>3269</v>
      </c>
      <c r="I115" s="314">
        <f t="shared" si="6"/>
        <v>43417</v>
      </c>
      <c r="J115" s="314">
        <f t="shared" si="7"/>
        <v>43417</v>
      </c>
      <c r="K115" s="314">
        <f t="shared" si="8"/>
        <v>43417</v>
      </c>
      <c r="L115" s="314">
        <f t="shared" si="9"/>
        <v>43417</v>
      </c>
      <c r="M115" s="97" t="s">
        <v>8547</v>
      </c>
      <c r="N115" s="97" t="s">
        <v>8548</v>
      </c>
      <c r="O115" s="97" t="s">
        <v>14</v>
      </c>
      <c r="P115" s="97" t="s">
        <v>2940</v>
      </c>
      <c r="Q115" s="337">
        <v>20009</v>
      </c>
      <c r="R115" s="97" t="str">
        <f>VLOOKUP(A115,Sheet7!$B$3:$BR$326,18,FALSE)</f>
        <v>Bayu</v>
      </c>
      <c r="S115" s="97">
        <f>VLOOKUP(A115,Sheet7!$B$3:$BR$326,19,FALSE)</f>
        <v>85268368301</v>
      </c>
      <c r="T115" s="97">
        <f>VLOOKUP(A115,Sheet7!$B$3:$BR$326,26,FALSE)</f>
        <v>-2954922</v>
      </c>
      <c r="U115" s="97">
        <f>VLOOKUP(A115,Sheet7!$B$3:$BR$326,27,FALSE)</f>
        <v>10474684</v>
      </c>
      <c r="V115" s="97" t="str">
        <f>VLOOKUP(A115,Sheet7!$B$3:$BR$326,21,FALSE)</f>
        <v>36D21020</v>
      </c>
      <c r="W115" s="97">
        <f>VLOOKUP(A115,Sheet7!$B$3:$BR$326,32,FALSE)</f>
        <v>120</v>
      </c>
      <c r="X115" s="97">
        <v>180</v>
      </c>
      <c r="Y115" s="97">
        <f>VLOOKUP(A115,Sheet7!$B$3:$BR$326,49,FALSE)</f>
        <v>36.11</v>
      </c>
      <c r="Z115" s="97">
        <f>VLOOKUP(A115,Sheet7!$B$3:$BR$326,50,FALSE)</f>
        <v>53.15</v>
      </c>
      <c r="AA115" s="97" t="s">
        <v>8554</v>
      </c>
      <c r="AB115" s="97" t="str">
        <f>VLOOKUP(A115,TaskSurvey!$A$2:$AR$237,36,FALSE)</f>
        <v>NPRM</v>
      </c>
      <c r="AC115" s="97" t="str">
        <f>VLOOKUP(A115,TaskSurvey!$A$2:$AR$237,37,FALSE)</f>
        <v>50m x 2</v>
      </c>
      <c r="AD115" s="97" t="str">
        <f>VLOOKUP(A115,TaskSurvey!$A$2:$AR$237,25,FALSE)</f>
        <v>2.4 m</v>
      </c>
      <c r="AE115" s="97" t="s">
        <v>8556</v>
      </c>
      <c r="AF115" s="97" t="str">
        <f>VLOOKUP(A115,Sheet7!$B$3:$BR$326,59,FALSE)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 CREATE Sat id Dan anria xpoll pekerjaan 239 BRI TAHAP COMMISINONING 
TANGGAL :13/11/18 
DIAMETER ANT : SET 2,4M 
NO URUT LOKASI : 
SITE ID. :36D21020 
IP LAN. :1.46.17.1 
NAMA LOKASI :BRI KANCA SRIWIJAYA PALEMBANG 
ALAMAT: Jl. Jend. BASUKI RAHMAT no.897. KEMUNING KOTA PALEMBANG 
NAMA TEKNISI :Awal diantino 081314324294 
KOORDINATOR : Bag chemi 
NAMA PIC BRI Suprianto/085268368301 
PERANGKAT SN TERPASANG 
MODEM JUPITER : BS0013195876A3 
ADAPTOR :G745W1000490 
POWER SUPPLY :A00930B85 
LNB :1704-N20204-238166 
BUC 10 WATT :A00092A86 
HASIL XPOLL 
CPI: 
CTN: 
OPT:</v>
      </c>
      <c r="AG115" s="97" t="str">
        <f t="shared" si="10"/>
        <v>1.46.17.1</v>
      </c>
      <c r="AH115" s="97" t="str">
        <f>VLOOKUP(A115,Sheet7!$B$3:$BR$326,23,FALSE)</f>
        <v>15.1.2.88</v>
      </c>
      <c r="AI115" s="335" t="str">
        <f>MasterRemote!K115</f>
        <v>HUGHES239</v>
      </c>
      <c r="AJ115" s="335">
        <v>233059704</v>
      </c>
      <c r="AK115" s="335" t="s">
        <v>6727</v>
      </c>
      <c r="AL115" s="97" t="str">
        <f>MasterRemote!T115</f>
        <v>SCM201900010008</v>
      </c>
      <c r="AM115" s="97" t="s">
        <v>8548</v>
      </c>
      <c r="AN115" s="97" t="s">
        <v>8548</v>
      </c>
      <c r="AO115" s="335" t="str">
        <f t="shared" si="11"/>
        <v>HUGHES239-Instalasi-114</v>
      </c>
      <c r="AP115" s="335">
        <v>233019505</v>
      </c>
      <c r="AQ115" s="338" t="s">
        <v>6749</v>
      </c>
    </row>
    <row r="116" spans="1:43">
      <c r="A116" s="97" t="str">
        <f>MasterRemote!A116</f>
        <v>SCM201900010008000115</v>
      </c>
      <c r="B116" s="97">
        <f>MasterRemote!B116</f>
        <v>115</v>
      </c>
      <c r="C116" s="97" t="str">
        <f>VLOOKUP(A116,Sheet7!$B$3:$BR$326,22,FALSE)</f>
        <v>1.108.17.1</v>
      </c>
      <c r="D116" s="314">
        <f>VLOOKUP(A116,Sheet7!$B$3:$BR$326,16,FALSE)</f>
        <v>43423</v>
      </c>
      <c r="E116" s="97" t="s">
        <v>4712</v>
      </c>
      <c r="F116" s="97" t="str">
        <f>MasterRemote!I116</f>
        <v>KANCA SMG PANDANARAN [G0325]</v>
      </c>
      <c r="G116" s="97" t="s">
        <v>3254</v>
      </c>
      <c r="H116" s="97" t="s">
        <v>3255</v>
      </c>
      <c r="I116" s="314">
        <f t="shared" si="6"/>
        <v>43423</v>
      </c>
      <c r="J116" s="314">
        <f t="shared" si="7"/>
        <v>43423</v>
      </c>
      <c r="K116" s="314">
        <f t="shared" si="8"/>
        <v>43423</v>
      </c>
      <c r="L116" s="314">
        <f t="shared" si="9"/>
        <v>43423</v>
      </c>
      <c r="M116" s="97" t="s">
        <v>8547</v>
      </c>
      <c r="N116" s="97" t="s">
        <v>8548</v>
      </c>
      <c r="O116" s="97" t="s">
        <v>14</v>
      </c>
      <c r="P116" s="97" t="s">
        <v>2940</v>
      </c>
      <c r="Q116" s="337">
        <v>20009</v>
      </c>
      <c r="R116" s="97" t="str">
        <f>VLOOKUP(A116,Sheet7!$B$3:$BR$326,18,FALSE)</f>
        <v>Hendra</v>
      </c>
      <c r="S116" s="97">
        <f>VLOOKUP(A116,Sheet7!$B$3:$BR$326,19,FALSE)</f>
        <v>0</v>
      </c>
      <c r="T116" s="97">
        <f>VLOOKUP(A116,Sheet7!$B$3:$BR$326,26,FALSE)</f>
        <v>-698701</v>
      </c>
      <c r="U116" s="97">
        <f>VLOOKUP(A116,Sheet7!$B$3:$BR$326,27,FALSE)</f>
        <v>110414266</v>
      </c>
      <c r="V116" s="97" t="str">
        <f>VLOOKUP(A116,Sheet7!$B$3:$BR$326,21,FALSE)</f>
        <v>36G21531</v>
      </c>
      <c r="W116" s="97">
        <f>VLOOKUP(A116,Sheet7!$B$3:$BR$326,32,FALSE)</f>
        <v>123</v>
      </c>
      <c r="X116" s="97">
        <v>180</v>
      </c>
      <c r="Y116" s="97">
        <f>VLOOKUP(A116,Sheet7!$B$3:$BR$326,49,FALSE)</f>
        <v>37.340000000000003</v>
      </c>
      <c r="Z116" s="97">
        <f>VLOOKUP(A116,Sheet7!$B$3:$BR$326,50,FALSE)</f>
        <v>54.13</v>
      </c>
      <c r="AA116" s="97" t="s">
        <v>8554</v>
      </c>
      <c r="AB116" s="97" t="str">
        <f>VLOOKUP(A116,TaskSurvey!$A$2:$AR$237,36,FALSE)</f>
        <v>NPRM</v>
      </c>
      <c r="AC116" s="97" t="str">
        <f>VLOOKUP(A116,TaskSurvey!$A$2:$AR$237,37,FALSE)</f>
        <v>80m x 2</v>
      </c>
      <c r="AD116" s="97" t="str">
        <f>VLOOKUP(A116,TaskSurvey!$A$2:$AR$237,25,FALSE)</f>
        <v>2.4 m</v>
      </c>
      <c r="AE116" s="97" t="s">
        <v>8556</v>
      </c>
      <c r="AF116" s="97" t="str">
        <f>VLOOKUP(A116,Sheet7!$B$3:$BR$326,59,FALSE)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v>
      </c>
      <c r="AG116" s="97" t="str">
        <f t="shared" si="10"/>
        <v>1.108.17.1</v>
      </c>
      <c r="AH116" s="97" t="str">
        <f>VLOOKUP(A116,Sheet7!$B$3:$BR$326,23,FALSE)</f>
        <v>10.204.2.216/30</v>
      </c>
      <c r="AI116" s="335" t="str">
        <f>MasterRemote!K116</f>
        <v>HUGHES239</v>
      </c>
      <c r="AJ116" s="315">
        <v>233070710</v>
      </c>
      <c r="AK116" s="317" t="s">
        <v>8560</v>
      </c>
      <c r="AL116" s="97" t="str">
        <f>MasterRemote!T116</f>
        <v>SCM201900010008</v>
      </c>
      <c r="AM116" s="97" t="s">
        <v>8548</v>
      </c>
      <c r="AN116" s="97" t="s">
        <v>8548</v>
      </c>
      <c r="AO116" s="335" t="str">
        <f t="shared" si="11"/>
        <v>HUGHES239-Instalasi-115</v>
      </c>
      <c r="AP116" s="335">
        <v>233019505</v>
      </c>
      <c r="AQ116" s="338" t="s">
        <v>6749</v>
      </c>
    </row>
    <row r="117" spans="1:43">
      <c r="A117" s="97" t="str">
        <f>MasterRemote!A117</f>
        <v>SCM201900010008000116</v>
      </c>
      <c r="B117" s="97">
        <f>MasterRemote!B117</f>
        <v>116</v>
      </c>
      <c r="C117" s="97" t="str">
        <f>VLOOKUP(A117,Sheet7!$B$3:$BR$326,22,FALSE)</f>
        <v>3.35.49.1</v>
      </c>
      <c r="D117" s="314">
        <f>VLOOKUP(A117,Sheet7!$B$3:$BR$326,16,FALSE)</f>
        <v>43421</v>
      </c>
      <c r="E117" s="97" t="s">
        <v>4712</v>
      </c>
      <c r="F117" s="97" t="str">
        <f>MasterRemote!I117</f>
        <v>DENPASAR GAJAH MADA</v>
      </c>
      <c r="G117" s="97" t="s">
        <v>3232</v>
      </c>
      <c r="H117" s="97" t="s">
        <v>3233</v>
      </c>
      <c r="I117" s="314">
        <f t="shared" si="6"/>
        <v>43421</v>
      </c>
      <c r="J117" s="314">
        <f t="shared" si="7"/>
        <v>43421</v>
      </c>
      <c r="K117" s="314">
        <f t="shared" si="8"/>
        <v>43421</v>
      </c>
      <c r="L117" s="314">
        <f t="shared" si="9"/>
        <v>43421</v>
      </c>
      <c r="M117" s="97" t="s">
        <v>8547</v>
      </c>
      <c r="N117" s="97" t="s">
        <v>8548</v>
      </c>
      <c r="O117" s="97" t="s">
        <v>14</v>
      </c>
      <c r="P117" s="97" t="s">
        <v>2940</v>
      </c>
      <c r="Q117" s="337">
        <v>20009</v>
      </c>
      <c r="R117" s="97" t="str">
        <f>VLOOKUP(A117,Sheet7!$B$3:$BR$326,18,FALSE)</f>
        <v>Anom</v>
      </c>
      <c r="S117" s="97">
        <f>VLOOKUP(A117,Sheet7!$B$3:$BR$326,19,FALSE)</f>
        <v>85237232252</v>
      </c>
      <c r="T117" s="97">
        <f>VLOOKUP(A117,Sheet7!$B$3:$BR$326,26,FALSE)</f>
        <v>0</v>
      </c>
      <c r="U117" s="97">
        <f>VLOOKUP(A117,Sheet7!$B$3:$BR$326,27,FALSE)</f>
        <v>0</v>
      </c>
      <c r="V117" s="97" t="str">
        <f>VLOOKUP(A117,Sheet7!$B$3:$BR$326,21,FALSE)</f>
        <v>36M21420</v>
      </c>
      <c r="W117" s="97">
        <f>VLOOKUP(A117,Sheet7!$B$3:$BR$326,32,FALSE)</f>
        <v>0</v>
      </c>
      <c r="X117" s="97">
        <v>180</v>
      </c>
      <c r="Y117" s="97">
        <f>VLOOKUP(A117,Sheet7!$B$3:$BR$326,49,FALSE)</f>
        <v>35.53</v>
      </c>
      <c r="Z117" s="97">
        <f>VLOOKUP(A117,Sheet7!$B$3:$BR$326,50,FALSE)</f>
        <v>52.56</v>
      </c>
      <c r="AA117" s="97" t="s">
        <v>8554</v>
      </c>
      <c r="AB117" s="97" t="str">
        <f>VLOOKUP(A117,TaskSurvey!$A$2:$AR$237,36,FALSE)</f>
        <v>NPRM</v>
      </c>
      <c r="AC117" s="97" t="str">
        <f>VLOOKUP(A117,TaskSurvey!$A$2:$AR$237,37,FALSE)</f>
        <v>75m x 2</v>
      </c>
      <c r="AD117" s="97" t="str">
        <f>VLOOKUP(A117,TaskSurvey!$A$2:$AR$237,25,FALSE)</f>
        <v>2.4 m</v>
      </c>
      <c r="AE117" s="97" t="s">
        <v>8556</v>
      </c>
      <c r="AF117" s="97" t="str">
        <f>VLOOKUP(A117,Sheet7!$B$3:$BR$326,59,FALSE)</f>
        <v>PONDASI PEDESTAL MOUNTING ; SUDAH KUAT DI COR DAN SESUAI SOP DYNABOLT.
-SARPEN
-AC ADA DAN DINGIN
-UPS : ADA 
-Penangkal Petir: Ada agak jauh dari antena
ACTION
● Lifting perangkat lt 4
● Rakit antenna set 2,4m
● Pointing max ke satelit brisat hub 1
● Kroschek pandangan tampak depan antenna sudah disimetris antara feedsupport danTapak pedestal sudah ok
● Dinabolt tapak pedestal
● COR BALLAST sesuai SOP
● XPOLL ke NOC dan POC BRI, ELEKTRIKAL OUTPUT
● P-N : 222v
● P-G : 222v
● N-G : 1,5V
VIA : PLN, DIAMETER ANTENNA : 2,4m</v>
      </c>
      <c r="AG117" s="97" t="str">
        <f t="shared" si="10"/>
        <v>3.35.49.1</v>
      </c>
      <c r="AH117" s="97" t="str">
        <f>VLOOKUP(A117,Sheet7!$B$3:$BR$326,23,FALSE)</f>
        <v>15.1.2.164</v>
      </c>
      <c r="AI117" s="335" t="str">
        <f>MasterRemote!K117</f>
        <v>HUGHES239</v>
      </c>
      <c r="AJ117" s="335">
        <v>233060803</v>
      </c>
      <c r="AK117" s="335" t="s">
        <v>4903</v>
      </c>
      <c r="AL117" s="97" t="str">
        <f>MasterRemote!T117</f>
        <v>SCM201900010008</v>
      </c>
      <c r="AM117" s="97" t="s">
        <v>8548</v>
      </c>
      <c r="AN117" s="97" t="s">
        <v>8548</v>
      </c>
      <c r="AO117" s="335" t="str">
        <f t="shared" si="11"/>
        <v>HUGHES239-Instalasi-116</v>
      </c>
      <c r="AP117" s="335">
        <v>233019505</v>
      </c>
      <c r="AQ117" s="338" t="s">
        <v>6749</v>
      </c>
    </row>
    <row r="118" spans="1:43">
      <c r="A118" s="97" t="str">
        <f>MasterRemote!A118</f>
        <v>SCM201900010008000117</v>
      </c>
      <c r="B118" s="97">
        <f>MasterRemote!B118</f>
        <v>117</v>
      </c>
      <c r="C118" s="97" t="str">
        <f>VLOOKUP(A118,Sheet7!$B$3:$BR$326,22,FALSE)</f>
        <v>1.132.161.1</v>
      </c>
      <c r="D118" s="314">
        <f>VLOOKUP(A118,Sheet7!$B$3:$BR$326,16,FALSE)</f>
        <v>43419</v>
      </c>
      <c r="E118" s="97" t="s">
        <v>4712</v>
      </c>
      <c r="F118" s="97" t="str">
        <f>MasterRemote!I118</f>
        <v>JKT KRAMAT</v>
      </c>
      <c r="G118" s="97" t="s">
        <v>3179</v>
      </c>
      <c r="H118" s="97" t="s">
        <v>3180</v>
      </c>
      <c r="I118" s="314">
        <f t="shared" si="6"/>
        <v>43419</v>
      </c>
      <c r="J118" s="314">
        <f t="shared" si="7"/>
        <v>43419</v>
      </c>
      <c r="K118" s="314">
        <f t="shared" si="8"/>
        <v>43419</v>
      </c>
      <c r="L118" s="314">
        <f t="shared" si="9"/>
        <v>43419</v>
      </c>
      <c r="M118" s="97" t="s">
        <v>8547</v>
      </c>
      <c r="N118" s="97" t="s">
        <v>8548</v>
      </c>
      <c r="O118" s="97" t="s">
        <v>14</v>
      </c>
      <c r="P118" s="97" t="s">
        <v>2940</v>
      </c>
      <c r="Q118" s="337">
        <v>20009</v>
      </c>
      <c r="R118" s="97" t="str">
        <f>VLOOKUP(A118,Sheet7!$B$3:$BR$326,18,FALSE)</f>
        <v>Sonny</v>
      </c>
      <c r="S118" s="97">
        <f>VLOOKUP(A118,Sheet7!$B$3:$BR$326,19,FALSE)</f>
        <v>85879147652</v>
      </c>
      <c r="T118" s="97">
        <f>VLOOKUP(A118,Sheet7!$B$3:$BR$326,26,FALSE)</f>
        <v>0</v>
      </c>
      <c r="U118" s="97">
        <f>VLOOKUP(A118,Sheet7!$B$3:$BR$326,27,FALSE)</f>
        <v>0</v>
      </c>
      <c r="V118" s="97" t="str">
        <f>VLOOKUP(A118,Sheet7!$B$3:$BR$326,21,FALSE)</f>
        <v>36E21722</v>
      </c>
      <c r="W118" s="97">
        <f>VLOOKUP(A118,Sheet7!$B$3:$BR$326,32,FALSE)</f>
        <v>122</v>
      </c>
      <c r="X118" s="97">
        <v>180</v>
      </c>
      <c r="Y118" s="97">
        <f>VLOOKUP(A118,Sheet7!$B$3:$BR$326,49,FALSE)</f>
        <v>36.909999999999997</v>
      </c>
      <c r="Z118" s="97">
        <f>VLOOKUP(A118,Sheet7!$B$3:$BR$326,50,FALSE)</f>
        <v>46.71</v>
      </c>
      <c r="AA118" s="97" t="s">
        <v>8554</v>
      </c>
      <c r="AB118" s="97" t="str">
        <f>VLOOKUP(A118,TaskSurvey!$A$2:$AR$237,36,FALSE)</f>
        <v>NPRM</v>
      </c>
      <c r="AC118" s="97" t="str">
        <f>VLOOKUP(A118,TaskSurvey!$A$2:$AR$237,37,FALSE)</f>
        <v>160m x 2</v>
      </c>
      <c r="AD118" s="97" t="str">
        <f>VLOOKUP(A118,TaskSurvey!$A$2:$AR$237,25,FALSE)</f>
        <v>2.4 m</v>
      </c>
      <c r="AE118" s="97" t="s">
        <v>8556</v>
      </c>
      <c r="AF118" s="97" t="str">
        <f>VLOOKUP(A118,Sheet7!$B$3:$BR$326,59,FALSE)</f>
        <v>Action
• Instalasi vsat 2,4
• Maks SQF
• Resolasi 3M
• Pasang konektor in dan out 
• Tarik Kabel
• Merapihkan outdoor &amp; indoor</v>
      </c>
      <c r="AG118" s="97" t="str">
        <f t="shared" si="10"/>
        <v>1.132.161.1</v>
      </c>
      <c r="AH118" s="97" t="str">
        <f>VLOOKUP(A118,Sheet7!$B$3:$BR$326,23,FALSE)</f>
        <v>15.1.2.86</v>
      </c>
      <c r="AI118" s="335" t="str">
        <f>MasterRemote!K118</f>
        <v>HUGHES239</v>
      </c>
      <c r="AJ118" s="335">
        <v>233081108</v>
      </c>
      <c r="AK118" s="335" t="s">
        <v>6725</v>
      </c>
      <c r="AL118" s="97" t="str">
        <f>MasterRemote!T118</f>
        <v>SCM201900010008</v>
      </c>
      <c r="AM118" s="97" t="s">
        <v>8548</v>
      </c>
      <c r="AN118" s="97" t="s">
        <v>8548</v>
      </c>
      <c r="AO118" s="335" t="str">
        <f t="shared" si="11"/>
        <v>HUGHES239-Instalasi-117</v>
      </c>
      <c r="AP118" s="335">
        <v>233019505</v>
      </c>
      <c r="AQ118" s="338" t="s">
        <v>6749</v>
      </c>
    </row>
    <row r="119" spans="1:43">
      <c r="A119" s="97" t="str">
        <f>MasterRemote!A119</f>
        <v>SCM201900010008000118</v>
      </c>
      <c r="B119" s="97">
        <f>MasterRemote!B119</f>
        <v>118</v>
      </c>
      <c r="C119" s="97" t="str">
        <f>VLOOKUP(A119,Sheet7!$B$3:$BR$326,22,FALSE)</f>
        <v>1.131.113.1</v>
      </c>
      <c r="D119" s="314">
        <f>VLOOKUP(A119,Sheet7!$B$3:$BR$326,16,FALSE)</f>
        <v>43418</v>
      </c>
      <c r="E119" s="97" t="s">
        <v>4712</v>
      </c>
      <c r="F119" s="97" t="str">
        <f>MasterRemote!I119</f>
        <v>JKT KREKOT</v>
      </c>
      <c r="G119" s="97" t="s">
        <v>3170</v>
      </c>
      <c r="H119" s="97" t="s">
        <v>3171</v>
      </c>
      <c r="I119" s="314">
        <f t="shared" si="6"/>
        <v>43418</v>
      </c>
      <c r="J119" s="314">
        <f t="shared" si="7"/>
        <v>43418</v>
      </c>
      <c r="K119" s="314">
        <f t="shared" si="8"/>
        <v>43418</v>
      </c>
      <c r="L119" s="314">
        <f t="shared" si="9"/>
        <v>43418</v>
      </c>
      <c r="M119" s="97" t="s">
        <v>8547</v>
      </c>
      <c r="N119" s="97" t="s">
        <v>8548</v>
      </c>
      <c r="O119" s="97" t="s">
        <v>14</v>
      </c>
      <c r="P119" s="97" t="s">
        <v>2940</v>
      </c>
      <c r="Q119" s="337">
        <v>20009</v>
      </c>
      <c r="R119" s="97" t="str">
        <f>VLOOKUP(A119,Sheet7!$B$3:$BR$326,18,FALSE)</f>
        <v>Renal</v>
      </c>
      <c r="S119" s="97">
        <f>VLOOKUP(A119,Sheet7!$B$3:$BR$326,19,FALSE)</f>
        <v>85313838362</v>
      </c>
      <c r="T119" s="97">
        <f>VLOOKUP(A119,Sheet7!$B$3:$BR$326,26,FALSE)</f>
        <v>0</v>
      </c>
      <c r="U119" s="97">
        <f>VLOOKUP(A119,Sheet7!$B$3:$BR$326,27,FALSE)</f>
        <v>0</v>
      </c>
      <c r="V119" s="97" t="str">
        <f>VLOOKUP(A119,Sheet7!$B$3:$BR$326,21,FALSE)</f>
        <v>36E21724</v>
      </c>
      <c r="W119" s="97">
        <f>VLOOKUP(A119,Sheet7!$B$3:$BR$326,32,FALSE)</f>
        <v>131</v>
      </c>
      <c r="X119" s="97">
        <v>180</v>
      </c>
      <c r="Y119" s="97">
        <f>VLOOKUP(A119,Sheet7!$B$3:$BR$326,49,FALSE)</f>
        <v>37.659999999999997</v>
      </c>
      <c r="Z119" s="97">
        <f>VLOOKUP(A119,Sheet7!$B$3:$BR$326,50,FALSE)</f>
        <v>53.79</v>
      </c>
      <c r="AA119" s="97" t="s">
        <v>8554</v>
      </c>
      <c r="AB119" s="97" t="str">
        <f>VLOOKUP(A119,TaskSurvey!$A$2:$AR$237,36,FALSE)</f>
        <v>NPRM</v>
      </c>
      <c r="AC119" s="97" t="str">
        <f>VLOOKUP(A119,TaskSurvey!$A$2:$AR$237,37,FALSE)</f>
        <v>80m x 2</v>
      </c>
      <c r="AD119" s="97" t="str">
        <f>VLOOKUP(A119,TaskSurvey!$A$2:$AR$237,25,FALSE)</f>
        <v>2.4 m</v>
      </c>
      <c r="AE119" s="97" t="s">
        <v>8556</v>
      </c>
      <c r="AF119" s="97" t="str">
        <f>VLOOKUP(A119,Sheet7!$B$3:$BR$326,59,FALSE)</f>
        <v>Action
• Instalasi antena 2.4
• lifting perangkat dan matrial
• pointing max sqf
• Tarik Kabel
• cor pondasi + dynabolt
• membersihkan area instalasi</v>
      </c>
      <c r="AG119" s="97" t="str">
        <f t="shared" si="10"/>
        <v>1.131.113.1</v>
      </c>
      <c r="AH119" s="97" t="str">
        <f>VLOOKUP(A119,Sheet7!$B$3:$BR$326,23,FALSE)</f>
        <v>15.1.2.69</v>
      </c>
      <c r="AI119" s="335" t="str">
        <f>MasterRemote!K119</f>
        <v>HUGHES239</v>
      </c>
      <c r="AJ119" s="335">
        <v>233081108</v>
      </c>
      <c r="AK119" s="335" t="s">
        <v>6725</v>
      </c>
      <c r="AL119" s="97" t="str">
        <f>MasterRemote!T119</f>
        <v>SCM201900010008</v>
      </c>
      <c r="AM119" s="97" t="s">
        <v>8548</v>
      </c>
      <c r="AN119" s="97" t="s">
        <v>8548</v>
      </c>
      <c r="AO119" s="335" t="str">
        <f t="shared" si="11"/>
        <v>HUGHES239-Instalasi-118</v>
      </c>
      <c r="AP119" s="335">
        <v>233019505</v>
      </c>
      <c r="AQ119" s="338" t="s">
        <v>6749</v>
      </c>
    </row>
    <row r="120" spans="1:43">
      <c r="A120" s="97" t="str">
        <f>MasterRemote!A120</f>
        <v>SCM201900010008000119</v>
      </c>
      <c r="B120" s="97">
        <f>MasterRemote!B120</f>
        <v>119</v>
      </c>
      <c r="C120" s="97" t="str">
        <f>VLOOKUP(A120,Sheet7!$B$3:$BR$326,22,FALSE)</f>
        <v>1.132.129.1</v>
      </c>
      <c r="D120" s="314">
        <f>VLOOKUP(A120,Sheet7!$B$3:$BR$326,16,FALSE)</f>
        <v>43423</v>
      </c>
      <c r="E120" s="97" t="s">
        <v>4712</v>
      </c>
      <c r="F120" s="97" t="str">
        <f>MasterRemote!I120</f>
        <v>JKT JATINEGARA</v>
      </c>
      <c r="G120" s="97">
        <v>232061204</v>
      </c>
      <c r="H120" s="97" t="s">
        <v>6741</v>
      </c>
      <c r="I120" s="314">
        <f t="shared" si="6"/>
        <v>43423</v>
      </c>
      <c r="J120" s="314">
        <f t="shared" si="7"/>
        <v>43423</v>
      </c>
      <c r="K120" s="314">
        <f t="shared" si="8"/>
        <v>43423</v>
      </c>
      <c r="L120" s="314">
        <f t="shared" si="9"/>
        <v>43423</v>
      </c>
      <c r="M120" s="97" t="s">
        <v>8547</v>
      </c>
      <c r="N120" s="97" t="s">
        <v>8548</v>
      </c>
      <c r="O120" s="97" t="s">
        <v>14</v>
      </c>
      <c r="P120" s="97" t="s">
        <v>2940</v>
      </c>
      <c r="Q120" s="337">
        <v>20009</v>
      </c>
      <c r="R120" s="97" t="str">
        <f>VLOOKUP(A120,Sheet7!$B$3:$BR$326,18,FALSE)</f>
        <v>Sarip</v>
      </c>
      <c r="S120" s="97" t="str">
        <f>VLOOKUP(A120,Sheet7!$B$3:$BR$326,19,FALSE)</f>
        <v>0812-9337-8361</v>
      </c>
      <c r="T120" s="97">
        <f>VLOOKUP(A120,Sheet7!$B$3:$BR$326,26,FALSE)</f>
        <v>0</v>
      </c>
      <c r="U120" s="97">
        <f>VLOOKUP(A120,Sheet7!$B$3:$BR$326,27,FALSE)</f>
        <v>0</v>
      </c>
      <c r="V120" s="97" t="str">
        <f>VLOOKUP(A120,Sheet7!$B$3:$BR$326,21,FALSE)</f>
        <v>36E21725</v>
      </c>
      <c r="W120" s="97">
        <f>VLOOKUP(A120,Sheet7!$B$3:$BR$326,32,FALSE)</f>
        <v>117</v>
      </c>
      <c r="X120" s="97">
        <v>180</v>
      </c>
      <c r="Y120" s="97">
        <f>VLOOKUP(A120,Sheet7!$B$3:$BR$326,49,FALSE)</f>
        <v>35.229999999999997</v>
      </c>
      <c r="Z120" s="97">
        <f>VLOOKUP(A120,Sheet7!$B$3:$BR$326,50,FALSE)</f>
        <v>50.31</v>
      </c>
      <c r="AA120" s="97" t="s">
        <v>8554</v>
      </c>
      <c r="AB120" s="97" t="str">
        <f>VLOOKUP(A120,TaskSurvey!$A$2:$AR$237,36,FALSE)</f>
        <v>NPRM</v>
      </c>
      <c r="AC120" s="97" t="str">
        <f>VLOOKUP(A120,TaskSurvey!$A$2:$AR$237,37,FALSE)</f>
        <v>80m x 2</v>
      </c>
      <c r="AD120" s="97" t="str">
        <f>VLOOKUP(A120,TaskSurvey!$A$2:$AR$237,25,FALSE)</f>
        <v>2.4 m</v>
      </c>
      <c r="AE120" s="97" t="s">
        <v>8556</v>
      </c>
      <c r="AF120" s="97" t="str">
        <f>VLOOKUP(A120,Sheet7!$B$3:$BR$326,59,FALSE)</f>
        <v>C/N mentok 40
Action
• Instalasi antena 2.4
• pointing max sqf
• Tarik Kabel
• cor pondasi + dynabolt
• membersihkan area instalasi</v>
      </c>
      <c r="AG120" s="97" t="str">
        <f t="shared" si="10"/>
        <v>1.132.129.1</v>
      </c>
      <c r="AH120" s="97" t="str">
        <f>VLOOKUP(A120,Sheet7!$B$3:$BR$326,23,FALSE)</f>
        <v>10.204.2.232/30</v>
      </c>
      <c r="AI120" s="335" t="str">
        <f>MasterRemote!K120</f>
        <v>HUGHES239</v>
      </c>
      <c r="AJ120" s="335">
        <v>233081108</v>
      </c>
      <c r="AK120" s="335" t="s">
        <v>6725</v>
      </c>
      <c r="AL120" s="97" t="str">
        <f>MasterRemote!T120</f>
        <v>SCM201900010008</v>
      </c>
      <c r="AM120" s="97" t="s">
        <v>8548</v>
      </c>
      <c r="AN120" s="97" t="s">
        <v>8548</v>
      </c>
      <c r="AO120" s="335" t="str">
        <f t="shared" si="11"/>
        <v>HUGHES239-Instalasi-119</v>
      </c>
      <c r="AP120" s="335">
        <v>233019505</v>
      </c>
      <c r="AQ120" s="338" t="s">
        <v>6749</v>
      </c>
    </row>
    <row r="121" spans="1:43">
      <c r="A121" s="97" t="str">
        <f>MasterRemote!A121</f>
        <v>SCM201900010008000120</v>
      </c>
      <c r="B121" s="97">
        <f>MasterRemote!B121</f>
        <v>120</v>
      </c>
      <c r="C121" s="97" t="str">
        <f>VLOOKUP(A121,Sheet7!$B$3:$BR$326,22,FALSE)</f>
        <v>2.41.17.1</v>
      </c>
      <c r="D121" s="314">
        <f>VLOOKUP(A121,Sheet7!$B$3:$BR$326,16,FALSE)</f>
        <v>43421</v>
      </c>
      <c r="E121" s="97" t="s">
        <v>4712</v>
      </c>
      <c r="F121" s="97" t="str">
        <f>MasterRemote!I121</f>
        <v>KARAWANG 2.41.17.1</v>
      </c>
      <c r="G121" s="97" t="s">
        <v>3183</v>
      </c>
      <c r="H121" s="97" t="s">
        <v>2984</v>
      </c>
      <c r="I121" s="314">
        <f t="shared" si="6"/>
        <v>43421</v>
      </c>
      <c r="J121" s="314">
        <f t="shared" si="7"/>
        <v>43421</v>
      </c>
      <c r="K121" s="314">
        <f t="shared" si="8"/>
        <v>43421</v>
      </c>
      <c r="L121" s="314">
        <f t="shared" si="9"/>
        <v>43421</v>
      </c>
      <c r="M121" s="97" t="s">
        <v>8547</v>
      </c>
      <c r="N121" s="97" t="s">
        <v>8548</v>
      </c>
      <c r="O121" s="97" t="s">
        <v>14</v>
      </c>
      <c r="P121" s="97" t="s">
        <v>2940</v>
      </c>
      <c r="Q121" s="337">
        <v>20009</v>
      </c>
      <c r="R121" s="97" t="str">
        <f>VLOOKUP(A121,Sheet7!$B$3:$BR$326,18,FALSE)</f>
        <v>Ali</v>
      </c>
      <c r="S121" s="97">
        <f>VLOOKUP(A121,Sheet7!$B$3:$BR$326,19,FALSE)</f>
        <v>81290092248</v>
      </c>
      <c r="T121" s="97">
        <f>VLOOKUP(A121,Sheet7!$B$3:$BR$326,26,FALSE)</f>
        <v>0</v>
      </c>
      <c r="U121" s="97">
        <f>VLOOKUP(A121,Sheet7!$B$3:$BR$326,27,FALSE)</f>
        <v>0</v>
      </c>
      <c r="V121" s="97" t="str">
        <f>VLOOKUP(A121,Sheet7!$B$3:$BR$326,21,FALSE)</f>
        <v>36I22423</v>
      </c>
      <c r="W121" s="97">
        <f>VLOOKUP(A121,Sheet7!$B$3:$BR$326,32,FALSE)</f>
        <v>127</v>
      </c>
      <c r="X121" s="97">
        <v>180</v>
      </c>
      <c r="Y121" s="97">
        <f>VLOOKUP(A121,Sheet7!$B$3:$BR$326,49,FALSE)</f>
        <v>36.14</v>
      </c>
      <c r="Z121" s="97">
        <f>VLOOKUP(A121,Sheet7!$B$3:$BR$326,50,FALSE)</f>
        <v>52.49</v>
      </c>
      <c r="AA121" s="97" t="s">
        <v>8554</v>
      </c>
      <c r="AB121" s="97" t="str">
        <f>VLOOKUP(A121,TaskSurvey!$A$2:$AR$237,36,FALSE)</f>
        <v>NPRM</v>
      </c>
      <c r="AC121" s="97" t="str">
        <f>VLOOKUP(A121,TaskSurvey!$A$2:$AR$237,37,FALSE)</f>
        <v>40m x 2</v>
      </c>
      <c r="AD121" s="97" t="str">
        <f>VLOOKUP(A121,TaskSurvey!$A$2:$AR$237,25,FALSE)</f>
        <v>2.4 m</v>
      </c>
      <c r="AE121" s="97" t="s">
        <v>8556</v>
      </c>
      <c r="AF121" s="97" t="str">
        <f>VLOOKUP(A121,Sheet7!$B$3:$BR$326,59,FALSE)</f>
        <v>ACTION :
● penaikan perangkat ke atas dak
● Rakit antenna set 2,4m
● Pointing max ke satelit brisat hub 1
● Kroschek pandangan tampak depan antenna sudah disimetris antara feedsupport danTapak pedestal sudah ok
● XPOLL ke NOC dan POC BRI</v>
      </c>
      <c r="AG121" s="97" t="str">
        <f t="shared" si="10"/>
        <v>2.41.17.1</v>
      </c>
      <c r="AH121" s="97" t="str">
        <f>VLOOKUP(A121,Sheet7!$B$3:$BR$326,23,FALSE)</f>
        <v>15.1.2.80</v>
      </c>
      <c r="AI121" s="335" t="str">
        <f>MasterRemote!K121</f>
        <v>HUGHES239</v>
      </c>
      <c r="AJ121" s="335">
        <v>237711805</v>
      </c>
      <c r="AK121" s="340" t="s">
        <v>6726</v>
      </c>
      <c r="AL121" s="97" t="str">
        <f>MasterRemote!T121</f>
        <v>SCM201900010008</v>
      </c>
      <c r="AM121" s="97" t="s">
        <v>8548</v>
      </c>
      <c r="AN121" s="97" t="s">
        <v>8548</v>
      </c>
      <c r="AO121" s="335" t="str">
        <f t="shared" si="11"/>
        <v>HUGHES239-Instalasi-120</v>
      </c>
      <c r="AP121" s="335">
        <v>233019505</v>
      </c>
      <c r="AQ121" s="338" t="s">
        <v>6749</v>
      </c>
    </row>
    <row r="122" spans="1:43">
      <c r="A122" s="97" t="str">
        <f>MasterRemote!A122</f>
        <v>SCM201900010008000121</v>
      </c>
      <c r="B122" s="97">
        <f>MasterRemote!B122</f>
        <v>121</v>
      </c>
      <c r="C122" s="97" t="str">
        <f>VLOOKUP(A122,Sheet7!$B$3:$BR$326,22,FALSE)</f>
        <v>1.134.17.1</v>
      </c>
      <c r="D122" s="314">
        <f>VLOOKUP(A122,Sheet7!$B$3:$BR$326,16,FALSE)</f>
        <v>43419</v>
      </c>
      <c r="E122" s="97" t="s">
        <v>4712</v>
      </c>
      <c r="F122" s="97" t="str">
        <f>MasterRemote!I122</f>
        <v>PONTIANAK</v>
      </c>
      <c r="G122" s="97">
        <v>999999302</v>
      </c>
      <c r="H122" s="97" t="s">
        <v>3028</v>
      </c>
      <c r="I122" s="314">
        <f t="shared" si="6"/>
        <v>43419</v>
      </c>
      <c r="J122" s="314">
        <f t="shared" si="7"/>
        <v>43419</v>
      </c>
      <c r="K122" s="314">
        <f t="shared" si="8"/>
        <v>43419</v>
      </c>
      <c r="L122" s="314">
        <f t="shared" si="9"/>
        <v>43419</v>
      </c>
      <c r="M122" s="97" t="s">
        <v>8547</v>
      </c>
      <c r="N122" s="97" t="s">
        <v>8548</v>
      </c>
      <c r="O122" s="97" t="s">
        <v>14</v>
      </c>
      <c r="P122" s="97" t="s">
        <v>2940</v>
      </c>
      <c r="Q122" s="337">
        <v>20009</v>
      </c>
      <c r="R122" s="97" t="str">
        <f>VLOOKUP(A122,Sheet7!$B$3:$BR$326,18,FALSE)</f>
        <v>Dani</v>
      </c>
      <c r="S122" s="97">
        <f>VLOOKUP(A122,Sheet7!$B$3:$BR$326,19,FALSE)</f>
        <v>8111186444</v>
      </c>
      <c r="T122" s="97">
        <f>VLOOKUP(A122,Sheet7!$B$3:$BR$326,26,FALSE)</f>
        <v>0</v>
      </c>
      <c r="U122" s="97">
        <f>VLOOKUP(A122,Sheet7!$B$3:$BR$326,27,FALSE)</f>
        <v>0</v>
      </c>
      <c r="V122" s="97" t="str">
        <f>VLOOKUP(A122,Sheet7!$B$3:$BR$326,21,FALSE)</f>
        <v>36Q22563</v>
      </c>
      <c r="W122" s="97">
        <f>VLOOKUP(A122,Sheet7!$B$3:$BR$326,32,FALSE)</f>
        <v>126</v>
      </c>
      <c r="X122" s="97">
        <v>180</v>
      </c>
      <c r="Y122" s="97">
        <f>VLOOKUP(A122,Sheet7!$B$3:$BR$326,49,FALSE)</f>
        <v>34.090000000000003</v>
      </c>
      <c r="Z122" s="97">
        <f>VLOOKUP(A122,Sheet7!$B$3:$BR$326,50,FALSE)</f>
        <v>49.38</v>
      </c>
      <c r="AA122" s="97" t="s">
        <v>8554</v>
      </c>
      <c r="AB122" s="97" t="str">
        <f>VLOOKUP(A122,TaskSurvey!$A$2:$AR$237,36,FALSE)</f>
        <v>NPRM</v>
      </c>
      <c r="AC122" s="97" t="str">
        <f>VLOOKUP(A122,TaskSurvey!$A$2:$AR$237,37,FALSE)</f>
        <v>70m x 2</v>
      </c>
      <c r="AD122" s="97" t="str">
        <f>VLOOKUP(A122,TaskSurvey!$A$2:$AR$237,25,FALSE)</f>
        <v>2.4 m</v>
      </c>
      <c r="AE122" s="97" t="s">
        <v>8556</v>
      </c>
      <c r="AF122" s="97" t="str">
        <f>VLOOKUP(A122,Sheet7!$B$3:$BR$326,59,FALSE)</f>
        <v>Action : 
- Ambil antena di Gudang Bri cabang Pontianak 
- Angkut antena ke Roof lantai 1 
- instalasi pasang Mounting , rakit feedhorn, rakit buc, rakit lnb, pembuatan konektor dan pointiing 
- Bor Tapak Kaki2 antena</v>
      </c>
      <c r="AG122" s="97" t="str">
        <f t="shared" si="10"/>
        <v>1.134.17.1</v>
      </c>
      <c r="AH122" s="97" t="str">
        <f>VLOOKUP(A122,Sheet7!$B$3:$BR$326,23,FALSE)</f>
        <v>15.1.2.212</v>
      </c>
      <c r="AI122" s="335" t="str">
        <f>MasterRemote!K122</f>
        <v>HUGHES239</v>
      </c>
      <c r="AJ122" s="335">
        <v>236471702</v>
      </c>
      <c r="AK122" s="335" t="s">
        <v>6722</v>
      </c>
      <c r="AL122" s="97" t="str">
        <f>MasterRemote!T122</f>
        <v>SCM201900010008</v>
      </c>
      <c r="AM122" s="97" t="s">
        <v>8548</v>
      </c>
      <c r="AN122" s="97" t="s">
        <v>8548</v>
      </c>
      <c r="AO122" s="335" t="str">
        <f t="shared" si="11"/>
        <v>HUGHES239-Instalasi-121</v>
      </c>
      <c r="AP122" s="335">
        <v>233019505</v>
      </c>
      <c r="AQ122" s="338" t="s">
        <v>6749</v>
      </c>
    </row>
    <row r="123" spans="1:43">
      <c r="A123" s="97" t="str">
        <f>MasterRemote!A123</f>
        <v>SCM201900010008000122</v>
      </c>
      <c r="B123" s="97">
        <f>MasterRemote!B123</f>
        <v>122</v>
      </c>
      <c r="C123" s="97" t="str">
        <f>VLOOKUP(A123,Sheet7!$B$3:$BR$326,22,FALSE)</f>
        <v>3.99.49.1</v>
      </c>
      <c r="D123" s="314">
        <f>VLOOKUP(A123,Sheet7!$B$3:$BR$326,16,FALSE)</f>
        <v>43422</v>
      </c>
      <c r="E123" s="97" t="s">
        <v>4712</v>
      </c>
      <c r="F123" s="97" t="str">
        <f>MasterRemote!I123</f>
        <v>MAKASSAR SOMBA OPU</v>
      </c>
      <c r="G123" s="97" t="s">
        <v>3229</v>
      </c>
      <c r="H123" s="97" t="s">
        <v>3054</v>
      </c>
      <c r="I123" s="314">
        <f t="shared" si="6"/>
        <v>43422</v>
      </c>
      <c r="J123" s="314">
        <f t="shared" si="7"/>
        <v>43422</v>
      </c>
      <c r="K123" s="314">
        <f t="shared" si="8"/>
        <v>43422</v>
      </c>
      <c r="L123" s="314">
        <f t="shared" si="9"/>
        <v>43422</v>
      </c>
      <c r="M123" s="97" t="s">
        <v>8547</v>
      </c>
      <c r="N123" s="97" t="s">
        <v>8548</v>
      </c>
      <c r="O123" s="97" t="s">
        <v>14</v>
      </c>
      <c r="P123" s="97" t="s">
        <v>2940</v>
      </c>
      <c r="Q123" s="337">
        <v>20009</v>
      </c>
      <c r="R123" s="97" t="str">
        <f>VLOOKUP(A123,Sheet7!$B$3:$BR$326,18,FALSE)</f>
        <v>Viro</v>
      </c>
      <c r="S123" s="97">
        <f>VLOOKUP(A123,Sheet7!$B$3:$BR$326,19,FALSE)</f>
        <v>85242349200</v>
      </c>
      <c r="T123" s="97">
        <f>VLOOKUP(A123,Sheet7!$B$3:$BR$326,26,FALSE)</f>
        <v>0</v>
      </c>
      <c r="U123" s="97">
        <f>VLOOKUP(A123,Sheet7!$B$3:$BR$326,27,FALSE)</f>
        <v>0</v>
      </c>
      <c r="V123" s="97" t="str">
        <f>VLOOKUP(A123,Sheet7!$B$3:$BR$326,21,FALSE)</f>
        <v>36P21210</v>
      </c>
      <c r="W123" s="97">
        <f>VLOOKUP(A123,Sheet7!$B$3:$BR$326,32,FALSE)</f>
        <v>116</v>
      </c>
      <c r="X123" s="97">
        <v>180</v>
      </c>
      <c r="Y123" s="97">
        <f>VLOOKUP(A123,Sheet7!$B$3:$BR$326,49,FALSE)</f>
        <v>36.33</v>
      </c>
      <c r="Z123" s="97">
        <f>VLOOKUP(A123,Sheet7!$B$3:$BR$326,50,FALSE)</f>
        <v>49.55</v>
      </c>
      <c r="AA123" s="97" t="s">
        <v>8554</v>
      </c>
      <c r="AB123" s="97" t="str">
        <f>VLOOKUP(A123,TaskSurvey!$A$2:$AR$237,36,FALSE)</f>
        <v>NPRM</v>
      </c>
      <c r="AC123" s="97" t="str">
        <f>VLOOKUP(A123,TaskSurvey!$A$2:$AR$237,37,FALSE)</f>
        <v>90m x 2</v>
      </c>
      <c r="AD123" s="97" t="str">
        <f>VLOOKUP(A123,TaskSurvey!$A$2:$AR$237,25,FALSE)</f>
        <v>2.4 m</v>
      </c>
      <c r="AE123" s="97" t="s">
        <v>8556</v>
      </c>
      <c r="AF123" s="97" t="str">
        <f>VLOOKUP(A123,Sheet7!$B$3:$BR$326,59,FALSE)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Instalasi Selesai tgl 9 September 2018</v>
      </c>
      <c r="AG123" s="97" t="str">
        <f t="shared" si="10"/>
        <v>3.99.49.1</v>
      </c>
      <c r="AH123" s="97" t="str">
        <f>VLOOKUP(A123,Sheet7!$B$3:$BR$326,23,FALSE)</f>
        <v>15.1.2.208</v>
      </c>
      <c r="AI123" s="335" t="str">
        <f>MasterRemote!K123</f>
        <v>HUGHES239</v>
      </c>
      <c r="AJ123" s="335">
        <v>236471702</v>
      </c>
      <c r="AK123" s="335" t="s">
        <v>6722</v>
      </c>
      <c r="AL123" s="97" t="str">
        <f>MasterRemote!T123</f>
        <v>SCM201900010008</v>
      </c>
      <c r="AM123" s="97" t="s">
        <v>8548</v>
      </c>
      <c r="AN123" s="97" t="s">
        <v>8548</v>
      </c>
      <c r="AO123" s="335" t="str">
        <f t="shared" si="11"/>
        <v>HUGHES239-Instalasi-122</v>
      </c>
      <c r="AP123" s="335">
        <v>233019505</v>
      </c>
      <c r="AQ123" s="338" t="s">
        <v>6749</v>
      </c>
    </row>
    <row r="124" spans="1:43">
      <c r="A124" s="97" t="str">
        <f>MasterRemote!A124</f>
        <v>SCM201900010008000123</v>
      </c>
      <c r="B124" s="97">
        <f>MasterRemote!B124</f>
        <v>123</v>
      </c>
      <c r="C124" s="97" t="str">
        <f>VLOOKUP(A124,Sheet7!$B$3:$BR$326,22,FALSE)</f>
        <v>2.1.17.1</v>
      </c>
      <c r="D124" s="314">
        <f>VLOOKUP(A124,Sheet7!$B$3:$BR$326,16,FALSE)</f>
        <v>43421</v>
      </c>
      <c r="E124" s="97" t="s">
        <v>4712</v>
      </c>
      <c r="F124" s="97" t="str">
        <f>MasterRemote!I124</f>
        <v>MALANG KAWI</v>
      </c>
      <c r="G124" s="97">
        <v>236181612</v>
      </c>
      <c r="H124" s="97" t="s">
        <v>8567</v>
      </c>
      <c r="I124" s="314">
        <f t="shared" si="6"/>
        <v>43421</v>
      </c>
      <c r="J124" s="314">
        <f t="shared" si="7"/>
        <v>43421</v>
      </c>
      <c r="K124" s="314">
        <f t="shared" si="8"/>
        <v>43421</v>
      </c>
      <c r="L124" s="314">
        <f t="shared" si="9"/>
        <v>43421</v>
      </c>
      <c r="M124" s="97" t="s">
        <v>8547</v>
      </c>
      <c r="N124" s="97" t="s">
        <v>8548</v>
      </c>
      <c r="O124" s="97" t="s">
        <v>14</v>
      </c>
      <c r="P124" s="97" t="s">
        <v>2940</v>
      </c>
      <c r="Q124" s="337">
        <v>20009</v>
      </c>
      <c r="R124" s="97" t="str">
        <f>VLOOKUP(A124,Sheet7!$B$3:$BR$326,18,FALSE)</f>
        <v>Imam</v>
      </c>
      <c r="S124" s="97">
        <f>VLOOKUP(A124,Sheet7!$B$3:$BR$326,19,FALSE)</f>
        <v>81230063415</v>
      </c>
      <c r="T124" s="97">
        <f>VLOOKUP(A124,Sheet7!$B$3:$BR$326,26,FALSE)</f>
        <v>0</v>
      </c>
      <c r="U124" s="97">
        <f>VLOOKUP(A124,Sheet7!$B$3:$BR$326,27,FALSE)</f>
        <v>0</v>
      </c>
      <c r="V124" s="97" t="str">
        <f>VLOOKUP(A124,Sheet7!$B$3:$BR$326,21,FALSE)</f>
        <v>36R21604</v>
      </c>
      <c r="W124" s="97">
        <f>VLOOKUP(A124,Sheet7!$B$3:$BR$326,32,FALSE)</f>
        <v>136</v>
      </c>
      <c r="X124" s="97">
        <v>180</v>
      </c>
      <c r="Y124" s="97">
        <f>VLOOKUP(A124,Sheet7!$B$3:$BR$326,49,FALSE)</f>
        <v>35.99</v>
      </c>
      <c r="Z124" s="97">
        <f>VLOOKUP(A124,Sheet7!$B$3:$BR$326,50,FALSE)</f>
        <v>53.36</v>
      </c>
      <c r="AA124" s="97" t="s">
        <v>8554</v>
      </c>
      <c r="AB124" s="97" t="str">
        <f>VLOOKUP(A124,TaskSurvey!$A$2:$AR$237,36,FALSE)</f>
        <v>NPRM</v>
      </c>
      <c r="AC124" s="97" t="str">
        <f>VLOOKUP(A124,TaskSurvey!$A$2:$AR$237,37,FALSE)</f>
        <v>79m x 2</v>
      </c>
      <c r="AD124" s="97" t="str">
        <f>VLOOKUP(A124,TaskSurvey!$A$2:$AR$237,25,FALSE)</f>
        <v>2.4 m</v>
      </c>
      <c r="AE124" s="97" t="s">
        <v>8556</v>
      </c>
      <c r="AF124" s="97" t="str">
        <f>VLOOKUP(A124,Sheet7!$B$3:$BR$326,59,FALSE)</f>
        <v xml:space="preserve">ACTION
• dismantle antenna csm
● Lifting perangkat
● Rakit antenna set 2,4m
● Pointing max ke satelit brisat hub 1
● Kroschek pandangan tampak depan antenna sudah simetris antara feedsupport dan tapak pedestal.
● Dinabolt tapak pedestal
● COR BALLAST sesuai SOP
</v>
      </c>
      <c r="AG124" s="97" t="str">
        <f t="shared" si="10"/>
        <v>2.1.17.1</v>
      </c>
      <c r="AH124" s="97" t="str">
        <f>VLOOKUP(A124,Sheet7!$B$3:$BR$326,23,FALSE)</f>
        <v>15.1.2.134</v>
      </c>
      <c r="AI124" s="335" t="str">
        <f>MasterRemote!K124</f>
        <v>HUGHES239</v>
      </c>
      <c r="AJ124" s="335">
        <v>233040304</v>
      </c>
      <c r="AK124" s="335" t="s">
        <v>6723</v>
      </c>
      <c r="AL124" s="97" t="str">
        <f>MasterRemote!T124</f>
        <v>SCM201900010008</v>
      </c>
      <c r="AM124" s="97" t="s">
        <v>8548</v>
      </c>
      <c r="AN124" s="97" t="s">
        <v>8548</v>
      </c>
      <c r="AO124" s="335" t="str">
        <f t="shared" si="11"/>
        <v>HUGHES239-Instalasi-123</v>
      </c>
      <c r="AP124" s="335">
        <v>233019505</v>
      </c>
      <c r="AQ124" s="338" t="s">
        <v>6749</v>
      </c>
    </row>
    <row r="125" spans="1:43">
      <c r="A125" s="97" t="str">
        <f>MasterRemote!A125</f>
        <v>SCM201900010008000124</v>
      </c>
      <c r="B125" s="97">
        <f>MasterRemote!B125</f>
        <v>124</v>
      </c>
      <c r="C125" s="97" t="str">
        <f>VLOOKUP(A125,Sheet7!$B$3:$BR$326,22,FALSE)</f>
        <v>2.104.17.1</v>
      </c>
      <c r="D125" s="314">
        <f>VLOOKUP(A125,Sheet7!$B$3:$BR$326,16,FALSE)</f>
        <v>43421</v>
      </c>
      <c r="E125" s="97" t="s">
        <v>4712</v>
      </c>
      <c r="F125" s="97" t="str">
        <f>MasterRemote!I125</f>
        <v>KEDIRI</v>
      </c>
      <c r="G125" s="97">
        <v>236181612</v>
      </c>
      <c r="H125" s="97" t="s">
        <v>8567</v>
      </c>
      <c r="I125" s="314">
        <f t="shared" si="6"/>
        <v>43421</v>
      </c>
      <c r="J125" s="314">
        <f t="shared" si="7"/>
        <v>43421</v>
      </c>
      <c r="K125" s="314">
        <f t="shared" si="8"/>
        <v>43421</v>
      </c>
      <c r="L125" s="314">
        <f t="shared" si="9"/>
        <v>43421</v>
      </c>
      <c r="M125" s="97" t="s">
        <v>8547</v>
      </c>
      <c r="N125" s="97" t="s">
        <v>8548</v>
      </c>
      <c r="O125" s="97" t="s">
        <v>14</v>
      </c>
      <c r="P125" s="97" t="s">
        <v>2940</v>
      </c>
      <c r="Q125" s="337">
        <v>20009</v>
      </c>
      <c r="R125" s="97" t="str">
        <f>VLOOKUP(A125,Sheet7!$B$3:$BR$326,18,FALSE)</f>
        <v>Satya</v>
      </c>
      <c r="S125" s="97">
        <f>VLOOKUP(A125,Sheet7!$B$3:$BR$326,19,FALSE)</f>
        <v>85733411789</v>
      </c>
      <c r="T125" s="97">
        <f>VLOOKUP(A125,Sheet7!$B$3:$BR$326,26,FALSE)</f>
        <v>0</v>
      </c>
      <c r="U125" s="97">
        <f>VLOOKUP(A125,Sheet7!$B$3:$BR$326,27,FALSE)</f>
        <v>0</v>
      </c>
      <c r="V125" s="97" t="str">
        <f>VLOOKUP(A125,Sheet7!$B$3:$BR$326,21,FALSE)</f>
        <v>36R21605</v>
      </c>
      <c r="W125" s="97">
        <f>VLOOKUP(A125,Sheet7!$B$3:$BR$326,32,FALSE)</f>
        <v>122</v>
      </c>
      <c r="X125" s="97">
        <v>180</v>
      </c>
      <c r="Y125" s="97">
        <f>VLOOKUP(A125,Sheet7!$B$3:$BR$326,49,FALSE)</f>
        <v>35.479999999999997</v>
      </c>
      <c r="Z125" s="97">
        <f>VLOOKUP(A125,Sheet7!$B$3:$BR$326,50,FALSE)</f>
        <v>53.35</v>
      </c>
      <c r="AA125" s="97" t="s">
        <v>8554</v>
      </c>
      <c r="AB125" s="97" t="str">
        <f>VLOOKUP(A125,TaskSurvey!$A$2:$AR$237,36,FALSE)</f>
        <v>NPRM</v>
      </c>
      <c r="AC125" s="97" t="str">
        <f>VLOOKUP(A125,TaskSurvey!$A$2:$AR$237,37,FALSE)</f>
        <v>50m x 2</v>
      </c>
      <c r="AD125" s="97" t="str">
        <f>VLOOKUP(A125,TaskSurvey!$A$2:$AR$237,25,FALSE)</f>
        <v>2.4 m</v>
      </c>
      <c r="AE125" s="97" t="s">
        <v>8556</v>
      </c>
      <c r="AF125" s="97" t="str">
        <f>VLOOKUP(A125,Sheet7!$B$3:$BR$326,59,FALSE)</f>
        <v>ACTION
● Lifting perangkat
● Rakit antenna set 2,4m
● Pointing max ke satelit brisat hub 1
● Kroschek pandangan tampak depan antenna sudah simetris antara feedsupport dan tapak pedestal.
● Dinabolt tapak pedestal</v>
      </c>
      <c r="AG125" s="97" t="str">
        <f t="shared" si="10"/>
        <v>2.104.17.1</v>
      </c>
      <c r="AH125" s="97" t="str">
        <f>VLOOKUP(A125,Sheet7!$B$3:$BR$326,23,FALSE)</f>
        <v>15.1.2.134</v>
      </c>
      <c r="AI125" s="335" t="str">
        <f>MasterRemote!K125</f>
        <v>HUGHES239</v>
      </c>
      <c r="AJ125" s="335">
        <v>233040304</v>
      </c>
      <c r="AK125" s="335" t="s">
        <v>6723</v>
      </c>
      <c r="AL125" s="97" t="str">
        <f>MasterRemote!T125</f>
        <v>SCM201900010008</v>
      </c>
      <c r="AM125" s="97" t="s">
        <v>8548</v>
      </c>
      <c r="AN125" s="97" t="s">
        <v>8548</v>
      </c>
      <c r="AO125" s="335" t="str">
        <f t="shared" si="11"/>
        <v>HUGHES239-Instalasi-124</v>
      </c>
      <c r="AP125" s="335">
        <v>233019505</v>
      </c>
      <c r="AQ125" s="338" t="s">
        <v>6749</v>
      </c>
    </row>
    <row r="126" spans="1:43">
      <c r="A126" s="97" t="str">
        <f>MasterRemote!A126</f>
        <v>SCM201900010008000125</v>
      </c>
      <c r="B126" s="97">
        <f>MasterRemote!B126</f>
        <v>125</v>
      </c>
      <c r="C126" s="97" t="str">
        <f>VLOOKUP(A126,Sheet7!$B$3:$BR$326,22,FALSE)</f>
        <v>2.73.17.1</v>
      </c>
      <c r="D126" s="314">
        <f>VLOOKUP(A126,Sheet7!$B$3:$BR$326,16,FALSE)</f>
        <v>43423</v>
      </c>
      <c r="E126" s="97" t="s">
        <v>4712</v>
      </c>
      <c r="F126" s="97" t="str">
        <f>MasterRemote!I126</f>
        <v>BANJARNEGARA [H0004]</v>
      </c>
      <c r="G126" s="97" t="s">
        <v>2962</v>
      </c>
      <c r="H126" s="97" t="s">
        <v>2963</v>
      </c>
      <c r="I126" s="314">
        <f t="shared" si="6"/>
        <v>43423</v>
      </c>
      <c r="J126" s="314">
        <f t="shared" si="7"/>
        <v>43423</v>
      </c>
      <c r="K126" s="314">
        <f t="shared" si="8"/>
        <v>43423</v>
      </c>
      <c r="L126" s="314">
        <f t="shared" si="9"/>
        <v>43423</v>
      </c>
      <c r="M126" s="97" t="s">
        <v>8547</v>
      </c>
      <c r="N126" s="97" t="s">
        <v>8548</v>
      </c>
      <c r="O126" s="97" t="s">
        <v>14</v>
      </c>
      <c r="P126" s="97" t="s">
        <v>2940</v>
      </c>
      <c r="Q126" s="337">
        <v>20009</v>
      </c>
      <c r="R126" s="97" t="str">
        <f>VLOOKUP(A126,Sheet7!$B$3:$BR$326,18,FALSE)</f>
        <v>Himawan</v>
      </c>
      <c r="S126" s="97">
        <f>VLOOKUP(A126,Sheet7!$B$3:$BR$326,19,FALSE)</f>
        <v>81328705809</v>
      </c>
      <c r="T126" s="97">
        <f>VLOOKUP(A126,Sheet7!$B$3:$BR$326,26,FALSE)</f>
        <v>-7397263</v>
      </c>
      <c r="U126" s="97">
        <f>VLOOKUP(A126,Sheet7!$B$3:$BR$326,27,FALSE)</f>
        <v>109694925</v>
      </c>
      <c r="V126" s="97" t="str">
        <f>VLOOKUP(A126,Sheet7!$B$3:$BR$326,21,FALSE)</f>
        <v>36H21691</v>
      </c>
      <c r="W126" s="97">
        <f>VLOOKUP(A126,Sheet7!$B$3:$BR$326,32,FALSE)</f>
        <v>127</v>
      </c>
      <c r="X126" s="97">
        <v>180</v>
      </c>
      <c r="Y126" s="97">
        <f>VLOOKUP(A126,Sheet7!$B$3:$BR$326,49,FALSE)</f>
        <v>35</v>
      </c>
      <c r="Z126" s="97">
        <f>VLOOKUP(A126,Sheet7!$B$3:$BR$326,50,FALSE)</f>
        <v>51.81</v>
      </c>
      <c r="AA126" s="97" t="s">
        <v>8554</v>
      </c>
      <c r="AB126" s="97" t="str">
        <f>VLOOKUP(A126,TaskSurvey!$A$2:$AR$237,36,FALSE)</f>
        <v>NPRM</v>
      </c>
      <c r="AC126" s="97" t="str">
        <f>VLOOKUP(A126,TaskSurvey!$A$2:$AR$237,37,FALSE)</f>
        <v>100m x 2</v>
      </c>
      <c r="AD126" s="97" t="str">
        <f>VLOOKUP(A126,TaskSurvey!$A$2:$AR$237,25,FALSE)</f>
        <v>2.4 m</v>
      </c>
      <c r="AE126" s="97" t="s">
        <v>8556</v>
      </c>
      <c r="AF126" s="97" t="str">
        <f>VLOOKUP(A126,Sheet7!$B$3:$BR$326,59,FALSE)</f>
        <v>ACTION
● Lifting perangkat
● Rakit antenna set 2,4m
● Pointing max ke satelit brisat hub 1
● Kroschek pandangan tampak depan antenna sudah disimetris antara feedsupport danTapak pedestal sudah ok
● Dinabolt tapak pedestal
● XPOLL ke NOC dan POC BRI</v>
      </c>
      <c r="AG126" s="97" t="str">
        <f t="shared" si="10"/>
        <v>2.73.17.1</v>
      </c>
      <c r="AH126" s="97" t="str">
        <f>VLOOKUP(A126,Sheet7!$B$3:$BR$326,23,FALSE)</f>
        <v>10.204.3.0/30</v>
      </c>
      <c r="AI126" s="335" t="str">
        <f>MasterRemote!K126</f>
        <v>HUGHES239</v>
      </c>
      <c r="AJ126" s="315">
        <v>233070710</v>
      </c>
      <c r="AK126" s="317" t="s">
        <v>8560</v>
      </c>
      <c r="AL126" s="97" t="str">
        <f>MasterRemote!T126</f>
        <v>SCM201900010008</v>
      </c>
      <c r="AM126" s="97" t="s">
        <v>8548</v>
      </c>
      <c r="AN126" s="97" t="s">
        <v>8548</v>
      </c>
      <c r="AO126" s="335" t="str">
        <f t="shared" si="11"/>
        <v>HUGHES239-Instalasi-125</v>
      </c>
      <c r="AP126" s="335">
        <v>233019505</v>
      </c>
      <c r="AQ126" s="338" t="s">
        <v>6749</v>
      </c>
    </row>
    <row r="127" spans="1:43">
      <c r="A127" s="97" t="str">
        <f>MasterRemote!A127</f>
        <v>SCM201900010008000126</v>
      </c>
      <c r="B127" s="97">
        <f>MasterRemote!B127</f>
        <v>126</v>
      </c>
      <c r="C127" s="97" t="str">
        <f>VLOOKUP(A127,Sheet7!$B$3:$BR$326,22,FALSE)</f>
        <v>1.40.17.1</v>
      </c>
      <c r="D127" s="314">
        <f>VLOOKUP(A127,Sheet7!$B$3:$BR$326,16,FALSE)</f>
        <v>43418</v>
      </c>
      <c r="E127" s="97" t="s">
        <v>4712</v>
      </c>
      <c r="F127" s="97" t="str">
        <f>MasterRemote!I127</f>
        <v>KANWIL PLG PALEMBANG (D)</v>
      </c>
      <c r="G127" s="97" t="s">
        <v>3242</v>
      </c>
      <c r="H127" s="97" t="s">
        <v>3243</v>
      </c>
      <c r="I127" s="314">
        <f t="shared" si="6"/>
        <v>43418</v>
      </c>
      <c r="J127" s="314">
        <f t="shared" si="7"/>
        <v>43418</v>
      </c>
      <c r="K127" s="314">
        <f t="shared" si="8"/>
        <v>43418</v>
      </c>
      <c r="L127" s="314">
        <f t="shared" si="9"/>
        <v>43418</v>
      </c>
      <c r="M127" s="97" t="s">
        <v>8547</v>
      </c>
      <c r="N127" s="97" t="s">
        <v>8548</v>
      </c>
      <c r="O127" s="97" t="s">
        <v>14</v>
      </c>
      <c r="P127" s="97" t="s">
        <v>2940</v>
      </c>
      <c r="Q127" s="337">
        <v>20009</v>
      </c>
      <c r="R127" s="97" t="str">
        <f>VLOOKUP(A127,Sheet7!$B$3:$BR$326,18,FALSE)</f>
        <v>Dedi</v>
      </c>
      <c r="S127" s="97" t="str">
        <f>VLOOKUP(A127,Sheet7!$B$3:$BR$326,19,FALSE)</f>
        <v>0852-8633-4398</v>
      </c>
      <c r="T127" s="97">
        <f>VLOOKUP(A127,Sheet7!$B$3:$BR$326,26,FALSE)</f>
        <v>-2977441</v>
      </c>
      <c r="U127" s="97">
        <f>VLOOKUP(A127,Sheet7!$B$3:$BR$326,27,FALSE)</f>
        <v>10475135</v>
      </c>
      <c r="V127" s="97" t="str">
        <f>VLOOKUP(A127,Sheet7!$B$3:$BR$326,21,FALSE)</f>
        <v>36D11102</v>
      </c>
      <c r="W127" s="97">
        <f>VLOOKUP(A127,Sheet7!$B$3:$BR$326,32,FALSE)</f>
        <v>149</v>
      </c>
      <c r="X127" s="97">
        <v>180</v>
      </c>
      <c r="Y127" s="97">
        <f>VLOOKUP(A127,Sheet7!$B$3:$BR$326,49,FALSE)</f>
        <v>39.35</v>
      </c>
      <c r="Z127" s="97">
        <f>VLOOKUP(A127,Sheet7!$B$3:$BR$326,50,FALSE)</f>
        <v>54.42</v>
      </c>
      <c r="AA127" s="97" t="s">
        <v>8554</v>
      </c>
      <c r="AB127" s="97" t="str">
        <f>VLOOKUP(A127,TaskSurvey!$A$2:$AR$237,36,FALSE)</f>
        <v>NPRM</v>
      </c>
      <c r="AC127" s="97" t="str">
        <f>VLOOKUP(A127,TaskSurvey!$A$2:$AR$237,37,FALSE)</f>
        <v>80m x 2</v>
      </c>
      <c r="AD127" s="97" t="str">
        <f>VLOOKUP(A127,TaskSurvey!$A$2:$AR$237,25,FALSE)</f>
        <v>3.8 m</v>
      </c>
      <c r="AE127" s="97" t="s">
        <v>8556</v>
      </c>
      <c r="AF127" s="97" t="str">
        <f>VLOOKUP(A127,Sheet7!$B$3:$BR$326,59,FALSE)</f>
        <v>ACTION
● Lifting perangkat
● Rakit antenna set 3,8m
● Pointing max ke satelit brisat hub 1
● Dinabolt tapak pedestal
● COR BALLAST sesuai SOP
● XPOLL ke NOC dan POC BRI
ELEKTRIKAL OUTPUT
● P-N : 220 v
● P-G : 219 v
● N-G : 1,6 v
VIA : PLN
Tanggal 30 Agustus 2018 Perbaikan SQF oleh Salahudin.
"Action 
Perbaikan sqf 
Bongkar disk dan rakit kembali karna sqf awal cuman 76-77"</v>
      </c>
      <c r="AG127" s="97" t="str">
        <f t="shared" si="10"/>
        <v>1.40.17.1</v>
      </c>
      <c r="AH127" s="97" t="str">
        <f>VLOOKUP(A127,Sheet7!$B$3:$BR$326,23,FALSE)</f>
        <v>15.1.2.85</v>
      </c>
      <c r="AI127" s="335" t="str">
        <f>MasterRemote!K127</f>
        <v>HUGHES239</v>
      </c>
      <c r="AJ127" s="335">
        <v>233059704</v>
      </c>
      <c r="AK127" s="335" t="s">
        <v>6727</v>
      </c>
      <c r="AL127" s="97" t="str">
        <f>MasterRemote!T127</f>
        <v>SCM201900010008</v>
      </c>
      <c r="AM127" s="97" t="s">
        <v>8548</v>
      </c>
      <c r="AN127" s="97" t="s">
        <v>8548</v>
      </c>
      <c r="AO127" s="335" t="str">
        <f t="shared" si="11"/>
        <v>HUGHES239-Instalasi-126</v>
      </c>
      <c r="AP127" s="335">
        <v>233019505</v>
      </c>
      <c r="AQ127" s="338" t="s">
        <v>6749</v>
      </c>
    </row>
    <row r="128" spans="1:43">
      <c r="A128" s="97" t="str">
        <f>MasterRemote!A128</f>
        <v>SCM201900010008000127</v>
      </c>
      <c r="B128" s="97">
        <f>MasterRemote!B128</f>
        <v>127</v>
      </c>
      <c r="C128" s="97" t="str">
        <f>VLOOKUP(A128,Sheet7!$B$3:$BR$326,22,FALSE)</f>
        <v>3.38.17.1</v>
      </c>
      <c r="D128" s="314">
        <f>VLOOKUP(A128,Sheet7!$B$3:$BR$326,16,FALSE)</f>
        <v>43421</v>
      </c>
      <c r="E128" s="97" t="s">
        <v>4712</v>
      </c>
      <c r="F128" s="97" t="str">
        <f>MasterRemote!I128</f>
        <v>BOJONEGORO</v>
      </c>
      <c r="G128" s="97" t="s">
        <v>3265</v>
      </c>
      <c r="H128" s="97" t="s">
        <v>3266</v>
      </c>
      <c r="I128" s="314">
        <f t="shared" si="6"/>
        <v>43421</v>
      </c>
      <c r="J128" s="314">
        <f t="shared" si="7"/>
        <v>43421</v>
      </c>
      <c r="K128" s="314">
        <f t="shared" si="8"/>
        <v>43421</v>
      </c>
      <c r="L128" s="314">
        <f t="shared" si="9"/>
        <v>43421</v>
      </c>
      <c r="M128" s="97" t="s">
        <v>8547</v>
      </c>
      <c r="N128" s="97" t="s">
        <v>8548</v>
      </c>
      <c r="O128" s="97" t="s">
        <v>14</v>
      </c>
      <c r="P128" s="97" t="s">
        <v>2940</v>
      </c>
      <c r="Q128" s="337">
        <v>20009</v>
      </c>
      <c r="R128" s="97" t="str">
        <f>VLOOKUP(A128,Sheet7!$B$3:$BR$326,18,FALSE)</f>
        <v>Dony</v>
      </c>
      <c r="S128" s="97">
        <f>VLOOKUP(A128,Sheet7!$B$3:$BR$326,19,FALSE)</f>
        <v>85235292060</v>
      </c>
      <c r="T128" s="97">
        <f>VLOOKUP(A128,Sheet7!$B$3:$BR$326,26,FALSE)</f>
        <v>0</v>
      </c>
      <c r="U128" s="97">
        <f>VLOOKUP(A128,Sheet7!$B$3:$BR$326,27,FALSE)</f>
        <v>0</v>
      </c>
      <c r="V128" s="97" t="str">
        <f>VLOOKUP(A128,Sheet7!$B$3:$BR$326,21,FALSE)</f>
        <v>36K21821</v>
      </c>
      <c r="W128" s="97">
        <f>VLOOKUP(A128,Sheet7!$B$3:$BR$326,32,FALSE)</f>
        <v>127</v>
      </c>
      <c r="X128" s="97">
        <v>180</v>
      </c>
      <c r="Y128" s="97">
        <f>VLOOKUP(A128,Sheet7!$B$3:$BR$326,49,FALSE)</f>
        <v>37.22</v>
      </c>
      <c r="Z128" s="97">
        <f>VLOOKUP(A128,Sheet7!$B$3:$BR$326,50,FALSE)</f>
        <v>53.22</v>
      </c>
      <c r="AA128" s="97" t="s">
        <v>8554</v>
      </c>
      <c r="AB128" s="97" t="str">
        <f>VLOOKUP(A128,TaskSurvey!$A$2:$AR$237,36,FALSE)</f>
        <v>NPRM</v>
      </c>
      <c r="AC128" s="97" t="str">
        <f>VLOOKUP(A128,TaskSurvey!$A$2:$AR$237,37,FALSE)</f>
        <v>40m x 2</v>
      </c>
      <c r="AD128" s="97" t="str">
        <f>VLOOKUP(A128,TaskSurvey!$A$2:$AR$237,25,FALSE)</f>
        <v>2.4 m</v>
      </c>
      <c r="AE128" s="97" t="s">
        <v>8556</v>
      </c>
      <c r="AF128" s="97" t="str">
        <f>VLOOKUP(A128,Sheet7!$B$3:$BR$326,59,FALSE)</f>
        <v>ACTION
● Lifting perangkat
● Rakit antenna set 2,4m
● Pointing max ke satelit brisat hub 1
● Kroschek pandangan tampak depan antenna sudah simetris antara feedsupport dan tapak pedestal.
● Dinabolt tapak pedestal
● COR BALLAST sesuai SOP</v>
      </c>
      <c r="AG128" s="97" t="str">
        <f t="shared" si="10"/>
        <v>3.38.17.1</v>
      </c>
      <c r="AH128" s="97" t="str">
        <f>VLOOKUP(A128,Sheet7!$B$3:$BR$326,23,FALSE)</f>
        <v>15.1.2.131</v>
      </c>
      <c r="AI128" s="335" t="str">
        <f>MasterRemote!K128</f>
        <v>HUGHES239</v>
      </c>
      <c r="AJ128" s="335">
        <v>233040304</v>
      </c>
      <c r="AK128" s="335" t="s">
        <v>6723</v>
      </c>
      <c r="AL128" s="97" t="str">
        <f>MasterRemote!T128</f>
        <v>SCM201900010008</v>
      </c>
      <c r="AM128" s="97" t="s">
        <v>8548</v>
      </c>
      <c r="AN128" s="97" t="s">
        <v>8548</v>
      </c>
      <c r="AO128" s="335" t="str">
        <f t="shared" si="11"/>
        <v>HUGHES239-Instalasi-127</v>
      </c>
      <c r="AP128" s="335">
        <v>233019505</v>
      </c>
      <c r="AQ128" s="338" t="s">
        <v>6749</v>
      </c>
    </row>
    <row r="129" spans="1:43">
      <c r="A129" s="97" t="str">
        <f>MasterRemote!A129</f>
        <v>SCM201900010008000128</v>
      </c>
      <c r="B129" s="97">
        <f>MasterRemote!B129</f>
        <v>128</v>
      </c>
      <c r="C129" s="97" t="str">
        <f>VLOOKUP(A129,Sheet7!$B$3:$BR$326,22,FALSE)</f>
        <v>2.138.17.1</v>
      </c>
      <c r="D129" s="314">
        <f>VLOOKUP(A129,Sheet7!$B$3:$BR$326,16,FALSE)</f>
        <v>43422</v>
      </c>
      <c r="E129" s="97" t="s">
        <v>4712</v>
      </c>
      <c r="F129" s="97" t="str">
        <f>MasterRemote!I129</f>
        <v>LAMONGAN</v>
      </c>
      <c r="G129" s="97" t="s">
        <v>3156</v>
      </c>
      <c r="H129" s="97" t="s">
        <v>3157</v>
      </c>
      <c r="I129" s="314">
        <f t="shared" si="6"/>
        <v>43422</v>
      </c>
      <c r="J129" s="314">
        <f t="shared" si="7"/>
        <v>43422</v>
      </c>
      <c r="K129" s="314">
        <f t="shared" si="8"/>
        <v>43422</v>
      </c>
      <c r="L129" s="314">
        <f t="shared" si="9"/>
        <v>43422</v>
      </c>
      <c r="M129" s="97" t="s">
        <v>8547</v>
      </c>
      <c r="N129" s="97" t="s">
        <v>8548</v>
      </c>
      <c r="O129" s="97" t="s">
        <v>14</v>
      </c>
      <c r="P129" s="97" t="s">
        <v>2940</v>
      </c>
      <c r="Q129" s="337">
        <v>20009</v>
      </c>
      <c r="R129" s="97" t="str">
        <f>VLOOKUP(A129,Sheet7!$B$3:$BR$326,18,FALSE)</f>
        <v>Lukman</v>
      </c>
      <c r="S129" s="97">
        <f>VLOOKUP(A129,Sheet7!$B$3:$BR$326,19,FALSE)</f>
        <v>85645566446</v>
      </c>
      <c r="T129" s="97">
        <f>VLOOKUP(A129,Sheet7!$B$3:$BR$326,26,FALSE)</f>
        <v>0</v>
      </c>
      <c r="U129" s="97">
        <f>VLOOKUP(A129,Sheet7!$B$3:$BR$326,27,FALSE)</f>
        <v>0</v>
      </c>
      <c r="V129" s="97" t="str">
        <f>VLOOKUP(A129,Sheet7!$B$3:$BR$326,21,FALSE)</f>
        <v>36K21795</v>
      </c>
      <c r="W129" s="97">
        <f>VLOOKUP(A129,Sheet7!$B$3:$BR$326,32,FALSE)</f>
        <v>130</v>
      </c>
      <c r="X129" s="97">
        <v>180</v>
      </c>
      <c r="Y129" s="97">
        <f>VLOOKUP(A129,Sheet7!$B$3:$BR$326,49,FALSE)</f>
        <v>35.35</v>
      </c>
      <c r="Z129" s="97">
        <f>VLOOKUP(A129,Sheet7!$B$3:$BR$326,50,FALSE)</f>
        <v>52.81</v>
      </c>
      <c r="AA129" s="97" t="s">
        <v>8554</v>
      </c>
      <c r="AB129" s="97" t="str">
        <f>VLOOKUP(A129,TaskSurvey!$A$2:$AR$237,36,FALSE)</f>
        <v>NPRM</v>
      </c>
      <c r="AC129" s="97" t="str">
        <f>VLOOKUP(A129,TaskSurvey!$A$2:$AR$237,37,FALSE)</f>
        <v>100m x 2</v>
      </c>
      <c r="AD129" s="97" t="str">
        <f>VLOOKUP(A129,TaskSurvey!$A$2:$AR$237,25,FALSE)</f>
        <v>2.4 m</v>
      </c>
      <c r="AE129" s="97" t="s">
        <v>8556</v>
      </c>
      <c r="AF129" s="97" t="str">
        <f>VLOOKUP(A129,Sheet7!$B$3:$BR$326,59,FALSE)</f>
        <v>ACTION
● Lifting perangkat
● Rakit antenna set 2,4m
● Pointing max ke satelit brisat hub 1
● Penarikan kabel RG11 2x100m
● Kroschek pandangan tampak depan antenna sudah simetris antara feedsupport danTapak pedestal sudah ok
● Dinabolt tapak pedestal
● COR BALLAST sesuai SOP 
● XPOLL ke NOC dan POC BRI</v>
      </c>
      <c r="AG129" s="97" t="str">
        <f t="shared" si="10"/>
        <v>2.138.17.1</v>
      </c>
      <c r="AH129" s="97" t="str">
        <f>VLOOKUP(A129,Sheet7!$B$3:$BR$326,23,FALSE)</f>
        <v>15.1.2.157</v>
      </c>
      <c r="AI129" s="335" t="str">
        <f>MasterRemote!K129</f>
        <v>HUGHES239</v>
      </c>
      <c r="AJ129" s="335">
        <v>233040304</v>
      </c>
      <c r="AK129" s="335" t="s">
        <v>6723</v>
      </c>
      <c r="AL129" s="97" t="str">
        <f>MasterRemote!T129</f>
        <v>SCM201900010008</v>
      </c>
      <c r="AM129" s="97" t="s">
        <v>8548</v>
      </c>
      <c r="AN129" s="97" t="s">
        <v>8548</v>
      </c>
      <c r="AO129" s="335" t="str">
        <f t="shared" si="11"/>
        <v>HUGHES239-Instalasi-128</v>
      </c>
      <c r="AP129" s="335">
        <v>233019505</v>
      </c>
      <c r="AQ129" s="338" t="s">
        <v>6749</v>
      </c>
    </row>
    <row r="130" spans="1:43">
      <c r="A130" s="97" t="str">
        <f>MasterRemote!A130</f>
        <v>SCM201900010008000129</v>
      </c>
      <c r="B130" s="97">
        <f>MasterRemote!B130</f>
        <v>129</v>
      </c>
      <c r="C130" s="97" t="str">
        <f>VLOOKUP(A130,Sheet7!$B$3:$BR$326,22,FALSE)</f>
        <v>3.72.17.1</v>
      </c>
      <c r="D130" s="314">
        <f>VLOOKUP(A130,Sheet7!$B$3:$BR$326,16,FALSE)</f>
        <v>43425</v>
      </c>
      <c r="E130" s="97" t="s">
        <v>4712</v>
      </c>
      <c r="F130" s="97" t="str">
        <f>MasterRemote!I130</f>
        <v>KUPANG</v>
      </c>
      <c r="G130" s="97" t="s">
        <v>3240</v>
      </c>
      <c r="H130" s="97" t="s">
        <v>3241</v>
      </c>
      <c r="I130" s="314">
        <f t="shared" ref="I130:I193" si="12">D130</f>
        <v>43425</v>
      </c>
      <c r="J130" s="314">
        <f t="shared" ref="J130:J193" si="13">D130</f>
        <v>43425</v>
      </c>
      <c r="K130" s="314">
        <f t="shared" ref="K130:K193" si="14">D130</f>
        <v>43425</v>
      </c>
      <c r="L130" s="314">
        <f t="shared" ref="L130:L193" si="15">D130</f>
        <v>43425</v>
      </c>
      <c r="M130" s="97" t="s">
        <v>8547</v>
      </c>
      <c r="N130" s="97" t="s">
        <v>8548</v>
      </c>
      <c r="O130" s="97" t="s">
        <v>14</v>
      </c>
      <c r="P130" s="97" t="s">
        <v>2940</v>
      </c>
      <c r="Q130" s="337">
        <v>20009</v>
      </c>
      <c r="R130" s="97" t="str">
        <f>VLOOKUP(A130,Sheet7!$B$3:$BR$326,18,FALSE)</f>
        <v>Denis</v>
      </c>
      <c r="S130" s="97">
        <f>VLOOKUP(A130,Sheet7!$B$3:$BR$326,19,FALSE)</f>
        <v>85253275252</v>
      </c>
      <c r="T130" s="97">
        <f>VLOOKUP(A130,Sheet7!$B$3:$BR$326,26,FALSE)</f>
        <v>0</v>
      </c>
      <c r="U130" s="97">
        <f>VLOOKUP(A130,Sheet7!$B$3:$BR$326,27,FALSE)</f>
        <v>0</v>
      </c>
      <c r="V130" s="97" t="str">
        <f>VLOOKUP(A130,Sheet7!$B$3:$BR$326,21,FALSE)</f>
        <v>36M21340</v>
      </c>
      <c r="W130" s="97">
        <f>VLOOKUP(A130,Sheet7!$B$3:$BR$326,32,FALSE)</f>
        <v>123</v>
      </c>
      <c r="X130" s="97">
        <v>180</v>
      </c>
      <c r="Y130" s="97">
        <f>VLOOKUP(A130,Sheet7!$B$3:$BR$326,49,FALSE)</f>
        <v>35.549999999999997</v>
      </c>
      <c r="Z130" s="97">
        <f>VLOOKUP(A130,Sheet7!$B$3:$BR$326,50,FALSE)</f>
        <v>53.28</v>
      </c>
      <c r="AA130" s="97" t="s">
        <v>8554</v>
      </c>
      <c r="AB130" s="97" t="str">
        <f>VLOOKUP(A130,TaskSurvey!$A$2:$AR$237,36,FALSE)</f>
        <v>NPRM</v>
      </c>
      <c r="AC130" s="97" t="str">
        <f>VLOOKUP(A130,TaskSurvey!$A$2:$AR$237,37,FALSE)</f>
        <v>60m x 2</v>
      </c>
      <c r="AD130" s="97" t="str">
        <f>VLOOKUP(A130,TaskSurvey!$A$2:$AR$237,25,FALSE)</f>
        <v>2.4 m</v>
      </c>
      <c r="AE130" s="97" t="s">
        <v>8556</v>
      </c>
      <c r="AF130" s="97" t="str">
        <f>VLOOKUP(A130,Sheet7!$B$3:$BR$326,59,FALSE)</f>
        <v>ACTION, ANGKUT PERANGKAT KELOKASI, INSTALL ANTENN. Tarik kabel COR BALAS</v>
      </c>
      <c r="AG130" s="97" t="str">
        <f t="shared" ref="AG130:AG193" si="16">C130</f>
        <v>3.72.17.1</v>
      </c>
      <c r="AH130" s="97" t="str">
        <f>VLOOKUP(A130,Sheet7!$B$3:$BR$326,23,FALSE)</f>
        <v>10.204.3.16/30</v>
      </c>
      <c r="AI130" s="335" t="str">
        <f>MasterRemote!K130</f>
        <v>HUGHES239</v>
      </c>
      <c r="AJ130" s="315">
        <v>238081807</v>
      </c>
      <c r="AK130" s="317" t="s">
        <v>8559</v>
      </c>
      <c r="AL130" s="97" t="str">
        <f>MasterRemote!T130</f>
        <v>SCM201900010008</v>
      </c>
      <c r="AM130" s="97" t="s">
        <v>8548</v>
      </c>
      <c r="AN130" s="97" t="s">
        <v>8548</v>
      </c>
      <c r="AO130" s="335" t="str">
        <f t="shared" ref="AO130:AO193" si="17">AI130&amp;"-"&amp;E130&amp;"-"&amp;B130</f>
        <v>HUGHES239-Instalasi-129</v>
      </c>
      <c r="AP130" s="335">
        <v>233019505</v>
      </c>
      <c r="AQ130" s="338" t="s">
        <v>6749</v>
      </c>
    </row>
    <row r="131" spans="1:43">
      <c r="A131" s="97" t="str">
        <f>MasterRemote!A131</f>
        <v>SCM201900010008000130</v>
      </c>
      <c r="B131" s="97">
        <f>MasterRemote!B131</f>
        <v>130</v>
      </c>
      <c r="C131" s="97" t="str">
        <f>VLOOKUP(A131,Sheet7!$B$3:$BR$326,22,FALSE)</f>
        <v>3.99.33.1</v>
      </c>
      <c r="D131" s="314">
        <f>VLOOKUP(A131,Sheet7!$B$3:$BR$326,16,FALSE)</f>
        <v>43425</v>
      </c>
      <c r="E131" s="97" t="s">
        <v>4712</v>
      </c>
      <c r="F131" s="97" t="str">
        <f>MasterRemote!I131</f>
        <v>KANCA MAKASAR A YANI</v>
      </c>
      <c r="G131" s="97" t="s">
        <v>3270</v>
      </c>
      <c r="H131" s="97" t="s">
        <v>3271</v>
      </c>
      <c r="I131" s="314">
        <f t="shared" si="12"/>
        <v>43425</v>
      </c>
      <c r="J131" s="314">
        <f t="shared" si="13"/>
        <v>43425</v>
      </c>
      <c r="K131" s="314">
        <f t="shared" si="14"/>
        <v>43425</v>
      </c>
      <c r="L131" s="314">
        <f t="shared" si="15"/>
        <v>43425</v>
      </c>
      <c r="M131" s="97" t="s">
        <v>8547</v>
      </c>
      <c r="N131" s="97" t="s">
        <v>8548</v>
      </c>
      <c r="O131" s="97" t="s">
        <v>14</v>
      </c>
      <c r="P131" s="97" t="s">
        <v>2940</v>
      </c>
      <c r="Q131" s="337">
        <v>20009</v>
      </c>
      <c r="R131" s="97" t="str">
        <f>VLOOKUP(A131,Sheet7!$B$3:$BR$326,18,FALSE)</f>
        <v>Dani</v>
      </c>
      <c r="S131" s="97">
        <f>VLOOKUP(A131,Sheet7!$B$3:$BR$326,19,FALSE)</f>
        <v>81242626498</v>
      </c>
      <c r="T131" s="97" t="str">
        <f>VLOOKUP(A131,Sheet7!$B$3:$BR$326,26,FALSE)</f>
        <v>5.8</v>
      </c>
      <c r="U131" s="97" t="str">
        <f>VLOOKUP(A131,Sheet7!$B$3:$BR$326,27,FALSE)</f>
        <v>119.24</v>
      </c>
      <c r="V131" s="97" t="str">
        <f>VLOOKUP(A131,Sheet7!$B$3:$BR$326,21,FALSE)</f>
        <v>36P21209</v>
      </c>
      <c r="W131" s="97">
        <f>VLOOKUP(A131,Sheet7!$B$3:$BR$326,32,FALSE)</f>
        <v>141</v>
      </c>
      <c r="X131" s="97">
        <v>180</v>
      </c>
      <c r="Y131" s="97">
        <f>VLOOKUP(A131,Sheet7!$B$3:$BR$326,49,FALSE)</f>
        <v>35.33</v>
      </c>
      <c r="Z131" s="97">
        <f>VLOOKUP(A131,Sheet7!$B$3:$BR$326,50,FALSE)</f>
        <v>55.89</v>
      </c>
      <c r="AA131" s="97" t="s">
        <v>8554</v>
      </c>
      <c r="AB131" s="97" t="str">
        <f>VLOOKUP(A131,TaskSurvey!$A$2:$AR$237,36,FALSE)</f>
        <v>NPRM</v>
      </c>
      <c r="AC131" s="97" t="str">
        <f>VLOOKUP(A131,TaskSurvey!$A$2:$AR$237,37,FALSE)</f>
        <v>100m x 2</v>
      </c>
      <c r="AD131" s="97" t="str">
        <f>VLOOKUP(A131,TaskSurvey!$A$2:$AR$237,25,FALSE)</f>
        <v>3.8 m</v>
      </c>
      <c r="AE131" s="97" t="s">
        <v>8556</v>
      </c>
      <c r="AF131" s="97" t="str">
        <f>VLOOKUP(A131,Sheet7!$B$3:$BR$326,59,FALSE)</f>
        <v>- ACTION
- Liffting antena ke top roof lt 6 
- INSTALL ANTENNA
-Simetriskan antena dengan pedelstall
-Dinabolt kaki pedelstall
- REPOINTING
-Liffting material untuk COR ke lt 6
-COR Kaki pedelstall
-CROSSPOLE</v>
      </c>
      <c r="AG131" s="97" t="str">
        <f t="shared" si="16"/>
        <v>3.99.33.1</v>
      </c>
      <c r="AH131" s="97" t="str">
        <f>VLOOKUP(A131,Sheet7!$B$3:$BR$326,23,FALSE)</f>
        <v>10.204.3.20/30</v>
      </c>
      <c r="AI131" s="335" t="str">
        <f>MasterRemote!K131</f>
        <v>HUGHES239</v>
      </c>
      <c r="AJ131" s="335">
        <v>236471702</v>
      </c>
      <c r="AK131" s="335" t="s">
        <v>6722</v>
      </c>
      <c r="AL131" s="97" t="str">
        <f>MasterRemote!T131</f>
        <v>SCM201900010008</v>
      </c>
      <c r="AM131" s="97" t="s">
        <v>8548</v>
      </c>
      <c r="AN131" s="97" t="s">
        <v>8548</v>
      </c>
      <c r="AO131" s="335" t="str">
        <f t="shared" si="17"/>
        <v>HUGHES239-Instalasi-130</v>
      </c>
      <c r="AP131" s="335">
        <v>233019505</v>
      </c>
      <c r="AQ131" s="338" t="s">
        <v>6749</v>
      </c>
    </row>
    <row r="132" spans="1:43">
      <c r="A132" s="97" t="str">
        <f>MasterRemote!A132</f>
        <v>SCM201900010008000131</v>
      </c>
      <c r="B132" s="97">
        <f>MasterRemote!B132</f>
        <v>131</v>
      </c>
      <c r="C132" s="97" t="str">
        <f>VLOOKUP(A132,Sheet7!$B$3:$BR$326,22,FALSE)</f>
        <v>1.132.17.1</v>
      </c>
      <c r="D132" s="314">
        <f>VLOOKUP(A132,Sheet7!$B$3:$BR$326,16,FALSE)</f>
        <v>43416</v>
      </c>
      <c r="E132" s="97" t="s">
        <v>4712</v>
      </c>
      <c r="F132" s="97" t="str">
        <f>MasterRemote!I132</f>
        <v>KANCA VETERAN</v>
      </c>
      <c r="G132" s="97">
        <v>233059704</v>
      </c>
      <c r="H132" s="97" t="s">
        <v>6746</v>
      </c>
      <c r="I132" s="314">
        <f t="shared" si="12"/>
        <v>43416</v>
      </c>
      <c r="J132" s="314">
        <f t="shared" si="13"/>
        <v>43416</v>
      </c>
      <c r="K132" s="314">
        <f t="shared" si="14"/>
        <v>43416</v>
      </c>
      <c r="L132" s="314">
        <f t="shared" si="15"/>
        <v>43416</v>
      </c>
      <c r="M132" s="97" t="s">
        <v>8547</v>
      </c>
      <c r="N132" s="97" t="s">
        <v>8548</v>
      </c>
      <c r="O132" s="97" t="s">
        <v>14</v>
      </c>
      <c r="P132" s="97" t="s">
        <v>2940</v>
      </c>
      <c r="Q132" s="337">
        <v>20009</v>
      </c>
      <c r="R132" s="97" t="str">
        <f>VLOOKUP(A132,Sheet7!$B$3:$BR$326,18,FALSE)</f>
        <v>Daud</v>
      </c>
      <c r="S132" s="97">
        <f>VLOOKUP(A132,Sheet7!$B$3:$BR$326,19,FALSE)</f>
        <v>81398344422</v>
      </c>
      <c r="T132" s="97" t="str">
        <f>VLOOKUP(A132,Sheet7!$B$3:$BR$326,26,FALSE)</f>
        <v>06.10'5" S</v>
      </c>
      <c r="U132" s="97" t="str">
        <f>VLOOKUP(A132,Sheet7!$B$3:$BR$326,27,FALSE)</f>
        <v>106.39'48"E</v>
      </c>
      <c r="V132" s="97" t="str">
        <f>VLOOKUP(A132,Sheet7!$B$3:$BR$326,21,FALSE)</f>
        <v>36E21723</v>
      </c>
      <c r="W132" s="97" t="str">
        <f>VLOOKUP(A132,Sheet7!$B$3:$BR$326,32,FALSE)</f>
        <v>OFF</v>
      </c>
      <c r="X132" s="97">
        <v>180</v>
      </c>
      <c r="Y132" s="97">
        <f>VLOOKUP(A132,Sheet7!$B$3:$BR$326,49,FALSE)</f>
        <v>34.28</v>
      </c>
      <c r="Z132" s="97">
        <f>VLOOKUP(A132,Sheet7!$B$3:$BR$326,50,FALSE)</f>
        <v>42.22</v>
      </c>
      <c r="AA132" s="97" t="s">
        <v>8554</v>
      </c>
      <c r="AB132" s="97" t="str">
        <f>VLOOKUP(A132,TaskSurvey!$A$2:$AR$237,36,FALSE)</f>
        <v>NPRM</v>
      </c>
      <c r="AC132" s="97" t="str">
        <f>VLOOKUP(A132,TaskSurvey!$A$2:$AR$237,37,FALSE)</f>
        <v>100m x 2</v>
      </c>
      <c r="AD132" s="97" t="str">
        <f>VLOOKUP(A132,TaskSurvey!$A$2:$AR$237,25,FALSE)</f>
        <v>3.8 m</v>
      </c>
      <c r="AE132" s="97" t="s">
        <v>8556</v>
      </c>
      <c r="AF132" s="97" t="str">
        <f>VLOOKUP(A132,Sheet7!$B$3:$BR$326,59,FALSE)</f>
        <v xml:space="preserve">ACTION
● Lifting perangkat
● Rakit antenna set 3.8 m
● Pointing max ke satelit brisat hub 1
● Kroschek pandangan tampak depan antenna sudah disimetris antara feedsupport danTapak pedestal sudah ok
● Dinabolt tapak pedestal
● COR BALLAST sesuai SOP
● XPOLL ke NOC dan POC BRI
</v>
      </c>
      <c r="AG132" s="97" t="str">
        <f t="shared" si="16"/>
        <v>1.132.17.1</v>
      </c>
      <c r="AH132" s="97" t="str">
        <f>VLOOKUP(A132,Sheet7!$B$3:$BR$326,23,FALSE)</f>
        <v>15.1.2.153</v>
      </c>
      <c r="AI132" s="335" t="str">
        <f>MasterRemote!K132</f>
        <v>HUGHES239</v>
      </c>
      <c r="AJ132" s="335">
        <v>233059704</v>
      </c>
      <c r="AK132" s="335" t="s">
        <v>6727</v>
      </c>
      <c r="AL132" s="97" t="str">
        <f>MasterRemote!T132</f>
        <v>SCM201900010008</v>
      </c>
      <c r="AM132" s="97" t="s">
        <v>8548</v>
      </c>
      <c r="AN132" s="97" t="s">
        <v>8548</v>
      </c>
      <c r="AO132" s="335" t="str">
        <f t="shared" si="17"/>
        <v>HUGHES239-Instalasi-131</v>
      </c>
      <c r="AP132" s="335">
        <v>233019505</v>
      </c>
      <c r="AQ132" s="338" t="s">
        <v>6749</v>
      </c>
    </row>
    <row r="133" spans="1:43">
      <c r="A133" s="97" t="str">
        <f>MasterRemote!A133</f>
        <v>SCM201900010008000132</v>
      </c>
      <c r="B133" s="97">
        <f>MasterRemote!B133</f>
        <v>132</v>
      </c>
      <c r="C133" s="97" t="str">
        <f>VLOOKUP(A133,Sheet7!$B$3:$BR$326,22,FALSE)</f>
        <v>5.105.17.1</v>
      </c>
      <c r="D133" s="314">
        <f>VLOOKUP(A133,Sheet7!$B$3:$BR$326,16,FALSE)</f>
        <v>43424</v>
      </c>
      <c r="E133" s="97" t="s">
        <v>4712</v>
      </c>
      <c r="F133" s="97" t="str">
        <f>MasterRemote!I133</f>
        <v>Kanca Sekayu</v>
      </c>
      <c r="G133" s="97" t="s">
        <v>3242</v>
      </c>
      <c r="H133" s="97" t="s">
        <v>3243</v>
      </c>
      <c r="I133" s="314">
        <f t="shared" si="12"/>
        <v>43424</v>
      </c>
      <c r="J133" s="314">
        <f t="shared" si="13"/>
        <v>43424</v>
      </c>
      <c r="K133" s="314">
        <f t="shared" si="14"/>
        <v>43424</v>
      </c>
      <c r="L133" s="314">
        <f t="shared" si="15"/>
        <v>43424</v>
      </c>
      <c r="M133" s="97" t="s">
        <v>8547</v>
      </c>
      <c r="N133" s="97" t="s">
        <v>8548</v>
      </c>
      <c r="O133" s="97" t="s">
        <v>14</v>
      </c>
      <c r="P133" s="97" t="s">
        <v>2940</v>
      </c>
      <c r="Q133" s="337">
        <v>20009</v>
      </c>
      <c r="R133" s="97" t="str">
        <f>VLOOKUP(A133,Sheet7!$B$3:$BR$326,18,FALSE)</f>
        <v>Tamai</v>
      </c>
      <c r="S133" s="97">
        <f>VLOOKUP(A133,Sheet7!$B$3:$BR$326,19,FALSE)</f>
        <v>811712838</v>
      </c>
      <c r="T133" s="97">
        <f>VLOOKUP(A133,Sheet7!$B$3:$BR$326,26,FALSE)</f>
        <v>0</v>
      </c>
      <c r="U133" s="97">
        <f>VLOOKUP(A133,Sheet7!$B$3:$BR$326,27,FALSE)</f>
        <v>0</v>
      </c>
      <c r="V133" s="97" t="str">
        <f>VLOOKUP(A133,Sheet7!$B$3:$BR$326,21,FALSE)</f>
        <v>36D21103</v>
      </c>
      <c r="W133" s="97">
        <f>VLOOKUP(A133,Sheet7!$B$3:$BR$326,32,FALSE)</f>
        <v>151</v>
      </c>
      <c r="X133" s="97">
        <v>180</v>
      </c>
      <c r="Y133" s="97">
        <f>VLOOKUP(A133,Sheet7!$B$3:$BR$326,49,FALSE)</f>
        <v>35.11</v>
      </c>
      <c r="Z133" s="97">
        <f>VLOOKUP(A133,Sheet7!$B$3:$BR$326,50,FALSE)</f>
        <v>56.19</v>
      </c>
      <c r="AA133" s="97" t="s">
        <v>8554</v>
      </c>
      <c r="AB133" s="97" t="str">
        <f>VLOOKUP(A133,TaskSurvey!$A$2:$AR$237,36,FALSE)</f>
        <v>NPRM</v>
      </c>
      <c r="AC133" s="97" t="str">
        <f>VLOOKUP(A133,TaskSurvey!$A$2:$AR$237,37,FALSE)</f>
        <v>50m x 2</v>
      </c>
      <c r="AD133" s="97" t="str">
        <f>VLOOKUP(A133,TaskSurvey!$A$2:$AR$237,25,FALSE)</f>
        <v>3.8 m</v>
      </c>
      <c r="AE133" s="97" t="s">
        <v>8556</v>
      </c>
      <c r="AF133" s="97" t="str">
        <f>VLOOKUP(A133,Sheet7!$B$3:$BR$326,59,FALSE)</f>
        <v>ACTION
● 
● Rakit antenna set 3,8m
● Pointing max ke satelit brisat hub 1
● Dinabolt tapak pedestal
● XPOLL ke NOC dan POC BRI
ELEKTRIKAL OUTPUT
● P-N : 220 v
● P-G : 219 v
● N-G : 1,6 v
VIA : PLN</v>
      </c>
      <c r="AG133" s="97" t="str">
        <f t="shared" si="16"/>
        <v>5.105.17.1</v>
      </c>
      <c r="AH133" s="97" t="str">
        <f>VLOOKUP(A133,Sheet7!$B$3:$BR$326,23,FALSE)</f>
        <v>10.204.3.28/30</v>
      </c>
      <c r="AI133" s="335" t="str">
        <f>MasterRemote!K133</f>
        <v>HUGHES239</v>
      </c>
      <c r="AJ133" s="335">
        <v>233059704</v>
      </c>
      <c r="AK133" s="335" t="s">
        <v>6727</v>
      </c>
      <c r="AL133" s="97" t="str">
        <f>MasterRemote!T133</f>
        <v>SCM201900010008</v>
      </c>
      <c r="AM133" s="97" t="s">
        <v>8548</v>
      </c>
      <c r="AN133" s="97" t="s">
        <v>8548</v>
      </c>
      <c r="AO133" s="335" t="str">
        <f t="shared" si="17"/>
        <v>HUGHES239-Instalasi-132</v>
      </c>
      <c r="AP133" s="335">
        <v>233019505</v>
      </c>
      <c r="AQ133" s="338" t="s">
        <v>6749</v>
      </c>
    </row>
    <row r="134" spans="1:43">
      <c r="A134" s="97" t="str">
        <f>MasterRemote!A134</f>
        <v>SCM201900010008000133</v>
      </c>
      <c r="B134" s="97">
        <f>MasterRemote!B134</f>
        <v>133</v>
      </c>
      <c r="C134" s="97" t="str">
        <f>VLOOKUP(A134,Sheet7!$B$3:$BR$326,22,FALSE)</f>
        <v>1.137.17.1</v>
      </c>
      <c r="D134" s="314">
        <f>VLOOKUP(A134,Sheet7!$B$3:$BR$326,16,FALSE)</f>
        <v>43417</v>
      </c>
      <c r="E134" s="97" t="s">
        <v>4712</v>
      </c>
      <c r="F134" s="97" t="str">
        <f>MasterRemote!I134</f>
        <v>Kanca Bekasi</v>
      </c>
      <c r="G134" s="97" t="s">
        <v>3125</v>
      </c>
      <c r="H134" s="97" t="s">
        <v>3126</v>
      </c>
      <c r="I134" s="314">
        <f t="shared" si="12"/>
        <v>43417</v>
      </c>
      <c r="J134" s="314">
        <f t="shared" si="13"/>
        <v>43417</v>
      </c>
      <c r="K134" s="314">
        <f t="shared" si="14"/>
        <v>43417</v>
      </c>
      <c r="L134" s="314">
        <f t="shared" si="15"/>
        <v>43417</v>
      </c>
      <c r="M134" s="97" t="s">
        <v>8547</v>
      </c>
      <c r="N134" s="97" t="s">
        <v>8548</v>
      </c>
      <c r="O134" s="97" t="s">
        <v>14</v>
      </c>
      <c r="P134" s="97" t="s">
        <v>2940</v>
      </c>
      <c r="Q134" s="337">
        <v>20009</v>
      </c>
      <c r="R134" s="97" t="str">
        <f>VLOOKUP(A134,Sheet7!$B$3:$BR$326,18,FALSE)</f>
        <v>Bintang</v>
      </c>
      <c r="S134" s="97">
        <f>VLOOKUP(A134,Sheet7!$B$3:$BR$326,19,FALSE)</f>
        <v>85716413031</v>
      </c>
      <c r="T134" s="97">
        <f>VLOOKUP(A134,Sheet7!$B$3:$BR$326,26,FALSE)</f>
        <v>0</v>
      </c>
      <c r="U134" s="97">
        <f>VLOOKUP(A134,Sheet7!$B$3:$BR$326,27,FALSE)</f>
        <v>0</v>
      </c>
      <c r="V134" s="97" t="str">
        <f>VLOOKUP(A134,Sheet7!$B$3:$BR$326,21,FALSE)</f>
        <v>36I22422</v>
      </c>
      <c r="W134" s="97">
        <f>VLOOKUP(A134,Sheet7!$B$3:$BR$326,32,FALSE)</f>
        <v>0</v>
      </c>
      <c r="X134" s="97">
        <v>180</v>
      </c>
      <c r="Y134" s="97">
        <f>VLOOKUP(A134,Sheet7!$B$3:$BR$326,49,FALSE)</f>
        <v>36.340000000000003</v>
      </c>
      <c r="Z134" s="97">
        <f>VLOOKUP(A134,Sheet7!$B$3:$BR$326,50,FALSE)</f>
        <v>45.31</v>
      </c>
      <c r="AA134" s="97" t="s">
        <v>8554</v>
      </c>
      <c r="AB134" s="97" t="str">
        <f>VLOOKUP(A134,TaskSurvey!$A$2:$AR$237,36,FALSE)</f>
        <v>NPRM</v>
      </c>
      <c r="AC134" s="97" t="str">
        <f>VLOOKUP(A134,TaskSurvey!$A$2:$AR$237,37,FALSE)</f>
        <v>80m x 2</v>
      </c>
      <c r="AD134" s="97" t="str">
        <f>VLOOKUP(A134,TaskSurvey!$A$2:$AR$237,25,FALSE)</f>
        <v>3.8 m</v>
      </c>
      <c r="AE134" s="97" t="s">
        <v>8556</v>
      </c>
      <c r="AF134" s="97" t="str">
        <f>VLOOKUP(A134,Sheet7!$B$3:$BR$326,59,FALSE)</f>
        <v>ACTION
● Lifting perangkat dan reposisi antena 1.8m
● Rakit antenna set 3.8m
● Pointing max ke satelit brisat hub 1
● Kroschek pandangan tampak depan antenna sudah disimetris antara feedsupport danTapak pedestal sudah ok
● Dinabolt tapak pedestal
● COR BALLAST sesuai SOP
● XPOLL ke NOC dan POC BRI</v>
      </c>
      <c r="AG134" s="97" t="str">
        <f t="shared" si="16"/>
        <v>1.137.17.1</v>
      </c>
      <c r="AH134" s="97" t="str">
        <f>VLOOKUP(A134,Sheet7!$B$3:$BR$326,23,FALSE)</f>
        <v>15.1.2.206</v>
      </c>
      <c r="AI134" s="335" t="str">
        <f>MasterRemote!K134</f>
        <v>HUGHES239</v>
      </c>
      <c r="AJ134" s="335">
        <v>233081108</v>
      </c>
      <c r="AK134" s="335" t="s">
        <v>6725</v>
      </c>
      <c r="AL134" s="97" t="str">
        <f>MasterRemote!T134</f>
        <v>SCM201900010008</v>
      </c>
      <c r="AM134" s="97" t="s">
        <v>8548</v>
      </c>
      <c r="AN134" s="97" t="s">
        <v>8548</v>
      </c>
      <c r="AO134" s="335" t="str">
        <f t="shared" si="17"/>
        <v>HUGHES239-Instalasi-133</v>
      </c>
      <c r="AP134" s="335">
        <v>233019505</v>
      </c>
      <c r="AQ134" s="338" t="s">
        <v>6749</v>
      </c>
    </row>
    <row r="135" spans="1:43">
      <c r="A135" s="97" t="str">
        <f>MasterRemote!A135</f>
        <v>SCM201900010008000134</v>
      </c>
      <c r="B135" s="97">
        <f>MasterRemote!B135</f>
        <v>134</v>
      </c>
      <c r="C135" s="97" t="str">
        <f>VLOOKUP(A135,Sheet7!$B$3:$BR$326,22,FALSE)</f>
        <v>3.143.17.1</v>
      </c>
      <c r="D135" s="314">
        <f>VLOOKUP(A135,Sheet7!$B$3:$BR$326,16,FALSE)</f>
        <v>43424</v>
      </c>
      <c r="E135" s="97" t="s">
        <v>4712</v>
      </c>
      <c r="F135" s="97" t="str">
        <f>MasterRemote!I135</f>
        <v>KANCA Cikampek</v>
      </c>
      <c r="G135" s="97" t="s">
        <v>3132</v>
      </c>
      <c r="H135" s="97" t="s">
        <v>3133</v>
      </c>
      <c r="I135" s="314">
        <f t="shared" si="12"/>
        <v>43424</v>
      </c>
      <c r="J135" s="314">
        <f t="shared" si="13"/>
        <v>43424</v>
      </c>
      <c r="K135" s="314">
        <f t="shared" si="14"/>
        <v>43424</v>
      </c>
      <c r="L135" s="314">
        <f t="shared" si="15"/>
        <v>43424</v>
      </c>
      <c r="M135" s="97" t="s">
        <v>8547</v>
      </c>
      <c r="N135" s="97" t="s">
        <v>8548</v>
      </c>
      <c r="O135" s="97" t="s">
        <v>14</v>
      </c>
      <c r="P135" s="97" t="s">
        <v>2940</v>
      </c>
      <c r="Q135" s="337">
        <v>20009</v>
      </c>
      <c r="R135" s="97" t="str">
        <f>VLOOKUP(A135,Sheet7!$B$3:$BR$326,18,FALSE)</f>
        <v>Bayu</v>
      </c>
      <c r="S135" s="97" t="str">
        <f>VLOOKUP(A135,Sheet7!$B$3:$BR$326,19,FALSE)</f>
        <v>0812-2439-9443</v>
      </c>
      <c r="T135" s="97">
        <f>VLOOKUP(A135,Sheet7!$B$3:$BR$326,26,FALSE)</f>
        <v>0</v>
      </c>
      <c r="U135" s="97">
        <f>VLOOKUP(A135,Sheet7!$B$3:$BR$326,27,FALSE)</f>
        <v>0</v>
      </c>
      <c r="V135" s="97" t="str">
        <f>VLOOKUP(A135,Sheet7!$B$3:$BR$326,21,FALSE)</f>
        <v>36I22487</v>
      </c>
      <c r="W135" s="97">
        <f>VLOOKUP(A135,Sheet7!$B$3:$BR$326,32,FALSE)</f>
        <v>159</v>
      </c>
      <c r="X135" s="97">
        <v>180</v>
      </c>
      <c r="Y135" s="97" t="str">
        <f>VLOOKUP(A135,Sheet7!$B$3:$BR$326,49,FALSE)</f>
        <v>37.82</v>
      </c>
      <c r="Z135" s="97" t="str">
        <f>VLOOKUP(A135,Sheet7!$B$3:$BR$326,50,FALSE)</f>
        <v>54.99</v>
      </c>
      <c r="AA135" s="97" t="s">
        <v>8554</v>
      </c>
      <c r="AB135" s="97" t="str">
        <f>VLOOKUP(A135,TaskSurvey!$A$2:$AR$237,36,FALSE)</f>
        <v>NPRM</v>
      </c>
      <c r="AC135" s="97" t="str">
        <f>VLOOKUP(A135,TaskSurvey!$A$2:$AR$237,37,FALSE)</f>
        <v>150m x 2</v>
      </c>
      <c r="AD135" s="97" t="str">
        <f>VLOOKUP(A135,TaskSurvey!$A$2:$AR$237,25,FALSE)</f>
        <v>3.8 m</v>
      </c>
      <c r="AE135" s="97" t="s">
        <v>8556</v>
      </c>
      <c r="AF135" s="97" t="str">
        <f>VLOOKUP(A135,Sheet7!$B$3:$BR$326,59,FALSE)</f>
        <v>ACTION
● Lifting perangkat
● Rakit antenna set 3.8m
● Pointing max ke satelit brisat hub 1
● Kroschek pandangan tampak depan antenna sudah disimetris antara feedsupport danTapak pedestal sudah ok
● Dinabolt tapak pedestal
● COR BALLAST sesuai SOP
● XPOLL ke NOC dan POC BRI
ELEKTRIKAL OUTPUT
● P-N : 223v
● P-G : 221 v
● N-G : 5 v
VIA : PLN</v>
      </c>
      <c r="AG135" s="97" t="str">
        <f t="shared" si="16"/>
        <v>3.143.17.1</v>
      </c>
      <c r="AH135" s="97" t="str">
        <f>VLOOKUP(A135,Sheet7!$B$3:$BR$326,23,FALSE)</f>
        <v>10.204.3.36/30</v>
      </c>
      <c r="AI135" s="335" t="str">
        <f>MasterRemote!K135</f>
        <v>HUGHES239</v>
      </c>
      <c r="AJ135" s="335">
        <v>237711805</v>
      </c>
      <c r="AK135" s="340" t="s">
        <v>6726</v>
      </c>
      <c r="AL135" s="97" t="str">
        <f>MasterRemote!T135</f>
        <v>SCM201900010008</v>
      </c>
      <c r="AM135" s="97" t="s">
        <v>8548</v>
      </c>
      <c r="AN135" s="97" t="s">
        <v>8548</v>
      </c>
      <c r="AO135" s="335" t="str">
        <f t="shared" si="17"/>
        <v>HUGHES239-Instalasi-134</v>
      </c>
      <c r="AP135" s="335">
        <v>233019505</v>
      </c>
      <c r="AQ135" s="338" t="s">
        <v>6749</v>
      </c>
    </row>
    <row r="136" spans="1:43">
      <c r="A136" s="97" t="str">
        <f>MasterRemote!A136</f>
        <v>SCM201900010008000135</v>
      </c>
      <c r="B136" s="97">
        <f>MasterRemote!B136</f>
        <v>135</v>
      </c>
      <c r="C136" s="97" t="str">
        <f>VLOOKUP(A136,Sheet7!$B$3:$BR$326,22,FALSE)</f>
        <v>2.72.17.1</v>
      </c>
      <c r="D136" s="314">
        <f>VLOOKUP(A136,Sheet7!$B$3:$BR$326,16,FALSE)</f>
        <v>43417</v>
      </c>
      <c r="E136" s="97" t="s">
        <v>4712</v>
      </c>
      <c r="F136" s="97" t="str">
        <f>MasterRemote!I136</f>
        <v>KANCA YGY CILACAP</v>
      </c>
      <c r="G136" s="97" t="s">
        <v>3234</v>
      </c>
      <c r="H136" s="97" t="s">
        <v>3235</v>
      </c>
      <c r="I136" s="314">
        <f t="shared" si="12"/>
        <v>43417</v>
      </c>
      <c r="J136" s="314">
        <f t="shared" si="13"/>
        <v>43417</v>
      </c>
      <c r="K136" s="314">
        <f t="shared" si="14"/>
        <v>43417</v>
      </c>
      <c r="L136" s="314">
        <f t="shared" si="15"/>
        <v>43417</v>
      </c>
      <c r="M136" s="97" t="s">
        <v>8547</v>
      </c>
      <c r="N136" s="97" t="s">
        <v>8548</v>
      </c>
      <c r="O136" s="97" t="s">
        <v>14</v>
      </c>
      <c r="P136" s="97" t="s">
        <v>2940</v>
      </c>
      <c r="Q136" s="337">
        <v>20009</v>
      </c>
      <c r="R136" s="97" t="str">
        <f>VLOOKUP(A136,Sheet7!$B$3:$BR$326,18,FALSE)</f>
        <v>Gigih</v>
      </c>
      <c r="S136" s="97">
        <f>VLOOKUP(A136,Sheet7!$B$3:$BR$326,19,FALSE)</f>
        <v>82323610107</v>
      </c>
      <c r="T136" s="97">
        <f>VLOOKUP(A136,Sheet7!$B$3:$BR$326,26,FALSE)</f>
        <v>-7736485</v>
      </c>
      <c r="U136" s="97">
        <f>VLOOKUP(A136,Sheet7!$B$3:$BR$326,27,FALSE)</f>
        <v>109009661</v>
      </c>
      <c r="V136" s="97" t="str">
        <f>VLOOKUP(A136,Sheet7!$B$3:$BR$326,21,FALSE)</f>
        <v>36H21693</v>
      </c>
      <c r="W136" s="97">
        <f>VLOOKUP(A136,Sheet7!$B$3:$BR$326,32,FALSE)</f>
        <v>119</v>
      </c>
      <c r="X136" s="97">
        <v>180</v>
      </c>
      <c r="Y136" s="97">
        <f>VLOOKUP(A136,Sheet7!$B$3:$BR$326,49,FALSE)</f>
        <v>34</v>
      </c>
      <c r="Z136" s="97">
        <f>VLOOKUP(A136,Sheet7!$B$3:$BR$326,50,FALSE)</f>
        <v>52.47</v>
      </c>
      <c r="AA136" s="97" t="s">
        <v>8554</v>
      </c>
      <c r="AB136" s="97" t="str">
        <f>VLOOKUP(A136,TaskSurvey!$A$2:$AR$237,36,FALSE)</f>
        <v>NPRM</v>
      </c>
      <c r="AC136" s="97" t="str">
        <f>VLOOKUP(A136,TaskSurvey!$A$2:$AR$237,37,FALSE)</f>
        <v>50m x 2</v>
      </c>
      <c r="AD136" s="97" t="str">
        <f>VLOOKUP(A136,TaskSurvey!$A$2:$AR$237,25,FALSE)</f>
        <v>2.4 m</v>
      </c>
      <c r="AE136" s="97" t="s">
        <v>8556</v>
      </c>
      <c r="AF136" s="97" t="str">
        <f>VLOOKUP(A136,Sheet7!$B$3:$BR$326,59,FALSE)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 NO URUT LOKASI : 
● SITE ID : 36H21693 
● IP LAN : 2.72.17.1 
● IP MODEM / P2P : 10.204.3.40/30 
● HUB : BS1 
● NAMA LOKASI : BRI KANCA CILACAP 
● ALAMAT LOKASI : J.l. A.yani No.29 Cilacap 
● NAMA TEKNISI : JANUAR YUDA/085712423341 
● KOORDINATOR : casto dll 
● NAMA PIC BRI : DWI/085643872872 
PERANGKAT SN TERPASANG 
Esn modem : 13196649 
Modem Jupiter : BS 0013196649A2 
Adaptor : G74W1000569 
Power Supply: A01047B88 
Lnb : 1704-N10204-238211 
RFT 10W: A01103A88 
Mounting antena : nprm 
FEEDHORN WR : CC 05170777 
Panjang kabel : 100*2 
SQF :122</v>
      </c>
      <c r="AG136" s="97" t="str">
        <f t="shared" si="16"/>
        <v>2.72.17.1</v>
      </c>
      <c r="AH136" s="97" t="str">
        <f>VLOOKUP(A136,Sheet7!$B$3:$BR$326,23,FALSE)</f>
        <v>15.1.2.42</v>
      </c>
      <c r="AI136" s="335" t="str">
        <f>MasterRemote!K136</f>
        <v>HUGHES239</v>
      </c>
      <c r="AJ136" s="315">
        <v>233070710</v>
      </c>
      <c r="AK136" s="317" t="s">
        <v>8560</v>
      </c>
      <c r="AL136" s="97" t="str">
        <f>MasterRemote!T136</f>
        <v>SCM201900010008</v>
      </c>
      <c r="AM136" s="97" t="s">
        <v>8548</v>
      </c>
      <c r="AN136" s="97" t="s">
        <v>8548</v>
      </c>
      <c r="AO136" s="335" t="str">
        <f t="shared" si="17"/>
        <v>HUGHES239-Instalasi-135</v>
      </c>
      <c r="AP136" s="335">
        <v>233019505</v>
      </c>
      <c r="AQ136" s="338" t="s">
        <v>6749</v>
      </c>
    </row>
    <row r="137" spans="1:43">
      <c r="A137" s="97" t="str">
        <f>MasterRemote!A137</f>
        <v>SCM201900010008000136</v>
      </c>
      <c r="B137" s="97">
        <f>MasterRemote!B137</f>
        <v>136</v>
      </c>
      <c r="C137" s="97" t="str">
        <f>VLOOKUP(A137,Sheet7!$B$3:$BR$326,22,FALSE)</f>
        <v>6.105.17.1</v>
      </c>
      <c r="D137" s="314">
        <f>VLOOKUP(A137,Sheet7!$B$3:$BR$326,16,FALSE)</f>
        <v>43423</v>
      </c>
      <c r="E137" s="97" t="s">
        <v>4712</v>
      </c>
      <c r="F137" s="97" t="str">
        <f>MasterRemote!I137</f>
        <v>KANCA YGY WONOSOBO[H0112]</v>
      </c>
      <c r="G137" s="97" t="s">
        <v>3225</v>
      </c>
      <c r="H137" s="97" t="s">
        <v>3226</v>
      </c>
      <c r="I137" s="314">
        <f t="shared" si="12"/>
        <v>43423</v>
      </c>
      <c r="J137" s="314">
        <f t="shared" si="13"/>
        <v>43423</v>
      </c>
      <c r="K137" s="314">
        <f t="shared" si="14"/>
        <v>43423</v>
      </c>
      <c r="L137" s="314">
        <f t="shared" si="15"/>
        <v>43423</v>
      </c>
      <c r="M137" s="97" t="s">
        <v>8547</v>
      </c>
      <c r="N137" s="97" t="s">
        <v>8548</v>
      </c>
      <c r="O137" s="97" t="s">
        <v>14</v>
      </c>
      <c r="P137" s="97" t="s">
        <v>2940</v>
      </c>
      <c r="Q137" s="337">
        <v>20009</v>
      </c>
      <c r="R137" s="97" t="str">
        <f>VLOOKUP(A137,Sheet7!$B$3:$BR$326,18,FALSE)</f>
        <v>Andi</v>
      </c>
      <c r="S137" s="97">
        <f>VLOOKUP(A137,Sheet7!$B$3:$BR$326,19,FALSE)</f>
        <v>85293232888</v>
      </c>
      <c r="T137" s="97">
        <f>VLOOKUP(A137,Sheet7!$B$3:$BR$326,26,FALSE)</f>
        <v>-7359445</v>
      </c>
      <c r="U137" s="97">
        <f>VLOOKUP(A137,Sheet7!$B$3:$BR$326,27,FALSE)</f>
        <v>109902981</v>
      </c>
      <c r="V137" s="97" t="str">
        <f>VLOOKUP(A137,Sheet7!$B$3:$BR$326,21,FALSE)</f>
        <v>36H21694</v>
      </c>
      <c r="W137" s="97">
        <f>VLOOKUP(A137,Sheet7!$B$3:$BR$326,32,FALSE)</f>
        <v>133</v>
      </c>
      <c r="X137" s="97">
        <v>180</v>
      </c>
      <c r="Y137" s="97">
        <f>VLOOKUP(A137,Sheet7!$B$3:$BR$326,49,FALSE)</f>
        <v>38.25</v>
      </c>
      <c r="Z137" s="97">
        <f>VLOOKUP(A137,Sheet7!$B$3:$BR$326,50,FALSE)</f>
        <v>52.77</v>
      </c>
      <c r="AA137" s="97" t="s">
        <v>8554</v>
      </c>
      <c r="AB137" s="97" t="str">
        <f>VLOOKUP(A137,TaskSurvey!$A$2:$AR$237,36,FALSE)</f>
        <v>NPRM</v>
      </c>
      <c r="AC137" s="97" t="str">
        <f>VLOOKUP(A137,TaskSurvey!$A$2:$AR$237,37,FALSE)</f>
        <v>80m x 2</v>
      </c>
      <c r="AD137" s="97" t="str">
        <f>VLOOKUP(A137,TaskSurvey!$A$2:$AR$237,25,FALSE)</f>
        <v>2.4 m</v>
      </c>
      <c r="AE137" s="97" t="s">
        <v>8556</v>
      </c>
      <c r="AF137" s="97" t="str">
        <f>VLOOKUP(A137,Sheet7!$B$3:$BR$326,59,FALSE)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37" s="97" t="str">
        <f t="shared" si="16"/>
        <v>6.105.17.1</v>
      </c>
      <c r="AH137" s="97" t="str">
        <f>VLOOKUP(A137,Sheet7!$B$3:$BR$326,23,FALSE)</f>
        <v>10.204.3.44/30</v>
      </c>
      <c r="AI137" s="335" t="str">
        <f>MasterRemote!K137</f>
        <v>HUGHES239</v>
      </c>
      <c r="AJ137" s="335">
        <v>233040304</v>
      </c>
      <c r="AK137" s="335" t="s">
        <v>6723</v>
      </c>
      <c r="AL137" s="97" t="str">
        <f>MasterRemote!T137</f>
        <v>SCM201900010008</v>
      </c>
      <c r="AM137" s="97" t="s">
        <v>8548</v>
      </c>
      <c r="AN137" s="97" t="s">
        <v>8548</v>
      </c>
      <c r="AO137" s="335" t="str">
        <f t="shared" si="17"/>
        <v>HUGHES239-Instalasi-136</v>
      </c>
      <c r="AP137" s="335">
        <v>233019505</v>
      </c>
      <c r="AQ137" s="338" t="s">
        <v>6749</v>
      </c>
    </row>
    <row r="138" spans="1:43">
      <c r="A138" s="97" t="str">
        <f>MasterRemote!A138</f>
        <v>SCM201900010008000137</v>
      </c>
      <c r="B138" s="97">
        <f>MasterRemote!B138</f>
        <v>137</v>
      </c>
      <c r="C138" s="97" t="str">
        <f>VLOOKUP(A138,Sheet7!$B$3:$BR$326,22,FALSE)</f>
        <v>6.102.17.1</v>
      </c>
      <c r="D138" s="314">
        <f>VLOOKUP(A138,Sheet7!$B$3:$BR$326,16,FALSE)</f>
        <v>43423</v>
      </c>
      <c r="E138" s="97" t="s">
        <v>4712</v>
      </c>
      <c r="F138" s="97" t="str">
        <f>MasterRemote!I138</f>
        <v>KANCA YGY AJIBARANG [6.102.17.1]</v>
      </c>
      <c r="G138" s="97" t="s">
        <v>3234</v>
      </c>
      <c r="H138" s="97" t="s">
        <v>3235</v>
      </c>
      <c r="I138" s="314">
        <f t="shared" si="12"/>
        <v>43423</v>
      </c>
      <c r="J138" s="314">
        <f t="shared" si="13"/>
        <v>43423</v>
      </c>
      <c r="K138" s="314">
        <f t="shared" si="14"/>
        <v>43423</v>
      </c>
      <c r="L138" s="314">
        <f t="shared" si="15"/>
        <v>43423</v>
      </c>
      <c r="M138" s="97" t="s">
        <v>8547</v>
      </c>
      <c r="N138" s="97" t="s">
        <v>8548</v>
      </c>
      <c r="O138" s="97" t="s">
        <v>14</v>
      </c>
      <c r="P138" s="97" t="s">
        <v>2940</v>
      </c>
      <c r="Q138" s="337">
        <v>20009</v>
      </c>
      <c r="R138" s="97" t="str">
        <f>VLOOKUP(A138,Sheet7!$B$3:$BR$326,18,FALSE)</f>
        <v>Gigih</v>
      </c>
      <c r="S138" s="97">
        <f>VLOOKUP(A138,Sheet7!$B$3:$BR$326,19,FALSE)</f>
        <v>82323610107</v>
      </c>
      <c r="T138" s="97">
        <f>VLOOKUP(A138,Sheet7!$B$3:$BR$326,26,FALSE)</f>
        <v>-7409101</v>
      </c>
      <c r="U138" s="97">
        <f>VLOOKUP(A138,Sheet7!$B$3:$BR$326,27,FALSE)</f>
        <v>109080858</v>
      </c>
      <c r="V138" s="97" t="str">
        <f>VLOOKUP(A138,Sheet7!$B$3:$BR$326,21,FALSE)</f>
        <v>36H21695</v>
      </c>
      <c r="W138" s="97">
        <f>VLOOKUP(A138,Sheet7!$B$3:$BR$326,32,FALSE)</f>
        <v>134</v>
      </c>
      <c r="X138" s="97">
        <v>180</v>
      </c>
      <c r="Y138" s="97">
        <f>VLOOKUP(A138,Sheet7!$B$3:$BR$326,49,FALSE)</f>
        <v>35.07</v>
      </c>
      <c r="Z138" s="97">
        <f>VLOOKUP(A138,Sheet7!$B$3:$BR$326,50,FALSE)</f>
        <v>53.53</v>
      </c>
      <c r="AA138" s="97" t="s">
        <v>8554</v>
      </c>
      <c r="AB138" s="97" t="str">
        <f>VLOOKUP(A138,TaskSurvey!$A$2:$AR$237,36,FALSE)</f>
        <v>NPRM</v>
      </c>
      <c r="AC138" s="97" t="str">
        <f>VLOOKUP(A138,TaskSurvey!$A$2:$AR$237,37,FALSE)</f>
        <v>100m x 2</v>
      </c>
      <c r="AD138" s="97" t="str">
        <f>VLOOKUP(A138,TaskSurvey!$A$2:$AR$237,25,FALSE)</f>
        <v>2.4 m</v>
      </c>
      <c r="AE138" s="97" t="s">
        <v>8556</v>
      </c>
      <c r="AF138" s="97" t="str">
        <f>VLOOKUP(A138,Sheet7!$B$3:$BR$326,59,FALSE)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38" s="97" t="str">
        <f t="shared" si="16"/>
        <v>6.102.17.1</v>
      </c>
      <c r="AH138" s="97" t="str">
        <f>VLOOKUP(A138,Sheet7!$B$3:$BR$326,23,FALSE)</f>
        <v>10.204.3.48/30</v>
      </c>
      <c r="AI138" s="335" t="str">
        <f>MasterRemote!K138</f>
        <v>HUGHES239</v>
      </c>
      <c r="AJ138" s="315">
        <v>233070710</v>
      </c>
      <c r="AK138" s="317" t="s">
        <v>8560</v>
      </c>
      <c r="AL138" s="97" t="str">
        <f>MasterRemote!T138</f>
        <v>SCM201900010008</v>
      </c>
      <c r="AM138" s="97" t="s">
        <v>8548</v>
      </c>
      <c r="AN138" s="97" t="s">
        <v>8548</v>
      </c>
      <c r="AO138" s="335" t="str">
        <f t="shared" si="17"/>
        <v>HUGHES239-Instalasi-137</v>
      </c>
      <c r="AP138" s="335">
        <v>233019505</v>
      </c>
      <c r="AQ138" s="338" t="s">
        <v>6749</v>
      </c>
    </row>
    <row r="139" spans="1:43">
      <c r="A139" s="97" t="str">
        <f>MasterRemote!A139</f>
        <v>SCM201900010008000138</v>
      </c>
      <c r="B139" s="97">
        <f>MasterRemote!B139</f>
        <v>138</v>
      </c>
      <c r="C139" s="97" t="str">
        <f>VLOOKUP(A139,Sheet7!$B$3:$BR$326,22,FALSE)</f>
        <v>6.100.17.1</v>
      </c>
      <c r="D139" s="314">
        <f>VLOOKUP(A139,Sheet7!$B$3:$BR$326,16,FALSE)</f>
        <v>43423</v>
      </c>
      <c r="E139" s="97" t="s">
        <v>4712</v>
      </c>
      <c r="F139" s="97" t="str">
        <f>MasterRemote!I139</f>
        <v>KANCA YGY PURWOREJO [H0078]</v>
      </c>
      <c r="G139" s="97" t="s">
        <v>3136</v>
      </c>
      <c r="H139" s="97" t="s">
        <v>3137</v>
      </c>
      <c r="I139" s="314">
        <f t="shared" si="12"/>
        <v>43423</v>
      </c>
      <c r="J139" s="314">
        <f t="shared" si="13"/>
        <v>43423</v>
      </c>
      <c r="K139" s="314">
        <f t="shared" si="14"/>
        <v>43423</v>
      </c>
      <c r="L139" s="314">
        <f t="shared" si="15"/>
        <v>43423</v>
      </c>
      <c r="M139" s="97" t="s">
        <v>8547</v>
      </c>
      <c r="N139" s="97" t="s">
        <v>8548</v>
      </c>
      <c r="O139" s="97" t="s">
        <v>14</v>
      </c>
      <c r="P139" s="97" t="s">
        <v>2940</v>
      </c>
      <c r="Q139" s="337">
        <v>20009</v>
      </c>
      <c r="R139" s="97" t="str">
        <f>VLOOKUP(A139,Sheet7!$B$3:$BR$326,18,FALSE)</f>
        <v>Anggit</v>
      </c>
      <c r="S139" s="97">
        <f>VLOOKUP(A139,Sheet7!$B$3:$BR$326,19,FALSE)</f>
        <v>82328327654</v>
      </c>
      <c r="T139" s="97">
        <f>VLOOKUP(A139,Sheet7!$B$3:$BR$326,26,FALSE)</f>
        <v>-7712515</v>
      </c>
      <c r="U139" s="97">
        <f>VLOOKUP(A139,Sheet7!$B$3:$BR$326,27,FALSE)</f>
        <v>110011424</v>
      </c>
      <c r="V139" s="97" t="str">
        <f>VLOOKUP(A139,Sheet7!$B$3:$BR$326,21,FALSE)</f>
        <v>36H21696</v>
      </c>
      <c r="W139" s="97">
        <f>VLOOKUP(A139,Sheet7!$B$3:$BR$326,32,FALSE)</f>
        <v>129</v>
      </c>
      <c r="X139" s="97">
        <v>180</v>
      </c>
      <c r="Y139" s="97">
        <f>VLOOKUP(A139,Sheet7!$B$3:$BR$326,49,FALSE)</f>
        <v>37.78</v>
      </c>
      <c r="Z139" s="97">
        <f>VLOOKUP(A139,Sheet7!$B$3:$BR$326,50,FALSE)</f>
        <v>52.85</v>
      </c>
      <c r="AA139" s="97" t="s">
        <v>8554</v>
      </c>
      <c r="AB139" s="97" t="str">
        <f>VLOOKUP(A139,TaskSurvey!$A$2:$AR$237,36,FALSE)</f>
        <v>NPRM</v>
      </c>
      <c r="AC139" s="97" t="str">
        <f>VLOOKUP(A139,TaskSurvey!$A$2:$AR$237,37,FALSE)</f>
        <v>35m x 2</v>
      </c>
      <c r="AD139" s="97" t="str">
        <f>VLOOKUP(A139,TaskSurvey!$A$2:$AR$237,25,FALSE)</f>
        <v>2.4 m</v>
      </c>
      <c r="AE139" s="97" t="s">
        <v>8556</v>
      </c>
      <c r="AF139" s="97" t="str">
        <f>VLOOKUP(A139,Sheet7!$B$3:$BR$326,59,FALSE)</f>
        <v>"ACTION
● Lifting perangkat
● Rakit antenna set 2,4m
● Pointing max ke satelit brisat hub 1
● Kroschek pandangan tampak depan antenna sudah disimetris antara feedsupport danTapak pedestal sudah ok
● Dinabolt tapak pedestal
● TARIK KABEL
● XPOLL ke NOC dan POC BRI"</v>
      </c>
      <c r="AG139" s="97" t="str">
        <f t="shared" si="16"/>
        <v>6.100.17.1</v>
      </c>
      <c r="AH139" s="97" t="str">
        <f>VLOOKUP(A139,Sheet7!$B$3:$BR$326,23,FALSE)</f>
        <v>10.204.3.52/30</v>
      </c>
      <c r="AI139" s="335" t="str">
        <f>MasterRemote!K139</f>
        <v>HUGHES239</v>
      </c>
      <c r="AJ139" s="315">
        <v>233070710</v>
      </c>
      <c r="AK139" s="317" t="s">
        <v>8560</v>
      </c>
      <c r="AL139" s="97" t="str">
        <f>MasterRemote!T139</f>
        <v>SCM201900010008</v>
      </c>
      <c r="AM139" s="97" t="s">
        <v>8548</v>
      </c>
      <c r="AN139" s="97" t="s">
        <v>8548</v>
      </c>
      <c r="AO139" s="335" t="str">
        <f t="shared" si="17"/>
        <v>HUGHES239-Instalasi-138</v>
      </c>
      <c r="AP139" s="335">
        <v>233019505</v>
      </c>
      <c r="AQ139" s="338" t="s">
        <v>6749</v>
      </c>
    </row>
    <row r="140" spans="1:43">
      <c r="A140" s="97" t="str">
        <f>MasterRemote!A140</f>
        <v>SCM201900010008000139</v>
      </c>
      <c r="B140" s="97">
        <f>MasterRemote!B140</f>
        <v>139</v>
      </c>
      <c r="C140" s="97" t="str">
        <f>VLOOKUP(A140,Sheet7!$B$3:$BR$326,22,FALSE)</f>
        <v>2.69.33.1</v>
      </c>
      <c r="D140" s="314">
        <f>VLOOKUP(A140,Sheet7!$B$3:$BR$326,16,FALSE)</f>
        <v>43417</v>
      </c>
      <c r="E140" s="97" t="s">
        <v>4712</v>
      </c>
      <c r="F140" s="97" t="str">
        <f>MasterRemote!I140</f>
        <v>YOGYA CIK DITIRO [H0029]</v>
      </c>
      <c r="G140" s="97" t="s">
        <v>3263</v>
      </c>
      <c r="H140" s="97" t="s">
        <v>3264</v>
      </c>
      <c r="I140" s="314">
        <f t="shared" si="12"/>
        <v>43417</v>
      </c>
      <c r="J140" s="314">
        <f t="shared" si="13"/>
        <v>43417</v>
      </c>
      <c r="K140" s="314">
        <f t="shared" si="14"/>
        <v>43417</v>
      </c>
      <c r="L140" s="314">
        <f t="shared" si="15"/>
        <v>43417</v>
      </c>
      <c r="M140" s="97" t="s">
        <v>8547</v>
      </c>
      <c r="N140" s="97" t="s">
        <v>8548</v>
      </c>
      <c r="O140" s="97" t="s">
        <v>14</v>
      </c>
      <c r="P140" s="97" t="s">
        <v>2940</v>
      </c>
      <c r="Q140" s="337">
        <v>20009</v>
      </c>
      <c r="R140" s="97" t="str">
        <f>VLOOKUP(A140,Sheet7!$B$3:$BR$326,18,FALSE)</f>
        <v>ONKY</v>
      </c>
      <c r="S140" s="97">
        <f>VLOOKUP(A140,Sheet7!$B$3:$BR$326,19,FALSE)</f>
        <v>85731390848</v>
      </c>
      <c r="T140" s="97">
        <f>VLOOKUP(A140,Sheet7!$B$3:$BR$326,26,FALSE)</f>
        <v>-7779961</v>
      </c>
      <c r="U140" s="97">
        <f>VLOOKUP(A140,Sheet7!$B$3:$BR$326,27,FALSE)</f>
        <v>110375751</v>
      </c>
      <c r="V140" s="97" t="str">
        <f>VLOOKUP(A140,Sheet7!$B$3:$BR$326,21,FALSE)</f>
        <v>36H21697</v>
      </c>
      <c r="W140" s="97">
        <f>VLOOKUP(A140,Sheet7!$B$3:$BR$326,32,FALSE)</f>
        <v>0</v>
      </c>
      <c r="X140" s="97">
        <v>180</v>
      </c>
      <c r="Y140" s="97">
        <f>VLOOKUP(A140,Sheet7!$B$3:$BR$326,49,FALSE)</f>
        <v>35.770000000000003</v>
      </c>
      <c r="Z140" s="97">
        <f>VLOOKUP(A140,Sheet7!$B$3:$BR$326,50,FALSE)</f>
        <v>52.32</v>
      </c>
      <c r="AA140" s="97" t="s">
        <v>8554</v>
      </c>
      <c r="AB140" s="97" t="str">
        <f>VLOOKUP(A140,TaskSurvey!$A$2:$AR$237,36,FALSE)</f>
        <v>NPRM</v>
      </c>
      <c r="AC140" s="97" t="str">
        <f>VLOOKUP(A140,TaskSurvey!$A$2:$AR$237,37,FALSE)</f>
        <v>100m x 2</v>
      </c>
      <c r="AD140" s="97" t="str">
        <f>VLOOKUP(A140,TaskSurvey!$A$2:$AR$237,25,FALSE)</f>
        <v>2.4 m</v>
      </c>
      <c r="AE140" s="97" t="s">
        <v>8556</v>
      </c>
      <c r="AF140" s="97" t="str">
        <f>VLOOKUP(A140,Sheet7!$B$3:$BR$326,59,FALSE)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
*FORMAT REQ CREATE SITE ID DAN XPOLL PEKERJAAN 239 BRI * 
TAHAP COMMISIONING 
● TANGGAL : 13.11.2018 
● DIAMETER ANT : 2,4 M 
● NO URUT LOKASI : 30 
● SITE ID : 36H21697 
● IP LAN : 2.69.33.1 
● IP MODEM / P2P : 10.204.3.56/30 
● HUB : PS1 ATAU BS1 
● NAMA LOKASI : BRI KANCA CIKDITIRO YOGYAKARYA 
● ALAMAT LOKASI : JL.CIKDITIRO NO 3 YOGYAKARTA 
● NAMA TEKNISI : JAROT/081325923845 
● KOORDINATOR : PAK.REZA/PAK.CASTO 
● NAMA PIC BRI : ONKY/085731390848 
PERANGKAT SN TERPASANG 
Esn modem : 13195209 
Modem Jupiter : BS0013195209M5 
Adaptor : G7445W1000501 
Power Supply: A01087B88 
Lnb :1704-N20204-238230 
RFT 10W: A0113A88 
Mounting antena : nprm 
FEEDHORN WR :sn 05170794 
Panjang kabel : 80x2 
SQF : 
HASIL XPOLL 
Cpi : 
C/n : 
Opt : 
Reques Xpoll 
Terima Kasih</v>
      </c>
      <c r="AG140" s="97" t="str">
        <f t="shared" si="16"/>
        <v>2.69.33.1</v>
      </c>
      <c r="AH140" s="97" t="str">
        <f>VLOOKUP(A140,Sheet7!$B$3:$BR$326,23,FALSE)</f>
        <v>15.1.2.28</v>
      </c>
      <c r="AI140" s="335" t="str">
        <f>MasterRemote!K140</f>
        <v>HUGHES239</v>
      </c>
      <c r="AJ140" s="335">
        <v>233040304</v>
      </c>
      <c r="AK140" s="335" t="s">
        <v>6723</v>
      </c>
      <c r="AL140" s="97" t="str">
        <f>MasterRemote!T140</f>
        <v>SCM201900010008</v>
      </c>
      <c r="AM140" s="97" t="s">
        <v>8548</v>
      </c>
      <c r="AN140" s="97" t="s">
        <v>8548</v>
      </c>
      <c r="AO140" s="335" t="str">
        <f t="shared" si="17"/>
        <v>HUGHES239-Instalasi-139</v>
      </c>
      <c r="AP140" s="335">
        <v>233019505</v>
      </c>
      <c r="AQ140" s="338" t="s">
        <v>6749</v>
      </c>
    </row>
    <row r="141" spans="1:43">
      <c r="A141" s="97" t="str">
        <f>MasterRemote!A141</f>
        <v>SCM201900010008000140</v>
      </c>
      <c r="B141" s="97">
        <f>MasterRemote!B141</f>
        <v>140</v>
      </c>
      <c r="C141" s="97" t="str">
        <f>VLOOKUP(A141,Sheet7!$B$3:$BR$326,22,FALSE)</f>
        <v>46.1.30.1</v>
      </c>
      <c r="D141" s="314">
        <f>VLOOKUP(A141,Sheet7!$B$3:$BR$326,16,FALSE)</f>
        <v>43425</v>
      </c>
      <c r="E141" s="97" t="s">
        <v>4712</v>
      </c>
      <c r="F141" s="97" t="str">
        <f>MasterRemote!I141</f>
        <v>KANCA SMG SLAWI TEGAL (V) [G0661]</v>
      </c>
      <c r="G141" s="97">
        <v>237691804</v>
      </c>
      <c r="H141" s="97" t="s">
        <v>2973</v>
      </c>
      <c r="I141" s="314">
        <f t="shared" si="12"/>
        <v>43425</v>
      </c>
      <c r="J141" s="314">
        <f t="shared" si="13"/>
        <v>43425</v>
      </c>
      <c r="K141" s="314">
        <f t="shared" si="14"/>
        <v>43425</v>
      </c>
      <c r="L141" s="314">
        <f t="shared" si="15"/>
        <v>43425</v>
      </c>
      <c r="M141" s="97" t="s">
        <v>8547</v>
      </c>
      <c r="N141" s="97" t="s">
        <v>8548</v>
      </c>
      <c r="O141" s="97" t="s">
        <v>14</v>
      </c>
      <c r="P141" s="97" t="s">
        <v>2940</v>
      </c>
      <c r="Q141" s="337">
        <v>20009</v>
      </c>
      <c r="R141" s="97" t="str">
        <f>VLOOKUP(A141,Sheet7!$B$3:$BR$326,18,FALSE)</f>
        <v>Damar</v>
      </c>
      <c r="S141" s="97">
        <f>VLOOKUP(A141,Sheet7!$B$3:$BR$326,19,FALSE)</f>
        <v>82324872492</v>
      </c>
      <c r="T141" s="97">
        <f>VLOOKUP(A141,Sheet7!$B$3:$BR$326,26,FALSE)</f>
        <v>-6992609</v>
      </c>
      <c r="U141" s="97">
        <f>VLOOKUP(A141,Sheet7!$B$3:$BR$326,27,FALSE)</f>
        <v>109141249</v>
      </c>
      <c r="V141" s="97" t="str">
        <f>VLOOKUP(A141,Sheet7!$B$3:$BR$326,21,FALSE)</f>
        <v>36G21459</v>
      </c>
      <c r="W141" s="97">
        <f>VLOOKUP(A141,Sheet7!$B$3:$BR$326,32,FALSE)</f>
        <v>127</v>
      </c>
      <c r="X141" s="97">
        <v>180</v>
      </c>
      <c r="Y141" s="97">
        <f>VLOOKUP(A141,Sheet7!$B$3:$BR$326,49,FALSE)</f>
        <v>35.22</v>
      </c>
      <c r="Z141" s="97">
        <f>VLOOKUP(A141,Sheet7!$B$3:$BR$326,50,FALSE)</f>
        <v>53.17</v>
      </c>
      <c r="AA141" s="97" t="s">
        <v>8554</v>
      </c>
      <c r="AB141" s="97" t="str">
        <f>VLOOKUP(A141,TaskSurvey!$A$2:$AR$237,36,FALSE)</f>
        <v>NPRM</v>
      </c>
      <c r="AC141" s="97" t="str">
        <f>VLOOKUP(A141,TaskSurvey!$A$2:$AR$237,37,FALSE)</f>
        <v>100m x 2</v>
      </c>
      <c r="AD141" s="97" t="str">
        <f>VLOOKUP(A141,TaskSurvey!$A$2:$AR$237,25,FALSE)</f>
        <v>2.4 m</v>
      </c>
      <c r="AE141" s="97" t="s">
        <v>8556</v>
      </c>
      <c r="AF141" s="97" t="str">
        <f>VLOOKUP(A141,Sheet7!$B$3:$BR$326,59,FALSE)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1" s="97" t="str">
        <f t="shared" si="16"/>
        <v>46.1.30.1</v>
      </c>
      <c r="AH141" s="97" t="str">
        <f>VLOOKUP(A141,Sheet7!$B$3:$BR$326,23,FALSE)</f>
        <v>10.204.3.60/30</v>
      </c>
      <c r="AI141" s="335" t="str">
        <f>MasterRemote!K141</f>
        <v>HUGHES239</v>
      </c>
      <c r="AJ141" s="335">
        <v>237711805</v>
      </c>
      <c r="AK141" s="340" t="s">
        <v>6726</v>
      </c>
      <c r="AL141" s="97" t="str">
        <f>MasterRemote!T141</f>
        <v>SCM201900010008</v>
      </c>
      <c r="AM141" s="97" t="s">
        <v>8548</v>
      </c>
      <c r="AN141" s="97" t="s">
        <v>8548</v>
      </c>
      <c r="AO141" s="335" t="str">
        <f t="shared" si="17"/>
        <v>HUGHES239-Instalasi-140</v>
      </c>
      <c r="AP141" s="335">
        <v>233019505</v>
      </c>
      <c r="AQ141" s="338" t="s">
        <v>6749</v>
      </c>
    </row>
    <row r="142" spans="1:43">
      <c r="A142" s="97" t="str">
        <f>MasterRemote!A142</f>
        <v>SCM201900010008000141</v>
      </c>
      <c r="B142" s="97">
        <f>MasterRemote!B142</f>
        <v>141</v>
      </c>
      <c r="C142" s="97" t="str">
        <f>VLOOKUP(A142,Sheet7!$B$3:$BR$326,22,FALSE)</f>
        <v>1.109.17.1</v>
      </c>
      <c r="D142" s="314">
        <f>VLOOKUP(A142,Sheet7!$B$3:$BR$326,16,FALSE)</f>
        <v>43424</v>
      </c>
      <c r="E142" s="97" t="s">
        <v>4712</v>
      </c>
      <c r="F142" s="97" t="str">
        <f>MasterRemote!I142</f>
        <v>KANCA SMG BREBES [G0014]</v>
      </c>
      <c r="G142" s="206" t="s">
        <v>3160</v>
      </c>
      <c r="H142" s="206" t="s">
        <v>3161</v>
      </c>
      <c r="I142" s="314">
        <f t="shared" si="12"/>
        <v>43424</v>
      </c>
      <c r="J142" s="314">
        <f t="shared" si="13"/>
        <v>43424</v>
      </c>
      <c r="K142" s="314">
        <f t="shared" si="14"/>
        <v>43424</v>
      </c>
      <c r="L142" s="314">
        <f t="shared" si="15"/>
        <v>43424</v>
      </c>
      <c r="M142" s="97" t="s">
        <v>8547</v>
      </c>
      <c r="N142" s="97" t="s">
        <v>8548</v>
      </c>
      <c r="O142" s="97" t="s">
        <v>14</v>
      </c>
      <c r="P142" s="97" t="s">
        <v>2940</v>
      </c>
      <c r="Q142" s="337">
        <v>20009</v>
      </c>
      <c r="R142" s="97" t="str">
        <f>VLOOKUP(A142,Sheet7!$B$3:$BR$326,18,FALSE)</f>
        <v>Widi</v>
      </c>
      <c r="S142" s="97">
        <f>VLOOKUP(A142,Sheet7!$B$3:$BR$326,19,FALSE)</f>
        <v>85641113003</v>
      </c>
      <c r="T142" s="97">
        <f>VLOOKUP(A142,Sheet7!$B$3:$BR$326,26,FALSE)</f>
        <v>-6874213</v>
      </c>
      <c r="U142" s="97">
        <f>VLOOKUP(A142,Sheet7!$B$3:$BR$326,27,FALSE)</f>
        <v>109040591</v>
      </c>
      <c r="V142" s="97" t="str">
        <f>VLOOKUP(A142,Sheet7!$B$3:$BR$326,21,FALSE)</f>
        <v>36G21460</v>
      </c>
      <c r="W142" s="97">
        <f>VLOOKUP(A142,Sheet7!$B$3:$BR$326,32,FALSE)</f>
        <v>119</v>
      </c>
      <c r="X142" s="97">
        <v>180</v>
      </c>
      <c r="Y142" s="97">
        <f>VLOOKUP(A142,Sheet7!$B$3:$BR$326,49,FALSE)</f>
        <v>36</v>
      </c>
      <c r="Z142" s="97">
        <f>VLOOKUP(A142,Sheet7!$B$3:$BR$326,50,FALSE)</f>
        <v>52.83</v>
      </c>
      <c r="AA142" s="97" t="s">
        <v>8554</v>
      </c>
      <c r="AB142" s="97" t="str">
        <f>VLOOKUP(A142,TaskSurvey!$A$2:$AR$237,36,FALSE)</f>
        <v>NPRM</v>
      </c>
      <c r="AC142" s="97" t="str">
        <f>VLOOKUP(A142,TaskSurvey!$A$2:$AR$237,37,FALSE)</f>
        <v>100m x 2</v>
      </c>
      <c r="AD142" s="97" t="str">
        <f>VLOOKUP(A142,TaskSurvey!$A$2:$AR$237,25,FALSE)</f>
        <v>2.4 m</v>
      </c>
      <c r="AE142" s="97" t="s">
        <v>8556</v>
      </c>
      <c r="AF142" s="97" t="str">
        <f>VLOOKUP(A142,Sheet7!$B$3:$BR$326,59,FALSE)</f>
        <v>ACTION*
● Lifting perangkat
● Rakit antenna set 2,4m
● Pointing max ke satelit brisat hub 1
● Kroschek pandangan tampak depan antenna sudah disimetris antara feedsupport danTapak pedestal sudah ok
● Dinabolt tapak pedestal
● COR BALLAST sesuai SOPACTION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24 September 2018 oleh Januar Primayuda</v>
      </c>
      <c r="AG142" s="97" t="str">
        <f t="shared" si="16"/>
        <v>1.109.17.1</v>
      </c>
      <c r="AH142" s="97" t="str">
        <f>VLOOKUP(A142,Sheet7!$B$3:$BR$326,23,FALSE)</f>
        <v>10.204.3.64/30</v>
      </c>
      <c r="AI142" s="335" t="str">
        <f>MasterRemote!K142</f>
        <v>HUGHES239</v>
      </c>
      <c r="AJ142" s="315">
        <v>233070710</v>
      </c>
      <c r="AK142" s="317" t="s">
        <v>8560</v>
      </c>
      <c r="AL142" s="97" t="str">
        <f>MasterRemote!T142</f>
        <v>SCM201900010008</v>
      </c>
      <c r="AM142" s="97" t="s">
        <v>8548</v>
      </c>
      <c r="AN142" s="97" t="s">
        <v>8548</v>
      </c>
      <c r="AO142" s="335" t="str">
        <f t="shared" si="17"/>
        <v>HUGHES239-Instalasi-141</v>
      </c>
      <c r="AP142" s="335">
        <v>233019505</v>
      </c>
      <c r="AQ142" s="338" t="s">
        <v>6749</v>
      </c>
    </row>
    <row r="143" spans="1:43">
      <c r="A143" s="97" t="str">
        <f>MasterRemote!A143</f>
        <v>SCM201900010008000142</v>
      </c>
      <c r="B143" s="97">
        <f>MasterRemote!B143</f>
        <v>142</v>
      </c>
      <c r="C143" s="97" t="str">
        <f>VLOOKUP(A143,Sheet7!$B$3:$BR$326,22,FALSE)</f>
        <v>2.75.17.1</v>
      </c>
      <c r="D143" s="314">
        <f>VLOOKUP(A143,Sheet7!$B$3:$BR$326,16,FALSE)</f>
        <v>43425</v>
      </c>
      <c r="E143" s="97" t="s">
        <v>4712</v>
      </c>
      <c r="F143" s="97" t="str">
        <f>MasterRemote!I143</f>
        <v>KANCA YGY MAGELANG [H0048]</v>
      </c>
      <c r="G143" s="97" t="s">
        <v>3259</v>
      </c>
      <c r="H143" s="97" t="s">
        <v>3260</v>
      </c>
      <c r="I143" s="314">
        <f t="shared" si="12"/>
        <v>43425</v>
      </c>
      <c r="J143" s="314">
        <f t="shared" si="13"/>
        <v>43425</v>
      </c>
      <c r="K143" s="314">
        <f t="shared" si="14"/>
        <v>43425</v>
      </c>
      <c r="L143" s="314">
        <f t="shared" si="15"/>
        <v>43425</v>
      </c>
      <c r="M143" s="97" t="s">
        <v>8547</v>
      </c>
      <c r="N143" s="97" t="s">
        <v>8548</v>
      </c>
      <c r="O143" s="97" t="s">
        <v>14</v>
      </c>
      <c r="P143" s="97" t="s">
        <v>2940</v>
      </c>
      <c r="Q143" s="337">
        <v>20009</v>
      </c>
      <c r="R143" s="97" t="str">
        <f>VLOOKUP(A143,Sheet7!$B$3:$BR$326,18,FALSE)</f>
        <v>Ibnu</v>
      </c>
      <c r="S143" s="97">
        <f>VLOOKUP(A143,Sheet7!$B$3:$BR$326,19,FALSE)</f>
        <v>81392228878</v>
      </c>
      <c r="T143" s="97">
        <f>VLOOKUP(A143,Sheet7!$B$3:$BR$326,26,FALSE)</f>
        <v>7493013</v>
      </c>
      <c r="U143" s="97">
        <f>VLOOKUP(A143,Sheet7!$B$3:$BR$326,27,FALSE)</f>
        <v>110222257</v>
      </c>
      <c r="V143" s="97" t="str">
        <f>VLOOKUP(A143,Sheet7!$B$3:$BR$326,21,FALSE)</f>
        <v>36H21698</v>
      </c>
      <c r="W143" s="97">
        <f>VLOOKUP(A143,Sheet7!$B$3:$BR$326,32,FALSE)</f>
        <v>127</v>
      </c>
      <c r="X143" s="97">
        <v>180</v>
      </c>
      <c r="Y143" s="97">
        <f>VLOOKUP(A143,Sheet7!$B$3:$BR$326,49,FALSE)</f>
        <v>36.409999999999997</v>
      </c>
      <c r="Z143" s="97">
        <f>VLOOKUP(A143,Sheet7!$B$3:$BR$326,50,FALSE)</f>
        <v>52.21</v>
      </c>
      <c r="AA143" s="97" t="s">
        <v>8554</v>
      </c>
      <c r="AB143" s="97" t="str">
        <f>VLOOKUP(A143,TaskSurvey!$A$2:$AR$237,36,FALSE)</f>
        <v>NPRM</v>
      </c>
      <c r="AC143" s="97" t="str">
        <f>VLOOKUP(A143,TaskSurvey!$A$2:$AR$237,37,FALSE)</f>
        <v>100m x 2</v>
      </c>
      <c r="AD143" s="97" t="str">
        <f>VLOOKUP(A143,TaskSurvey!$A$2:$AR$237,25,FALSE)</f>
        <v>2.4 m</v>
      </c>
      <c r="AE143" s="97" t="s">
        <v>8556</v>
      </c>
      <c r="AF143" s="97" t="str">
        <f>VLOOKUP(A143,Sheet7!$B$3:$BR$326,59,FALSE)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43" s="97" t="str">
        <f t="shared" si="16"/>
        <v>2.75.17.1</v>
      </c>
      <c r="AH143" s="97" t="str">
        <f>VLOOKUP(A143,Sheet7!$B$3:$BR$326,23,FALSE)</f>
        <v>10.204.3.68/30</v>
      </c>
      <c r="AI143" s="335" t="str">
        <f>MasterRemote!K143</f>
        <v>HUGHES239</v>
      </c>
      <c r="AJ143" s="335">
        <v>233040304</v>
      </c>
      <c r="AK143" s="335" t="s">
        <v>6723</v>
      </c>
      <c r="AL143" s="97" t="str">
        <f>MasterRemote!T143</f>
        <v>SCM201900010008</v>
      </c>
      <c r="AM143" s="97" t="s">
        <v>8548</v>
      </c>
      <c r="AN143" s="97" t="s">
        <v>8548</v>
      </c>
      <c r="AO143" s="335" t="str">
        <f t="shared" si="17"/>
        <v>HUGHES239-Instalasi-142</v>
      </c>
      <c r="AP143" s="335">
        <v>233019505</v>
      </c>
      <c r="AQ143" s="338" t="s">
        <v>6749</v>
      </c>
    </row>
    <row r="144" spans="1:43">
      <c r="A144" s="97" t="str">
        <f>MasterRemote!A144</f>
        <v>SCM201900010008000143</v>
      </c>
      <c r="B144" s="97">
        <f>MasterRemote!B144</f>
        <v>143</v>
      </c>
      <c r="C144" s="97" t="str">
        <f>VLOOKUP(A144,Sheet7!$B$3:$BR$326,22,FALSE)</f>
        <v>5.132.17.1</v>
      </c>
      <c r="D144" s="314">
        <f>VLOOKUP(A144,Sheet7!$B$3:$BR$326,16,FALSE)</f>
        <v>43420</v>
      </c>
      <c r="E144" s="97" t="s">
        <v>4712</v>
      </c>
      <c r="F144" s="97" t="str">
        <f>MasterRemote!I144</f>
        <v>KANCA PLG PAGAR ALAM</v>
      </c>
      <c r="G144" s="97">
        <v>235441203</v>
      </c>
      <c r="H144" s="97" t="s">
        <v>6747</v>
      </c>
      <c r="I144" s="314">
        <f t="shared" si="12"/>
        <v>43420</v>
      </c>
      <c r="J144" s="314">
        <f t="shared" si="13"/>
        <v>43420</v>
      </c>
      <c r="K144" s="314">
        <f t="shared" si="14"/>
        <v>43420</v>
      </c>
      <c r="L144" s="314">
        <f t="shared" si="15"/>
        <v>43420</v>
      </c>
      <c r="M144" s="97" t="s">
        <v>8547</v>
      </c>
      <c r="N144" s="97" t="s">
        <v>8548</v>
      </c>
      <c r="O144" s="97" t="s">
        <v>14</v>
      </c>
      <c r="P144" s="97" t="s">
        <v>2940</v>
      </c>
      <c r="Q144" s="337">
        <v>20009</v>
      </c>
      <c r="R144" s="97" t="str">
        <f>VLOOKUP(A144,Sheet7!$B$3:$BR$326,18,FALSE)</f>
        <v>Chandra</v>
      </c>
      <c r="S144" s="97">
        <f>VLOOKUP(A144,Sheet7!$B$3:$BR$326,19,FALSE)</f>
        <v>82378818551</v>
      </c>
      <c r="T144" s="97">
        <f>VLOOKUP(A144,Sheet7!$B$3:$BR$326,26,FALSE)</f>
        <v>-4023898</v>
      </c>
      <c r="U144" s="97">
        <f>VLOOKUP(A144,Sheet7!$B$3:$BR$326,27,FALSE)</f>
        <v>103255209</v>
      </c>
      <c r="V144" s="97" t="str">
        <f>VLOOKUP(A144,Sheet7!$B$3:$BR$326,21,FALSE)</f>
        <v>36D21021</v>
      </c>
      <c r="W144" s="97">
        <f>VLOOKUP(A144,Sheet7!$B$3:$BR$326,32,FALSE)</f>
        <v>136</v>
      </c>
      <c r="X144" s="97">
        <v>180</v>
      </c>
      <c r="Y144" s="97">
        <f>VLOOKUP(A144,Sheet7!$B$3:$BR$326,49,FALSE)</f>
        <v>36.67</v>
      </c>
      <c r="Z144" s="97">
        <f>VLOOKUP(A144,Sheet7!$B$3:$BR$326,50,FALSE)</f>
        <v>54.01</v>
      </c>
      <c r="AA144" s="97" t="s">
        <v>8554</v>
      </c>
      <c r="AB144" s="97" t="str">
        <f>VLOOKUP(A144,TaskSurvey!$A$2:$AR$237,36,FALSE)</f>
        <v>NPRM</v>
      </c>
      <c r="AC144" s="97" t="str">
        <f>VLOOKUP(A144,TaskSurvey!$A$2:$AR$237,37,FALSE)</f>
        <v>60m x 2</v>
      </c>
      <c r="AD144" s="97" t="str">
        <f>VLOOKUP(A144,TaskSurvey!$A$2:$AR$237,25,FALSE)</f>
        <v>2.4 m</v>
      </c>
      <c r="AE144" s="97" t="s">
        <v>8556</v>
      </c>
      <c r="AF144" s="97" t="str">
        <f>VLOOKUP(A144,Sheet7!$B$3:$BR$326,59,FALSE)</f>
        <v xml:space="preserve">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v>
      </c>
      <c r="AG144" s="97" t="str">
        <f t="shared" si="16"/>
        <v>5.132.17.1</v>
      </c>
      <c r="AH144" s="97" t="str">
        <f>VLOOKUP(A144,Sheet7!$B$3:$BR$326,23,FALSE)</f>
        <v>15.1.2.97</v>
      </c>
      <c r="AI144" s="335" t="str">
        <f>MasterRemote!K144</f>
        <v>HUGHES239</v>
      </c>
      <c r="AJ144" s="335">
        <v>233059704</v>
      </c>
      <c r="AK144" s="335" t="s">
        <v>6727</v>
      </c>
      <c r="AL144" s="97" t="str">
        <f>MasterRemote!T144</f>
        <v>SCM201900010008</v>
      </c>
      <c r="AM144" s="97" t="s">
        <v>8548</v>
      </c>
      <c r="AN144" s="97" t="s">
        <v>8548</v>
      </c>
      <c r="AO144" s="335" t="str">
        <f t="shared" si="17"/>
        <v>HUGHES239-Instalasi-143</v>
      </c>
      <c r="AP144" s="335">
        <v>233019505</v>
      </c>
      <c r="AQ144" s="338" t="s">
        <v>6749</v>
      </c>
    </row>
    <row r="145" spans="1:43">
      <c r="A145" s="97" t="str">
        <f>MasterRemote!A145</f>
        <v>SCM201900010008000144</v>
      </c>
      <c r="B145" s="97">
        <f>MasterRemote!B145</f>
        <v>144</v>
      </c>
      <c r="C145" s="97" t="str">
        <f>VLOOKUP(A145,Sheet7!$B$3:$BR$326,22,FALSE)</f>
        <v>1.111.17.1</v>
      </c>
      <c r="D145" s="314">
        <f>VLOOKUP(A145,Sheet7!$B$3:$BR$326,16,FALSE)</f>
        <v>43423</v>
      </c>
      <c r="E145" s="97" t="s">
        <v>4712</v>
      </c>
      <c r="F145" s="97" t="str">
        <f>MasterRemote!I145</f>
        <v>KANCA SMG UNGARAN [G0327]</v>
      </c>
      <c r="G145" s="97" t="s">
        <v>3225</v>
      </c>
      <c r="H145" s="97" t="s">
        <v>3226</v>
      </c>
      <c r="I145" s="314">
        <f t="shared" si="12"/>
        <v>43423</v>
      </c>
      <c r="J145" s="314">
        <f t="shared" si="13"/>
        <v>43423</v>
      </c>
      <c r="K145" s="314">
        <f t="shared" si="14"/>
        <v>43423</v>
      </c>
      <c r="L145" s="314">
        <f t="shared" si="15"/>
        <v>43423</v>
      </c>
      <c r="M145" s="97" t="s">
        <v>8547</v>
      </c>
      <c r="N145" s="97" t="s">
        <v>8548</v>
      </c>
      <c r="O145" s="97" t="s">
        <v>14</v>
      </c>
      <c r="P145" s="97" t="s">
        <v>2940</v>
      </c>
      <c r="Q145" s="337">
        <v>20009</v>
      </c>
      <c r="R145" s="97" t="str">
        <f>VLOOKUP(A145,Sheet7!$B$3:$BR$326,18,FALSE)</f>
        <v>Anjar</v>
      </c>
      <c r="S145" s="97">
        <f>VLOOKUP(A145,Sheet7!$B$3:$BR$326,19,FALSE)</f>
        <v>85600006417</v>
      </c>
      <c r="T145" s="97">
        <f>VLOOKUP(A145,Sheet7!$B$3:$BR$326,26,FALSE)</f>
        <v>-7122416</v>
      </c>
      <c r="U145" s="97">
        <f>VLOOKUP(A145,Sheet7!$B$3:$BR$326,27,FALSE)</f>
        <v>110406599</v>
      </c>
      <c r="V145" s="97" t="str">
        <f>VLOOKUP(A145,Sheet7!$B$3:$BR$326,21,FALSE)</f>
        <v>36G21461</v>
      </c>
      <c r="W145" s="97">
        <f>VLOOKUP(A145,Sheet7!$B$3:$BR$326,32,FALSE)</f>
        <v>122</v>
      </c>
      <c r="X145" s="97">
        <v>180</v>
      </c>
      <c r="Y145" s="97">
        <f>VLOOKUP(A145,Sheet7!$B$3:$BR$326,49,FALSE)</f>
        <v>35.53</v>
      </c>
      <c r="Z145" s="97">
        <f>VLOOKUP(A145,Sheet7!$B$3:$BR$326,50,FALSE)</f>
        <v>50.82</v>
      </c>
      <c r="AA145" s="97" t="s">
        <v>8554</v>
      </c>
      <c r="AB145" s="97" t="str">
        <f>VLOOKUP(A145,TaskSurvey!$A$2:$AR$237,36,FALSE)</f>
        <v>NPRM</v>
      </c>
      <c r="AC145" s="97" t="str">
        <f>VLOOKUP(A145,TaskSurvey!$A$2:$AR$237,37,FALSE)</f>
        <v>100m x 2</v>
      </c>
      <c r="AD145" s="97" t="str">
        <f>VLOOKUP(A145,TaskSurvey!$A$2:$AR$237,25,FALSE)</f>
        <v>2.4 m</v>
      </c>
      <c r="AE145" s="97" t="s">
        <v>8556</v>
      </c>
      <c r="AF145" s="97" t="str">
        <f>VLOOKUP(A145,Sheet7!$B$3:$BR$326,59,FALSE)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7 Agustus 2018</v>
      </c>
      <c r="AG145" s="97" t="str">
        <f t="shared" si="16"/>
        <v>1.111.17.1</v>
      </c>
      <c r="AH145" s="97" t="str">
        <f>VLOOKUP(A145,Sheet7!$B$3:$BR$326,23,FALSE)</f>
        <v>10.204.3.76/30</v>
      </c>
      <c r="AI145" s="335" t="str">
        <f>MasterRemote!K145</f>
        <v>HUGHES239</v>
      </c>
      <c r="AJ145" s="315">
        <v>233070710</v>
      </c>
      <c r="AK145" s="317" t="s">
        <v>8560</v>
      </c>
      <c r="AL145" s="97" t="str">
        <f>MasterRemote!T145</f>
        <v>SCM201900010008</v>
      </c>
      <c r="AM145" s="97" t="s">
        <v>8548</v>
      </c>
      <c r="AN145" s="97" t="s">
        <v>8548</v>
      </c>
      <c r="AO145" s="335" t="str">
        <f t="shared" si="17"/>
        <v>HUGHES239-Instalasi-144</v>
      </c>
      <c r="AP145" s="335">
        <v>233019505</v>
      </c>
      <c r="AQ145" s="338" t="s">
        <v>6749</v>
      </c>
    </row>
    <row r="146" spans="1:43">
      <c r="A146" s="97" t="str">
        <f>MasterRemote!A146</f>
        <v>SCM201900010008000145</v>
      </c>
      <c r="B146" s="97">
        <f>MasterRemote!B146</f>
        <v>145</v>
      </c>
      <c r="C146" s="97" t="str">
        <f>VLOOKUP(A146,Sheet7!$B$3:$BR$326,22,FALSE)</f>
        <v>6.107.17.1</v>
      </c>
      <c r="D146" s="314">
        <f>VLOOKUP(A146,Sheet7!$B$3:$BR$326,16,FALSE)</f>
        <v>43419</v>
      </c>
      <c r="E146" s="97" t="s">
        <v>4712</v>
      </c>
      <c r="F146" s="97" t="str">
        <f>MasterRemote!I146</f>
        <v>TEMANGGUNG [H0102]</v>
      </c>
      <c r="G146" s="97" t="s">
        <v>3128</v>
      </c>
      <c r="H146" s="97" t="s">
        <v>3129</v>
      </c>
      <c r="I146" s="314">
        <f t="shared" si="12"/>
        <v>43419</v>
      </c>
      <c r="J146" s="314">
        <f t="shared" si="13"/>
        <v>43419</v>
      </c>
      <c r="K146" s="314">
        <f t="shared" si="14"/>
        <v>43419</v>
      </c>
      <c r="L146" s="314">
        <f t="shared" si="15"/>
        <v>43419</v>
      </c>
      <c r="M146" s="97" t="s">
        <v>8547</v>
      </c>
      <c r="N146" s="97" t="s">
        <v>8548</v>
      </c>
      <c r="O146" s="97" t="s">
        <v>14</v>
      </c>
      <c r="P146" s="97" t="s">
        <v>2940</v>
      </c>
      <c r="Q146" s="337">
        <v>20009</v>
      </c>
      <c r="R146" s="97" t="str">
        <f>VLOOKUP(A146,Sheet7!$B$3:$BR$326,18,FALSE)</f>
        <v>Panji</v>
      </c>
      <c r="S146" s="97">
        <f>VLOOKUP(A146,Sheet7!$B$3:$BR$326,19,FALSE)</f>
        <v>82225738008</v>
      </c>
      <c r="T146" s="97">
        <f>VLOOKUP(A146,Sheet7!$B$3:$BR$326,26,FALSE)</f>
        <v>-7318858</v>
      </c>
      <c r="U146" s="97">
        <f>VLOOKUP(A146,Sheet7!$B$3:$BR$326,27,FALSE)</f>
        <v>110185221</v>
      </c>
      <c r="V146" s="97" t="str">
        <f>VLOOKUP(A146,Sheet7!$B$3:$BR$326,21,FALSE)</f>
        <v>36H21699</v>
      </c>
      <c r="W146" s="97">
        <f>VLOOKUP(A146,Sheet7!$B$3:$BR$326,32,FALSE)</f>
        <v>127</v>
      </c>
      <c r="X146" s="97">
        <v>180</v>
      </c>
      <c r="Y146" s="97">
        <f>VLOOKUP(A146,Sheet7!$B$3:$BR$326,49,FALSE)</f>
        <v>35.049999999999997</v>
      </c>
      <c r="Z146" s="97">
        <f>VLOOKUP(A146,Sheet7!$B$3:$BR$326,50,FALSE)</f>
        <v>52.02</v>
      </c>
      <c r="AA146" s="97" t="s">
        <v>8554</v>
      </c>
      <c r="AB146" s="97" t="str">
        <f>VLOOKUP(A146,TaskSurvey!$A$2:$AR$237,36,FALSE)</f>
        <v>NPRM</v>
      </c>
      <c r="AC146" s="97" t="str">
        <f>VLOOKUP(A146,TaskSurvey!$A$2:$AR$237,37,FALSE)</f>
        <v>100m x 2</v>
      </c>
      <c r="AD146" s="97" t="str">
        <f>VLOOKUP(A146,TaskSurvey!$A$2:$AR$237,25,FALSE)</f>
        <v>2.4 m</v>
      </c>
      <c r="AE146" s="97" t="s">
        <v>8556</v>
      </c>
      <c r="AF146" s="97" t="str">
        <f>VLOOKUP(A146,Sheet7!$B$3:$BR$326,59,FALSE)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6" s="97" t="str">
        <f t="shared" si="16"/>
        <v>6.107.17.1</v>
      </c>
      <c r="AH146" s="97" t="str">
        <f>VLOOKUP(A146,Sheet7!$B$3:$BR$326,23,FALSE)</f>
        <v>15.1.2.49</v>
      </c>
      <c r="AI146" s="335" t="str">
        <f>MasterRemote!K146</f>
        <v>HUGHES239</v>
      </c>
      <c r="AJ146" s="315">
        <v>233070710</v>
      </c>
      <c r="AK146" s="317" t="s">
        <v>8560</v>
      </c>
      <c r="AL146" s="97" t="str">
        <f>MasterRemote!T146</f>
        <v>SCM201900010008</v>
      </c>
      <c r="AM146" s="97" t="s">
        <v>8548</v>
      </c>
      <c r="AN146" s="97" t="s">
        <v>8548</v>
      </c>
      <c r="AO146" s="335" t="str">
        <f t="shared" si="17"/>
        <v>HUGHES239-Instalasi-145</v>
      </c>
      <c r="AP146" s="335">
        <v>233019505</v>
      </c>
      <c r="AQ146" s="338" t="s">
        <v>6749</v>
      </c>
    </row>
    <row r="147" spans="1:43">
      <c r="A147" s="97" t="str">
        <f>MasterRemote!A147</f>
        <v>SCM201900010008000146</v>
      </c>
      <c r="B147" s="97">
        <f>MasterRemote!B147</f>
        <v>146</v>
      </c>
      <c r="C147" s="97" t="str">
        <f>VLOOKUP(A147,Sheet7!$B$3:$BR$326,22,FALSE)</f>
        <v>6.71.17.1</v>
      </c>
      <c r="D147" s="314">
        <f>VLOOKUP(A147,Sheet7!$B$3:$BR$326,16,FALSE)</f>
        <v>43418</v>
      </c>
      <c r="E147" s="97" t="s">
        <v>4712</v>
      </c>
      <c r="F147" s="97" t="str">
        <f>MasterRemote!I147</f>
        <v>KANCA SMG PEMALANG [G0069]</v>
      </c>
      <c r="G147" s="97" t="s">
        <v>2962</v>
      </c>
      <c r="H147" s="97" t="s">
        <v>2963</v>
      </c>
      <c r="I147" s="314">
        <f t="shared" si="12"/>
        <v>43418</v>
      </c>
      <c r="J147" s="314">
        <f t="shared" si="13"/>
        <v>43418</v>
      </c>
      <c r="K147" s="314">
        <f t="shared" si="14"/>
        <v>43418</v>
      </c>
      <c r="L147" s="314">
        <f t="shared" si="15"/>
        <v>43418</v>
      </c>
      <c r="M147" s="97" t="s">
        <v>8547</v>
      </c>
      <c r="N147" s="97" t="s">
        <v>8548</v>
      </c>
      <c r="O147" s="97" t="s">
        <v>14</v>
      </c>
      <c r="P147" s="97" t="s">
        <v>2940</v>
      </c>
      <c r="Q147" s="337">
        <v>20009</v>
      </c>
      <c r="R147" s="97" t="str">
        <f>VLOOKUP(A147,Sheet7!$B$3:$BR$326,18,FALSE)</f>
        <v>Deddy</v>
      </c>
      <c r="S147" s="97">
        <f>VLOOKUP(A147,Sheet7!$B$3:$BR$326,19,FALSE)</f>
        <v>0</v>
      </c>
      <c r="T147" s="97">
        <f>VLOOKUP(A147,Sheet7!$B$3:$BR$326,26,FALSE)</f>
        <v>-6890859</v>
      </c>
      <c r="U147" s="97">
        <f>VLOOKUP(A147,Sheet7!$B$3:$BR$326,27,FALSE)</f>
        <v>10939589</v>
      </c>
      <c r="V147" s="97" t="str">
        <f>VLOOKUP(A147,Sheet7!$B$3:$BR$326,21,FALSE)</f>
        <v>36G21462</v>
      </c>
      <c r="W147" s="97">
        <f>VLOOKUP(A147,Sheet7!$B$3:$BR$326,32,FALSE)</f>
        <v>118</v>
      </c>
      <c r="X147" s="97">
        <v>180</v>
      </c>
      <c r="Y147" s="97">
        <f>VLOOKUP(A147,Sheet7!$B$3:$BR$326,49,FALSE)</f>
        <v>37.22</v>
      </c>
      <c r="Z147" s="97">
        <f>VLOOKUP(A147,Sheet7!$B$3:$BR$326,50,FALSE)</f>
        <v>52.97</v>
      </c>
      <c r="AA147" s="97" t="s">
        <v>8554</v>
      </c>
      <c r="AB147" s="97" t="str">
        <f>VLOOKUP(A147,TaskSurvey!$A$2:$AR$237,36,FALSE)</f>
        <v>NPRM</v>
      </c>
      <c r="AC147" s="97" t="str">
        <f>VLOOKUP(A147,TaskSurvey!$A$2:$AR$237,37,FALSE)</f>
        <v>75m x 2</v>
      </c>
      <c r="AD147" s="97" t="str">
        <f>VLOOKUP(A147,TaskSurvey!$A$2:$AR$237,25,FALSE)</f>
        <v>2.4 m</v>
      </c>
      <c r="AE147" s="97" t="s">
        <v>8556</v>
      </c>
      <c r="AF147" s="97" t="str">
        <f>VLOOKUP(A147,Sheet7!$B$3:$BR$326,59,FALSE)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227
● P-G : 118
● N-G : 106
VIA : PLN
-SARPEN
-AC ADA DAN DINGIN
-UPS : ADA</v>
      </c>
      <c r="AG147" s="97" t="str">
        <f t="shared" si="16"/>
        <v>6.71.17.1</v>
      </c>
      <c r="AH147" s="97" t="str">
        <f>VLOOKUP(A147,Sheet7!$B$3:$BR$326,23,FALSE)</f>
        <v>15.1.2.41</v>
      </c>
      <c r="AI147" s="335" t="str">
        <f>MasterRemote!K147</f>
        <v>HUGHES239</v>
      </c>
      <c r="AJ147" s="335">
        <v>237711805</v>
      </c>
      <c r="AK147" s="340" t="s">
        <v>6726</v>
      </c>
      <c r="AL147" s="97" t="str">
        <f>MasterRemote!T147</f>
        <v>SCM201900010008</v>
      </c>
      <c r="AM147" s="97" t="s">
        <v>8548</v>
      </c>
      <c r="AN147" s="97" t="s">
        <v>8548</v>
      </c>
      <c r="AO147" s="335" t="str">
        <f t="shared" si="17"/>
        <v>HUGHES239-Instalasi-146</v>
      </c>
      <c r="AP147" s="335">
        <v>233019505</v>
      </c>
      <c r="AQ147" s="338" t="s">
        <v>6749</v>
      </c>
    </row>
    <row r="148" spans="1:43">
      <c r="A148" s="97" t="str">
        <f>MasterRemote!A148</f>
        <v>SCM201900010008000147</v>
      </c>
      <c r="B148" s="97">
        <f>MasterRemote!B148</f>
        <v>147</v>
      </c>
      <c r="C148" s="97" t="str">
        <f>VLOOKUP(A148,Sheet7!$B$3:$BR$326,22,FALSE)</f>
        <v>1.100.17.1</v>
      </c>
      <c r="D148" s="314">
        <f>VLOOKUP(A148,Sheet7!$B$3:$BR$326,16,FALSE)</f>
        <v>43424</v>
      </c>
      <c r="E148" s="97" t="s">
        <v>4712</v>
      </c>
      <c r="F148" s="97" t="str">
        <f>MasterRemote!I148</f>
        <v>KANCA SOLO S RIYADI</v>
      </c>
      <c r="G148" s="97" t="s">
        <v>3259</v>
      </c>
      <c r="H148" s="97" t="s">
        <v>3260</v>
      </c>
      <c r="I148" s="314">
        <f t="shared" si="12"/>
        <v>43424</v>
      </c>
      <c r="J148" s="314">
        <f t="shared" si="13"/>
        <v>43424</v>
      </c>
      <c r="K148" s="314">
        <f t="shared" si="14"/>
        <v>43424</v>
      </c>
      <c r="L148" s="314">
        <f t="shared" si="15"/>
        <v>43424</v>
      </c>
      <c r="M148" s="97" t="s">
        <v>8547</v>
      </c>
      <c r="N148" s="97" t="s">
        <v>8548</v>
      </c>
      <c r="O148" s="97" t="s">
        <v>14</v>
      </c>
      <c r="P148" s="97" t="s">
        <v>2940</v>
      </c>
      <c r="Q148" s="337">
        <v>20009</v>
      </c>
      <c r="R148" s="97" t="str">
        <f>VLOOKUP(A148,Sheet7!$B$3:$BR$326,18,FALSE)</f>
        <v>Amri</v>
      </c>
      <c r="S148" s="97">
        <f>VLOOKUP(A148,Sheet7!$B$3:$BR$326,19,FALSE)</f>
        <v>81226111000</v>
      </c>
      <c r="T148" s="97">
        <f>VLOOKUP(A148,Sheet7!$B$3:$BR$326,26,FALSE)</f>
        <v>-7567481</v>
      </c>
      <c r="U148" s="97">
        <f>VLOOKUP(A148,Sheet7!$B$3:$BR$326,27,FALSE)</f>
        <v>110814751</v>
      </c>
      <c r="V148" s="97" t="str">
        <f>VLOOKUP(A148,Sheet7!$B$3:$BR$326,21,FALSE)</f>
        <v>36H21700</v>
      </c>
      <c r="W148" s="97">
        <f>VLOOKUP(A148,Sheet7!$B$3:$BR$326,32,FALSE)</f>
        <v>131</v>
      </c>
      <c r="X148" s="97">
        <v>180</v>
      </c>
      <c r="Y148" s="97">
        <f>VLOOKUP(A148,Sheet7!$B$3:$BR$326,49,FALSE)</f>
        <v>37.049999999999997</v>
      </c>
      <c r="Z148" s="97">
        <f>VLOOKUP(A148,Sheet7!$B$3:$BR$326,50,FALSE)</f>
        <v>53.38</v>
      </c>
      <c r="AA148" s="97" t="s">
        <v>8554</v>
      </c>
      <c r="AB148" s="97" t="str">
        <f>VLOOKUP(A148,TaskSurvey!$A$2:$AR$237,36,FALSE)</f>
        <v>NPRM</v>
      </c>
      <c r="AC148" s="97" t="str">
        <f>VLOOKUP(A148,TaskSurvey!$A$2:$AR$237,37,FALSE)</f>
        <v>100m x 2</v>
      </c>
      <c r="AD148" s="97" t="str">
        <f>VLOOKUP(A148,TaskSurvey!$A$2:$AR$237,25,FALSE)</f>
        <v>2.4 m</v>
      </c>
      <c r="AE148" s="97" t="s">
        <v>8556</v>
      </c>
      <c r="AF148" s="97" t="str">
        <f>VLOOKUP(A148,Sheet7!$B$3:$BR$326,59,FALSE)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48" s="97" t="str">
        <f t="shared" si="16"/>
        <v>1.100.17.1</v>
      </c>
      <c r="AH148" s="97" t="str">
        <f>VLOOKUP(A148,Sheet7!$B$3:$BR$326,23,FALSE)</f>
        <v>10.204.3.88/30</v>
      </c>
      <c r="AI148" s="335" t="str">
        <f>MasterRemote!K148</f>
        <v>HUGHES239</v>
      </c>
      <c r="AJ148" s="315">
        <v>233070710</v>
      </c>
      <c r="AK148" s="317" t="s">
        <v>8560</v>
      </c>
      <c r="AL148" s="97" t="str">
        <f>MasterRemote!T148</f>
        <v>SCM201900010008</v>
      </c>
      <c r="AM148" s="97" t="s">
        <v>8548</v>
      </c>
      <c r="AN148" s="97" t="s">
        <v>8548</v>
      </c>
      <c r="AO148" s="335" t="str">
        <f t="shared" si="17"/>
        <v>HUGHES239-Instalasi-147</v>
      </c>
      <c r="AP148" s="335">
        <v>233019505</v>
      </c>
      <c r="AQ148" s="338" t="s">
        <v>6749</v>
      </c>
    </row>
    <row r="149" spans="1:43">
      <c r="A149" s="97" t="str">
        <f>MasterRemote!A149</f>
        <v>SCM201900010008000148</v>
      </c>
      <c r="B149" s="97">
        <f>MasterRemote!B149</f>
        <v>148</v>
      </c>
      <c r="C149" s="97" t="str">
        <f>VLOOKUP(A149,Sheet7!$B$3:$BR$326,22,FALSE)</f>
        <v>6.74.17.1</v>
      </c>
      <c r="D149" s="314">
        <f>VLOOKUP(A149,Sheet7!$B$3:$BR$326,16,FALSE)</f>
        <v>43421</v>
      </c>
      <c r="E149" s="97" t="s">
        <v>4712</v>
      </c>
      <c r="F149" s="97" t="str">
        <f>MasterRemote!I149</f>
        <v>KANCA SMG PURWODADI [G0076]</v>
      </c>
      <c r="G149" s="97" t="s">
        <v>3277</v>
      </c>
      <c r="H149" s="97" t="s">
        <v>3278</v>
      </c>
      <c r="I149" s="314">
        <f t="shared" si="12"/>
        <v>43421</v>
      </c>
      <c r="J149" s="314">
        <f t="shared" si="13"/>
        <v>43421</v>
      </c>
      <c r="K149" s="314">
        <f t="shared" si="14"/>
        <v>43421</v>
      </c>
      <c r="L149" s="314">
        <f t="shared" si="15"/>
        <v>43421</v>
      </c>
      <c r="M149" s="97" t="s">
        <v>8547</v>
      </c>
      <c r="N149" s="97" t="s">
        <v>8548</v>
      </c>
      <c r="O149" s="97" t="s">
        <v>14</v>
      </c>
      <c r="P149" s="97" t="s">
        <v>2940</v>
      </c>
      <c r="Q149" s="337">
        <v>20009</v>
      </c>
      <c r="R149" s="97" t="str">
        <f>VLOOKUP(A149,Sheet7!$B$3:$BR$326,18,FALSE)</f>
        <v>Arif</v>
      </c>
      <c r="S149" s="97" t="str">
        <f>VLOOKUP(A149,Sheet7!$B$3:$BR$326,19,FALSE)</f>
        <v>0821-3886-1924</v>
      </c>
      <c r="T149" s="97">
        <f>VLOOKUP(A149,Sheet7!$B$3:$BR$326,26,FALSE)</f>
        <v>-7080884</v>
      </c>
      <c r="U149" s="97">
        <f>VLOOKUP(A149,Sheet7!$B$3:$BR$326,27,FALSE)</f>
        <v>11091844</v>
      </c>
      <c r="V149" s="97" t="str">
        <f>VLOOKUP(A149,Sheet7!$B$3:$BR$326,21,FALSE)</f>
        <v>36G21463</v>
      </c>
      <c r="W149" s="97">
        <f>VLOOKUP(A149,Sheet7!$B$3:$BR$326,32,FALSE)</f>
        <v>129</v>
      </c>
      <c r="X149" s="97">
        <v>180</v>
      </c>
      <c r="Y149" s="97">
        <f>VLOOKUP(A149,Sheet7!$B$3:$BR$326,49,FALSE)</f>
        <v>36.67</v>
      </c>
      <c r="Z149" s="97">
        <f>VLOOKUP(A149,Sheet7!$B$3:$BR$326,50,FALSE)</f>
        <v>53.23</v>
      </c>
      <c r="AA149" s="97" t="s">
        <v>8554</v>
      </c>
      <c r="AB149" s="97" t="str">
        <f>VLOOKUP(A149,TaskSurvey!$A$2:$AR$237,36,FALSE)</f>
        <v>NPRM</v>
      </c>
      <c r="AC149" s="97" t="str">
        <f>VLOOKUP(A149,TaskSurvey!$A$2:$AR$237,37,FALSE)</f>
        <v>75m x 2</v>
      </c>
      <c r="AD149" s="97" t="str">
        <f>VLOOKUP(A149,TaskSurvey!$A$2:$AR$237,25,FALSE)</f>
        <v>2.4 m</v>
      </c>
      <c r="AE149" s="97" t="s">
        <v>8556</v>
      </c>
      <c r="AF149" s="97" t="str">
        <f>VLOOKUP(A149,Sheet7!$B$3:$BR$326,59,FALSE)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49" s="97" t="str">
        <f t="shared" si="16"/>
        <v>6.74.17.1</v>
      </c>
      <c r="AH149" s="97" t="str">
        <f>VLOOKUP(A149,Sheet7!$B$3:$BR$326,23,FALSE)</f>
        <v>15.1.2.54</v>
      </c>
      <c r="AI149" s="335" t="str">
        <f>MasterRemote!K149</f>
        <v>HUGHES239</v>
      </c>
      <c r="AJ149" s="315">
        <v>233070710</v>
      </c>
      <c r="AK149" s="317" t="s">
        <v>8560</v>
      </c>
      <c r="AL149" s="97" t="str">
        <f>MasterRemote!T149</f>
        <v>SCM201900010008</v>
      </c>
      <c r="AM149" s="97" t="s">
        <v>8548</v>
      </c>
      <c r="AN149" s="97" t="s">
        <v>8548</v>
      </c>
      <c r="AO149" s="335" t="str">
        <f t="shared" si="17"/>
        <v>HUGHES239-Instalasi-148</v>
      </c>
      <c r="AP149" s="335">
        <v>233019505</v>
      </c>
      <c r="AQ149" s="338" t="s">
        <v>6749</v>
      </c>
    </row>
    <row r="150" spans="1:43">
      <c r="A150" s="97" t="str">
        <f>MasterRemote!A150</f>
        <v>SCM201900010008000149</v>
      </c>
      <c r="B150" s="97">
        <f>MasterRemote!B150</f>
        <v>149</v>
      </c>
      <c r="C150" s="97" t="str">
        <f>VLOOKUP(A150,Sheet7!$B$3:$BR$326,22,FALSE)</f>
        <v>1.139.17.1</v>
      </c>
      <c r="D150" s="314">
        <f>VLOOKUP(A150,Sheet7!$B$3:$BR$326,16,FALSE)</f>
        <v>43391</v>
      </c>
      <c r="E150" s="97" t="s">
        <v>4712</v>
      </c>
      <c r="F150" s="97" t="str">
        <f>MasterRemote!I150</f>
        <v>KANCA YGY SOLO KARTOSURO [H0182]</v>
      </c>
      <c r="G150" s="97" t="s">
        <v>3259</v>
      </c>
      <c r="H150" s="97" t="s">
        <v>3260</v>
      </c>
      <c r="I150" s="314">
        <f t="shared" si="12"/>
        <v>43391</v>
      </c>
      <c r="J150" s="314">
        <f t="shared" si="13"/>
        <v>43391</v>
      </c>
      <c r="K150" s="314">
        <f t="shared" si="14"/>
        <v>43391</v>
      </c>
      <c r="L150" s="314">
        <f t="shared" si="15"/>
        <v>43391</v>
      </c>
      <c r="M150" s="97" t="s">
        <v>8547</v>
      </c>
      <c r="N150" s="97" t="s">
        <v>8548</v>
      </c>
      <c r="O150" s="97" t="s">
        <v>14</v>
      </c>
      <c r="P150" s="97" t="s">
        <v>2940</v>
      </c>
      <c r="Q150" s="337">
        <v>20009</v>
      </c>
      <c r="R150" s="97" t="str">
        <f>VLOOKUP(A150,Sheet7!$B$3:$BR$326,18,FALSE)</f>
        <v>Budi</v>
      </c>
      <c r="S150" s="97">
        <f>VLOOKUP(A150,Sheet7!$B$3:$BR$326,19,FALSE)</f>
        <v>85642141332</v>
      </c>
      <c r="T150" s="97">
        <f>VLOOKUP(A150,Sheet7!$B$3:$BR$326,26,FALSE)</f>
        <v>-7550814</v>
      </c>
      <c r="U150" s="97">
        <f>VLOOKUP(A150,Sheet7!$B$3:$BR$326,27,FALSE)</f>
        <v>110737066</v>
      </c>
      <c r="V150" s="97" t="str">
        <f>VLOOKUP(A150,Sheet7!$B$3:$BR$326,21,FALSE)</f>
        <v>36H21701</v>
      </c>
      <c r="W150" s="97">
        <f>VLOOKUP(A150,Sheet7!$B$3:$BR$326,32,FALSE)</f>
        <v>0</v>
      </c>
      <c r="X150" s="97">
        <v>180</v>
      </c>
      <c r="Y150" s="97">
        <f>VLOOKUP(A150,Sheet7!$B$3:$BR$326,49,FALSE)</f>
        <v>38.090000000000003</v>
      </c>
      <c r="Z150" s="97">
        <f>VLOOKUP(A150,Sheet7!$B$3:$BR$326,50,FALSE)</f>
        <v>43.22</v>
      </c>
      <c r="AA150" s="97" t="s">
        <v>8554</v>
      </c>
      <c r="AB150" s="97" t="str">
        <f>VLOOKUP(A150,TaskSurvey!$A$2:$AR$237,36,FALSE)</f>
        <v>NPRM</v>
      </c>
      <c r="AC150" s="97" t="str">
        <f>VLOOKUP(A150,TaskSurvey!$A$2:$AR$237,37,FALSE)</f>
        <v>60m x 2</v>
      </c>
      <c r="AD150" s="97" t="str">
        <f>VLOOKUP(A150,TaskSurvey!$A$2:$AR$237,25,FALSE)</f>
        <v>2.4 m</v>
      </c>
      <c r="AE150" s="97" t="s">
        <v>8556</v>
      </c>
      <c r="AF150" s="97" t="str">
        <f>VLOOKUP(A150,Sheet7!$B$3:$BR$326,59,FALSE)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0" s="97" t="str">
        <f t="shared" si="16"/>
        <v>1.139.17.1</v>
      </c>
      <c r="AH150" s="97" t="str">
        <f>VLOOKUP(A150,Sheet7!$B$3:$BR$326,23,FALSE)</f>
        <v>15.1.2.31</v>
      </c>
      <c r="AI150" s="335" t="str">
        <f>MasterRemote!K150</f>
        <v>HUGHES239</v>
      </c>
      <c r="AJ150" s="315">
        <v>233070710</v>
      </c>
      <c r="AK150" s="317" t="s">
        <v>8560</v>
      </c>
      <c r="AL150" s="97" t="str">
        <f>MasterRemote!T150</f>
        <v>SCM201900010008</v>
      </c>
      <c r="AM150" s="97" t="s">
        <v>8548</v>
      </c>
      <c r="AN150" s="97" t="s">
        <v>8548</v>
      </c>
      <c r="AO150" s="335" t="str">
        <f t="shared" si="17"/>
        <v>HUGHES239-Instalasi-149</v>
      </c>
      <c r="AP150" s="335">
        <v>233019505</v>
      </c>
      <c r="AQ150" s="338" t="s">
        <v>6749</v>
      </c>
    </row>
    <row r="151" spans="1:43">
      <c r="A151" s="97" t="str">
        <f>MasterRemote!A151</f>
        <v>SCM201900010008000150</v>
      </c>
      <c r="B151" s="97">
        <f>MasterRemote!B151</f>
        <v>150</v>
      </c>
      <c r="C151" s="97" t="str">
        <f>VLOOKUP(A151,Sheet7!$B$3:$BR$326,22,FALSE)</f>
        <v>1.140.17.1</v>
      </c>
      <c r="D151" s="314">
        <f>VLOOKUP(A151,Sheet7!$B$3:$BR$326,16,FALSE)</f>
        <v>43421</v>
      </c>
      <c r="E151" s="97" t="s">
        <v>4712</v>
      </c>
      <c r="F151" s="97" t="str">
        <f>MasterRemote!I151</f>
        <v>KANCA YGY KARANG ANYAR [H0149]</v>
      </c>
      <c r="G151" s="97" t="s">
        <v>3263</v>
      </c>
      <c r="H151" s="97" t="s">
        <v>3264</v>
      </c>
      <c r="I151" s="314">
        <f t="shared" si="12"/>
        <v>43421</v>
      </c>
      <c r="J151" s="314">
        <f t="shared" si="13"/>
        <v>43421</v>
      </c>
      <c r="K151" s="314">
        <f t="shared" si="14"/>
        <v>43421</v>
      </c>
      <c r="L151" s="314">
        <f t="shared" si="15"/>
        <v>43421</v>
      </c>
      <c r="M151" s="97" t="s">
        <v>8547</v>
      </c>
      <c r="N151" s="97" t="s">
        <v>8548</v>
      </c>
      <c r="O151" s="97" t="s">
        <v>14</v>
      </c>
      <c r="P151" s="97" t="s">
        <v>2940</v>
      </c>
      <c r="Q151" s="337">
        <v>20009</v>
      </c>
      <c r="R151" s="97" t="str">
        <f>VLOOKUP(A151,Sheet7!$B$3:$BR$326,18,FALSE)</f>
        <v>Sidik</v>
      </c>
      <c r="S151" s="97">
        <f>VLOOKUP(A151,Sheet7!$B$3:$BR$326,19,FALSE)</f>
        <v>81329628595</v>
      </c>
      <c r="T151" s="97">
        <f>VLOOKUP(A151,Sheet7!$B$3:$BR$326,26,FALSE)</f>
        <v>-7595438</v>
      </c>
      <c r="U151" s="97">
        <f>VLOOKUP(A151,Sheet7!$B$3:$BR$326,27,FALSE)</f>
        <v>11093781</v>
      </c>
      <c r="V151" s="97" t="str">
        <f>VLOOKUP(A151,Sheet7!$B$3:$BR$326,21,FALSE)</f>
        <v>36H21702</v>
      </c>
      <c r="W151" s="97">
        <f>VLOOKUP(A151,Sheet7!$B$3:$BR$326,32,FALSE)</f>
        <v>0</v>
      </c>
      <c r="X151" s="97">
        <v>180</v>
      </c>
      <c r="Y151" s="97">
        <f>VLOOKUP(A151,Sheet7!$B$3:$BR$326,49,FALSE)</f>
        <v>35.1</v>
      </c>
      <c r="Z151" s="97">
        <f>VLOOKUP(A151,Sheet7!$B$3:$BR$326,50,FALSE)</f>
        <v>50.91</v>
      </c>
      <c r="AA151" s="97" t="s">
        <v>8554</v>
      </c>
      <c r="AB151" s="97" t="str">
        <f>VLOOKUP(A151,TaskSurvey!$A$2:$AR$237,36,FALSE)</f>
        <v>NPRM</v>
      </c>
      <c r="AC151" s="97" t="str">
        <f>VLOOKUP(A151,TaskSurvey!$A$2:$AR$237,37,FALSE)</f>
        <v>80m x 2</v>
      </c>
      <c r="AD151" s="97" t="str">
        <f>VLOOKUP(A151,TaskSurvey!$A$2:$AR$237,25,FALSE)</f>
        <v>2.4 m</v>
      </c>
      <c r="AE151" s="97" t="s">
        <v>8556</v>
      </c>
      <c r="AF151" s="97" t="str">
        <f>VLOOKUP(A151,Sheet7!$B$3:$BR$326,59,FALSE)</f>
        <v>PONDASI PEDESTAL MOUNTING ; SUDAH KUAT DI COR DAN SESUAI SOP DYNABOLT.
- SARPEN
- AC ADA DAN DINGIN
- UPS : ADA 
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19 September 2018 oleh Jarot</v>
      </c>
      <c r="AG151" s="97" t="str">
        <f t="shared" si="16"/>
        <v>1.140.17.1</v>
      </c>
      <c r="AH151" s="97" t="str">
        <f>VLOOKUP(A151,Sheet7!$B$3:$BR$326,23,FALSE)</f>
        <v>15.1.2.215</v>
      </c>
      <c r="AI151" s="335" t="str">
        <f>MasterRemote!K151</f>
        <v>HUGHES239</v>
      </c>
      <c r="AJ151" s="315">
        <v>233070710</v>
      </c>
      <c r="AK151" s="317" t="s">
        <v>8560</v>
      </c>
      <c r="AL151" s="97" t="str">
        <f>MasterRemote!T151</f>
        <v>SCM201900010008</v>
      </c>
      <c r="AM151" s="97" t="s">
        <v>8548</v>
      </c>
      <c r="AN151" s="97" t="s">
        <v>8548</v>
      </c>
      <c r="AO151" s="335" t="str">
        <f t="shared" si="17"/>
        <v>HUGHES239-Instalasi-150</v>
      </c>
      <c r="AP151" s="335">
        <v>233019505</v>
      </c>
      <c r="AQ151" s="338" t="s">
        <v>6749</v>
      </c>
    </row>
    <row r="152" spans="1:43">
      <c r="A152" s="97" t="str">
        <f>MasterRemote!A152</f>
        <v>SCM201900010008000151</v>
      </c>
      <c r="B152" s="97">
        <f>MasterRemote!B152</f>
        <v>151</v>
      </c>
      <c r="C152" s="97" t="str">
        <f>VLOOKUP(A152,Sheet7!$B$3:$BR$326,22,FALSE)</f>
        <v>49.16.64.1</v>
      </c>
      <c r="D152" s="314">
        <f>VLOOKUP(A152,Sheet7!$B$3:$BR$326,16,FALSE)</f>
        <v>43418</v>
      </c>
      <c r="E152" s="97" t="s">
        <v>4712</v>
      </c>
      <c r="F152" s="97" t="str">
        <f>MasterRemote!I152</f>
        <v>KANCA YGY YOGYAKARTA MLATI</v>
      </c>
      <c r="G152" s="97" t="s">
        <v>3263</v>
      </c>
      <c r="H152" s="97" t="s">
        <v>3264</v>
      </c>
      <c r="I152" s="314">
        <f t="shared" si="12"/>
        <v>43418</v>
      </c>
      <c r="J152" s="314">
        <f t="shared" si="13"/>
        <v>43418</v>
      </c>
      <c r="K152" s="314">
        <f t="shared" si="14"/>
        <v>43418</v>
      </c>
      <c r="L152" s="314">
        <f t="shared" si="15"/>
        <v>43418</v>
      </c>
      <c r="M152" s="97" t="s">
        <v>8547</v>
      </c>
      <c r="N152" s="97" t="s">
        <v>8548</v>
      </c>
      <c r="O152" s="97" t="s">
        <v>14</v>
      </c>
      <c r="P152" s="97" t="s">
        <v>2940</v>
      </c>
      <c r="Q152" s="337">
        <v>20009</v>
      </c>
      <c r="R152" s="97" t="str">
        <f>VLOOKUP(A152,Sheet7!$B$3:$BR$326,18,FALSE)</f>
        <v>Fery</v>
      </c>
      <c r="S152" s="97">
        <f>VLOOKUP(A152,Sheet7!$B$3:$BR$326,19,FALSE)</f>
        <v>85743704369</v>
      </c>
      <c r="T152" s="97">
        <f>VLOOKUP(A152,Sheet7!$B$3:$BR$326,26,FALSE)</f>
        <v>-7764953</v>
      </c>
      <c r="U152" s="97">
        <f>VLOOKUP(A152,Sheet7!$B$3:$BR$326,27,FALSE)</f>
        <v>110360722</v>
      </c>
      <c r="V152" s="97" t="str">
        <f>VLOOKUP(A152,Sheet7!$B$3:$BR$326,21,FALSE)</f>
        <v>36H21828</v>
      </c>
      <c r="W152" s="97">
        <f>VLOOKUP(A152,Sheet7!$B$3:$BR$326,32,FALSE)</f>
        <v>137</v>
      </c>
      <c r="X152" s="97">
        <v>180</v>
      </c>
      <c r="Y152" s="97">
        <f>VLOOKUP(A152,Sheet7!$B$3:$BR$326,49,FALSE)</f>
        <v>35.57</v>
      </c>
      <c r="Z152" s="97">
        <f>VLOOKUP(A152,Sheet7!$B$3:$BR$326,50,FALSE)</f>
        <v>53.14</v>
      </c>
      <c r="AA152" s="97" t="s">
        <v>8554</v>
      </c>
      <c r="AB152" s="97" t="str">
        <f>VLOOKUP(A152,TaskSurvey!$A$2:$AR$237,36,FALSE)</f>
        <v>NPRM</v>
      </c>
      <c r="AC152" s="97" t="str">
        <f>VLOOKUP(A152,TaskSurvey!$A$2:$AR$237,37,FALSE)</f>
        <v>100m x 2</v>
      </c>
      <c r="AD152" s="97" t="str">
        <f>VLOOKUP(A152,TaskSurvey!$A$2:$AR$237,25,FALSE)</f>
        <v>2.4 m</v>
      </c>
      <c r="AE152" s="97" t="s">
        <v>8556</v>
      </c>
      <c r="AF152" s="97" t="str">
        <f>VLOOKUP(A152,Sheet7!$B$3:$BR$326,59,FALSE)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2" s="97" t="str">
        <f t="shared" si="16"/>
        <v>49.16.64.1</v>
      </c>
      <c r="AH152" s="97" t="str">
        <f>VLOOKUP(A152,Sheet7!$B$3:$BR$326,23,FALSE)</f>
        <v>15.1.2.28</v>
      </c>
      <c r="AI152" s="335" t="str">
        <f>MasterRemote!K152</f>
        <v>HUGHES239</v>
      </c>
      <c r="AJ152" s="315">
        <v>233070710</v>
      </c>
      <c r="AK152" s="317" t="s">
        <v>8560</v>
      </c>
      <c r="AL152" s="97" t="str">
        <f>MasterRemote!T152</f>
        <v>SCM201900010008</v>
      </c>
      <c r="AM152" s="97" t="s">
        <v>8548</v>
      </c>
      <c r="AN152" s="97" t="s">
        <v>8548</v>
      </c>
      <c r="AO152" s="335" t="str">
        <f t="shared" si="17"/>
        <v>HUGHES239-Instalasi-151</v>
      </c>
      <c r="AP152" s="335">
        <v>233019505</v>
      </c>
      <c r="AQ152" s="338" t="s">
        <v>6749</v>
      </c>
    </row>
    <row r="153" spans="1:43">
      <c r="A153" s="97" t="str">
        <f>MasterRemote!A153</f>
        <v>SCM201900010008000152</v>
      </c>
      <c r="B153" s="97">
        <f>MasterRemote!B153</f>
        <v>152</v>
      </c>
      <c r="C153" s="97" t="str">
        <f>VLOOKUP(A153,Sheet7!$B$3:$BR$326,22,FALSE)</f>
        <v>1.103.17.1</v>
      </c>
      <c r="D153" s="314">
        <f>VLOOKUP(A153,Sheet7!$B$3:$BR$326,16,FALSE)</f>
        <v>43426</v>
      </c>
      <c r="E153" s="97" t="s">
        <v>4712</v>
      </c>
      <c r="F153" s="97" t="str">
        <f>MasterRemote!I153</f>
        <v>KANCA YGY WONOGIRI [H0158]</v>
      </c>
      <c r="G153" s="97" t="s">
        <v>3263</v>
      </c>
      <c r="H153" s="97" t="s">
        <v>3264</v>
      </c>
      <c r="I153" s="314">
        <f t="shared" si="12"/>
        <v>43426</v>
      </c>
      <c r="J153" s="314">
        <f t="shared" si="13"/>
        <v>43426</v>
      </c>
      <c r="K153" s="314">
        <f t="shared" si="14"/>
        <v>43426</v>
      </c>
      <c r="L153" s="314">
        <f t="shared" si="15"/>
        <v>43426</v>
      </c>
      <c r="M153" s="97" t="s">
        <v>8547</v>
      </c>
      <c r="N153" s="97" t="s">
        <v>8548</v>
      </c>
      <c r="O153" s="97" t="s">
        <v>14</v>
      </c>
      <c r="P153" s="97" t="s">
        <v>2940</v>
      </c>
      <c r="Q153" s="337">
        <v>20009</v>
      </c>
      <c r="R153" s="97" t="str">
        <f>VLOOKUP(A153,Sheet7!$B$3:$BR$326,18,FALSE)</f>
        <v>Abednego</v>
      </c>
      <c r="S153" s="97">
        <f>VLOOKUP(A153,Sheet7!$B$3:$BR$326,19,FALSE)</f>
        <v>85647100629</v>
      </c>
      <c r="T153" s="97">
        <f>VLOOKUP(A153,Sheet7!$B$3:$BR$326,26,FALSE)</f>
        <v>-7814306</v>
      </c>
      <c r="U153" s="97">
        <f>VLOOKUP(A153,Sheet7!$B$3:$BR$326,27,FALSE)</f>
        <v>110924812</v>
      </c>
      <c r="V153" s="97" t="str">
        <f>VLOOKUP(A153,Sheet7!$B$3:$BR$326,21,FALSE)</f>
        <v>36H21704</v>
      </c>
      <c r="W153" s="97">
        <f>VLOOKUP(A153,Sheet7!$B$3:$BR$326,32,FALSE)</f>
        <v>132</v>
      </c>
      <c r="X153" s="97">
        <v>180</v>
      </c>
      <c r="Y153" s="97">
        <f>VLOOKUP(A153,Sheet7!$B$3:$BR$326,49,FALSE)</f>
        <v>35.270000000000003</v>
      </c>
      <c r="Z153" s="97">
        <f>VLOOKUP(A153,Sheet7!$B$3:$BR$326,50,FALSE)</f>
        <v>54.1</v>
      </c>
      <c r="AA153" s="97" t="s">
        <v>8554</v>
      </c>
      <c r="AB153" s="97" t="str">
        <f>VLOOKUP(A153,TaskSurvey!$A$2:$AR$237,36,FALSE)</f>
        <v>NPRM</v>
      </c>
      <c r="AC153" s="97" t="str">
        <f>VLOOKUP(A153,TaskSurvey!$A$2:$AR$237,37,FALSE)</f>
        <v>80m x 2</v>
      </c>
      <c r="AD153" s="97" t="str">
        <f>VLOOKUP(A153,TaskSurvey!$A$2:$AR$237,25,FALSE)</f>
        <v>2.4 m</v>
      </c>
      <c r="AE153" s="97" t="s">
        <v>8556</v>
      </c>
      <c r="AF153" s="97" t="str">
        <f>VLOOKUP(A153,Sheet7!$B$3:$BR$326,59,FALSE)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53" s="97" t="str">
        <f t="shared" si="16"/>
        <v>1.103.17.1</v>
      </c>
      <c r="AH153" s="97" t="str">
        <f>VLOOKUP(A153,Sheet7!$B$3:$BR$326,23,FALSE)</f>
        <v>10.204.3.108/30</v>
      </c>
      <c r="AI153" s="335" t="str">
        <f>MasterRemote!K153</f>
        <v>HUGHES239</v>
      </c>
      <c r="AJ153" s="315">
        <v>233070710</v>
      </c>
      <c r="AK153" s="317" t="s">
        <v>8560</v>
      </c>
      <c r="AL153" s="97" t="str">
        <f>MasterRemote!T153</f>
        <v>SCM201900010008</v>
      </c>
      <c r="AM153" s="97" t="s">
        <v>8548</v>
      </c>
      <c r="AN153" s="97" t="s">
        <v>8548</v>
      </c>
      <c r="AO153" s="335" t="str">
        <f t="shared" si="17"/>
        <v>HUGHES239-Instalasi-152</v>
      </c>
      <c r="AP153" s="335">
        <v>233019505</v>
      </c>
      <c r="AQ153" s="338" t="s">
        <v>6749</v>
      </c>
    </row>
    <row r="154" spans="1:43">
      <c r="A154" s="97" t="str">
        <f>MasterRemote!A154</f>
        <v>SCM201900010008000153</v>
      </c>
      <c r="B154" s="97">
        <f>MasterRemote!B154</f>
        <v>153</v>
      </c>
      <c r="C154" s="97" t="str">
        <f>VLOOKUP(A154,Sheet7!$B$3:$BR$326,22,FALSE)</f>
        <v>2.79.17.1</v>
      </c>
      <c r="D154" s="314">
        <f>VLOOKUP(A154,Sheet7!$B$3:$BR$326,16,FALSE)</f>
        <v>43422</v>
      </c>
      <c r="E154" s="97" t="s">
        <v>4712</v>
      </c>
      <c r="F154" s="97" t="str">
        <f>MasterRemote!I154</f>
        <v>KANCA YGY KUTOARJO [H0136]</v>
      </c>
      <c r="G154" s="97" t="s">
        <v>3249</v>
      </c>
      <c r="H154" s="97" t="s">
        <v>3250</v>
      </c>
      <c r="I154" s="314">
        <f t="shared" si="12"/>
        <v>43422</v>
      </c>
      <c r="J154" s="314">
        <f t="shared" si="13"/>
        <v>43422</v>
      </c>
      <c r="K154" s="314">
        <f t="shared" si="14"/>
        <v>43422</v>
      </c>
      <c r="L154" s="314">
        <f t="shared" si="15"/>
        <v>43422</v>
      </c>
      <c r="M154" s="97" t="s">
        <v>8547</v>
      </c>
      <c r="N154" s="97" t="s">
        <v>8548</v>
      </c>
      <c r="O154" s="97" t="s">
        <v>14</v>
      </c>
      <c r="P154" s="97" t="s">
        <v>2940</v>
      </c>
      <c r="Q154" s="337">
        <v>20009</v>
      </c>
      <c r="R154" s="97" t="str">
        <f>VLOOKUP(A154,Sheet7!$B$3:$BR$326,18,FALSE)</f>
        <v>Yosi</v>
      </c>
      <c r="S154" s="97">
        <f>VLOOKUP(A154,Sheet7!$B$3:$BR$326,19,FALSE)</f>
        <v>85877556718</v>
      </c>
      <c r="T154" s="97">
        <f>VLOOKUP(A154,Sheet7!$B$3:$BR$326,26,FALSE)</f>
        <v>-7713332</v>
      </c>
      <c r="U154" s="97">
        <f>VLOOKUP(A154,Sheet7!$B$3:$BR$326,27,FALSE)</f>
        <v>109906886</v>
      </c>
      <c r="V154" s="97" t="str">
        <f>VLOOKUP(A154,Sheet7!$B$3:$BR$326,21,FALSE)</f>
        <v>36H21705</v>
      </c>
      <c r="W154" s="97">
        <f>VLOOKUP(A154,Sheet7!$B$3:$BR$326,32,FALSE)</f>
        <v>135</v>
      </c>
      <c r="X154" s="97">
        <v>180</v>
      </c>
      <c r="Y154" s="97">
        <f>VLOOKUP(A154,Sheet7!$B$3:$BR$326,49,FALSE)</f>
        <v>35.46</v>
      </c>
      <c r="Z154" s="97">
        <f>VLOOKUP(A154,Sheet7!$B$3:$BR$326,50,FALSE)</f>
        <v>53.52</v>
      </c>
      <c r="AA154" s="97" t="s">
        <v>8554</v>
      </c>
      <c r="AB154" s="97" t="str">
        <f>VLOOKUP(A154,TaskSurvey!$A$2:$AR$237,36,FALSE)</f>
        <v>NPRM</v>
      </c>
      <c r="AC154" s="97" t="str">
        <f>VLOOKUP(A154,TaskSurvey!$A$2:$AR$237,37,FALSE)</f>
        <v>50m x 2</v>
      </c>
      <c r="AD154" s="97" t="str">
        <f>VLOOKUP(A154,TaskSurvey!$A$2:$AR$237,25,FALSE)</f>
        <v>2.4 m</v>
      </c>
      <c r="AE154" s="97" t="s">
        <v>8556</v>
      </c>
      <c r="AF154" s="97" t="str">
        <f>VLOOKUP(A154,Sheet7!$B$3:$BR$326,59,FALSE)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4" s="97" t="str">
        <f t="shared" si="16"/>
        <v>2.79.17.1</v>
      </c>
      <c r="AH154" s="97" t="str">
        <f>VLOOKUP(A154,Sheet7!$B$3:$BR$326,23,FALSE)</f>
        <v>15.1.2.48</v>
      </c>
      <c r="AI154" s="335" t="str">
        <f>MasterRemote!K154</f>
        <v>HUGHES239</v>
      </c>
      <c r="AJ154" s="315">
        <v>233070710</v>
      </c>
      <c r="AK154" s="317" t="s">
        <v>8560</v>
      </c>
      <c r="AL154" s="97" t="str">
        <f>MasterRemote!T154</f>
        <v>SCM201900010008</v>
      </c>
      <c r="AM154" s="97" t="s">
        <v>8548</v>
      </c>
      <c r="AN154" s="97" t="s">
        <v>8548</v>
      </c>
      <c r="AO154" s="335" t="str">
        <f t="shared" si="17"/>
        <v>HUGHES239-Instalasi-153</v>
      </c>
      <c r="AP154" s="335">
        <v>233019505</v>
      </c>
      <c r="AQ154" s="338" t="s">
        <v>6749</v>
      </c>
    </row>
    <row r="155" spans="1:43">
      <c r="A155" s="97" t="str">
        <f>MasterRemote!A155</f>
        <v>SCM201900010008000154</v>
      </c>
      <c r="B155" s="97">
        <f>MasterRemote!B155</f>
        <v>154</v>
      </c>
      <c r="C155" s="97" t="str">
        <f>VLOOKUP(A155,Sheet7!$B$3:$BR$326,22,FALSE)</f>
        <v>5.104.17.1</v>
      </c>
      <c r="D155" s="314">
        <f>VLOOKUP(A155,Sheet7!$B$3:$BR$326,16,FALSE)</f>
        <v>43423</v>
      </c>
      <c r="E155" s="97" t="s">
        <v>4712</v>
      </c>
      <c r="F155" s="97" t="str">
        <f>MasterRemote!I155</f>
        <v>KANCA PLG PRABUMULIH</v>
      </c>
      <c r="G155" s="97" t="s">
        <v>3242</v>
      </c>
      <c r="H155" s="97" t="s">
        <v>3243</v>
      </c>
      <c r="I155" s="314">
        <f t="shared" si="12"/>
        <v>43423</v>
      </c>
      <c r="J155" s="314">
        <f t="shared" si="13"/>
        <v>43423</v>
      </c>
      <c r="K155" s="314">
        <f t="shared" si="14"/>
        <v>43423</v>
      </c>
      <c r="L155" s="314">
        <f t="shared" si="15"/>
        <v>43423</v>
      </c>
      <c r="M155" s="97" t="s">
        <v>8547</v>
      </c>
      <c r="N155" s="97" t="s">
        <v>8548</v>
      </c>
      <c r="O155" s="97" t="s">
        <v>14</v>
      </c>
      <c r="P155" s="97" t="s">
        <v>2940</v>
      </c>
      <c r="Q155" s="337">
        <v>20009</v>
      </c>
      <c r="R155" s="97" t="str">
        <f>VLOOKUP(A155,Sheet7!$B$3:$BR$326,18,FALSE)</f>
        <v>Darul</v>
      </c>
      <c r="S155" s="97">
        <f>VLOOKUP(A155,Sheet7!$B$3:$BR$326,19,FALSE)</f>
        <v>81367776661</v>
      </c>
      <c r="T155" s="97">
        <f>VLOOKUP(A155,Sheet7!$B$3:$BR$326,26,FALSE)</f>
        <v>-342574</v>
      </c>
      <c r="U155" s="97">
        <f>VLOOKUP(A155,Sheet7!$B$3:$BR$326,27,FALSE)</f>
        <v>104240609</v>
      </c>
      <c r="V155" s="97" t="str">
        <f>VLOOKUP(A155,Sheet7!$B$3:$BR$326,21,FALSE)</f>
        <v>36D21022</v>
      </c>
      <c r="W155" s="97">
        <f>VLOOKUP(A155,Sheet7!$B$3:$BR$326,32,FALSE)</f>
        <v>121</v>
      </c>
      <c r="X155" s="97">
        <v>180</v>
      </c>
      <c r="Y155" s="97">
        <f>VLOOKUP(A155,Sheet7!$B$3:$BR$326,49,FALSE)</f>
        <v>38.64</v>
      </c>
      <c r="Z155" s="97">
        <f>VLOOKUP(A155,Sheet7!$B$3:$BR$326,50,FALSE)</f>
        <v>52.62</v>
      </c>
      <c r="AA155" s="97" t="s">
        <v>8554</v>
      </c>
      <c r="AB155" s="97" t="str">
        <f>VLOOKUP(A155,TaskSurvey!$A$2:$AR$237,36,FALSE)</f>
        <v>NPRM</v>
      </c>
      <c r="AC155" s="97" t="str">
        <f>VLOOKUP(A155,TaskSurvey!$A$2:$AR$237,37,FALSE)</f>
        <v>50m x 2</v>
      </c>
      <c r="AD155" s="97" t="str">
        <f>VLOOKUP(A155,TaskSurvey!$A$2:$AR$237,25,FALSE)</f>
        <v>2.4 m</v>
      </c>
      <c r="AE155" s="97" t="s">
        <v>8556</v>
      </c>
      <c r="AF155" s="97" t="str">
        <f>VLOOKUP(A155,Sheet7!$B$3:$BR$326,59,FALSE)</f>
        <v>ACTION :
● Rakit antenna set 2,4m
● Pointing max ke satelit brisat hub 1
● Dinabolt tapak pedestal
● COR BALLAST sesuai SOP
● XPOLL ke NOC dan POC BRI</v>
      </c>
      <c r="AG155" s="97" t="str">
        <f t="shared" si="16"/>
        <v>5.104.17.1</v>
      </c>
      <c r="AH155" s="97" t="str">
        <f>VLOOKUP(A155,Sheet7!$B$3:$BR$326,23,FALSE)</f>
        <v>10.204.3.116/30</v>
      </c>
      <c r="AI155" s="335" t="str">
        <f>MasterRemote!K155</f>
        <v>HUGHES239</v>
      </c>
      <c r="AJ155" s="335">
        <v>233059704</v>
      </c>
      <c r="AK155" s="335" t="s">
        <v>6727</v>
      </c>
      <c r="AL155" s="97" t="str">
        <f>MasterRemote!T155</f>
        <v>SCM201900010008</v>
      </c>
      <c r="AM155" s="97" t="s">
        <v>8548</v>
      </c>
      <c r="AN155" s="97" t="s">
        <v>8548</v>
      </c>
      <c r="AO155" s="335" t="str">
        <f t="shared" si="17"/>
        <v>HUGHES239-Instalasi-154</v>
      </c>
      <c r="AP155" s="335">
        <v>233019505</v>
      </c>
      <c r="AQ155" s="338" t="s">
        <v>6749</v>
      </c>
    </row>
    <row r="156" spans="1:43">
      <c r="A156" s="97" t="str">
        <f>MasterRemote!A156</f>
        <v>SCM201900010008000155</v>
      </c>
      <c r="B156" s="97">
        <f>MasterRemote!B156</f>
        <v>155</v>
      </c>
      <c r="C156" s="97" t="str">
        <f>VLOOKUP(A156,Sheet7!$B$3:$BR$326,22,FALSE)</f>
        <v>6.76.17.1</v>
      </c>
      <c r="D156" s="314">
        <f>VLOOKUP(A156,Sheet7!$B$3:$BR$326,16,FALSE)</f>
        <v>43423</v>
      </c>
      <c r="E156" s="97" t="s">
        <v>4712</v>
      </c>
      <c r="F156" s="97" t="str">
        <f>MasterRemote!I156</f>
        <v>KANCA SMG CEPU [G0215]</v>
      </c>
      <c r="G156" s="97" t="s">
        <v>3128</v>
      </c>
      <c r="H156" s="97" t="s">
        <v>3129</v>
      </c>
      <c r="I156" s="314">
        <f t="shared" si="12"/>
        <v>43423</v>
      </c>
      <c r="J156" s="314">
        <f t="shared" si="13"/>
        <v>43423</v>
      </c>
      <c r="K156" s="314">
        <f t="shared" si="14"/>
        <v>43423</v>
      </c>
      <c r="L156" s="314">
        <f t="shared" si="15"/>
        <v>43423</v>
      </c>
      <c r="M156" s="97" t="s">
        <v>8547</v>
      </c>
      <c r="N156" s="97" t="s">
        <v>8548</v>
      </c>
      <c r="O156" s="97" t="s">
        <v>14</v>
      </c>
      <c r="P156" s="97" t="s">
        <v>2940</v>
      </c>
      <c r="Q156" s="337">
        <v>20009</v>
      </c>
      <c r="R156" s="97" t="str">
        <f>VLOOKUP(A156,Sheet7!$B$3:$BR$326,18,FALSE)</f>
        <v>Fauzi</v>
      </c>
      <c r="S156" s="97">
        <f>VLOOKUP(A156,Sheet7!$B$3:$BR$326,19,FALSE)</f>
        <v>85640812145</v>
      </c>
      <c r="T156" s="97">
        <f>VLOOKUP(A156,Sheet7!$B$3:$BR$326,26,FALSE)</f>
        <v>-7149917</v>
      </c>
      <c r="U156" s="97">
        <f>VLOOKUP(A156,Sheet7!$B$3:$BR$326,27,FALSE)</f>
        <v>11159045</v>
      </c>
      <c r="V156" s="97" t="str">
        <f>VLOOKUP(A156,Sheet7!$B$3:$BR$326,21,FALSE)</f>
        <v>36G21464</v>
      </c>
      <c r="W156" s="97">
        <f>VLOOKUP(A156,Sheet7!$B$3:$BR$326,32,FALSE)</f>
        <v>134</v>
      </c>
      <c r="X156" s="97">
        <v>180</v>
      </c>
      <c r="Y156" s="97">
        <f>VLOOKUP(A156,Sheet7!$B$3:$BR$326,49,FALSE)</f>
        <v>37.49</v>
      </c>
      <c r="Z156" s="97">
        <f>VLOOKUP(A156,Sheet7!$B$3:$BR$326,50,FALSE)</f>
        <v>52.65</v>
      </c>
      <c r="AA156" s="97" t="s">
        <v>8554</v>
      </c>
      <c r="AB156" s="97" t="str">
        <f>VLOOKUP(A156,TaskSurvey!$A$2:$AR$237,36,FALSE)</f>
        <v>NPRM</v>
      </c>
      <c r="AC156" s="97" t="str">
        <f>VLOOKUP(A156,TaskSurvey!$A$2:$AR$237,37,FALSE)</f>
        <v>50m x 2</v>
      </c>
      <c r="AD156" s="97" t="str">
        <f>VLOOKUP(A156,TaskSurvey!$A$2:$AR$237,25,FALSE)</f>
        <v>2.4 m</v>
      </c>
      <c r="AE156" s="97" t="s">
        <v>8556</v>
      </c>
      <c r="AF156" s="97" t="str">
        <f>VLOOKUP(A156,Sheet7!$B$3:$BR$326,59,FALSE)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5 Agustus 2018</v>
      </c>
      <c r="AG156" s="97" t="str">
        <f t="shared" si="16"/>
        <v>6.76.17.1</v>
      </c>
      <c r="AH156" s="97" t="str">
        <f>VLOOKUP(A156,Sheet7!$B$3:$BR$326,23,FALSE)</f>
        <v>10.204.3.120/30</v>
      </c>
      <c r="AI156" s="335" t="str">
        <f>MasterRemote!K156</f>
        <v>HUGHES239</v>
      </c>
      <c r="AJ156" s="315">
        <v>233070710</v>
      </c>
      <c r="AK156" s="317" t="s">
        <v>8560</v>
      </c>
      <c r="AL156" s="97" t="str">
        <f>MasterRemote!T156</f>
        <v>SCM201900010008</v>
      </c>
      <c r="AM156" s="97" t="s">
        <v>8548</v>
      </c>
      <c r="AN156" s="97" t="s">
        <v>8548</v>
      </c>
      <c r="AO156" s="335" t="str">
        <f t="shared" si="17"/>
        <v>HUGHES239-Instalasi-155</v>
      </c>
      <c r="AP156" s="335">
        <v>233019505</v>
      </c>
      <c r="AQ156" s="338" t="s">
        <v>6749</v>
      </c>
    </row>
    <row r="157" spans="1:43">
      <c r="A157" s="97" t="str">
        <f>MasterRemote!A157</f>
        <v>SCM201900010008000156</v>
      </c>
      <c r="B157" s="97">
        <f>MasterRemote!B157</f>
        <v>156</v>
      </c>
      <c r="C157" s="97" t="str">
        <f>VLOOKUP(A157,Sheet7!$B$3:$BR$326,22,FALSE)</f>
        <v>2.45.17.1</v>
      </c>
      <c r="D157" s="314">
        <f>VLOOKUP(A157,Sheet7!$B$3:$BR$326,16,FALSE)</f>
        <v>43424</v>
      </c>
      <c r="E157" s="97" t="s">
        <v>4712</v>
      </c>
      <c r="F157" s="97" t="str">
        <f>MasterRemote!I157</f>
        <v>KANCA SMG REMBANG [G.0142]</v>
      </c>
      <c r="G157" s="97" t="s">
        <v>3225</v>
      </c>
      <c r="H157" s="97" t="s">
        <v>3226</v>
      </c>
      <c r="I157" s="314">
        <f t="shared" si="12"/>
        <v>43424</v>
      </c>
      <c r="J157" s="314">
        <f t="shared" si="13"/>
        <v>43424</v>
      </c>
      <c r="K157" s="314">
        <f t="shared" si="14"/>
        <v>43424</v>
      </c>
      <c r="L157" s="314">
        <f t="shared" si="15"/>
        <v>43424</v>
      </c>
      <c r="M157" s="97" t="s">
        <v>8547</v>
      </c>
      <c r="N157" s="97" t="s">
        <v>8548</v>
      </c>
      <c r="O157" s="97" t="s">
        <v>14</v>
      </c>
      <c r="P157" s="97" t="s">
        <v>2940</v>
      </c>
      <c r="Q157" s="337">
        <v>20009</v>
      </c>
      <c r="R157" s="97" t="str">
        <f>VLOOKUP(A157,Sheet7!$B$3:$BR$326,18,FALSE)</f>
        <v>Gigih</v>
      </c>
      <c r="S157" s="97">
        <f>VLOOKUP(A157,Sheet7!$B$3:$BR$326,19,FALSE)</f>
        <v>85293076076</v>
      </c>
      <c r="T157" s="97">
        <f>VLOOKUP(A157,Sheet7!$B$3:$BR$326,26,FALSE)</f>
        <v>-6705175</v>
      </c>
      <c r="U157" s="97">
        <f>VLOOKUP(A157,Sheet7!$B$3:$BR$326,27,FALSE)</f>
        <v>111346641</v>
      </c>
      <c r="V157" s="97" t="str">
        <f>VLOOKUP(A157,Sheet7!$B$3:$BR$326,21,FALSE)</f>
        <v>36G21465</v>
      </c>
      <c r="W157" s="97">
        <f>VLOOKUP(A157,Sheet7!$B$3:$BR$326,32,FALSE)</f>
        <v>133</v>
      </c>
      <c r="X157" s="97">
        <v>180</v>
      </c>
      <c r="Y157" s="97">
        <f>VLOOKUP(A157,Sheet7!$B$3:$BR$326,49,FALSE)</f>
        <v>35.14</v>
      </c>
      <c r="Z157" s="97">
        <f>VLOOKUP(A157,Sheet7!$B$3:$BR$326,50,FALSE)</f>
        <v>53.88</v>
      </c>
      <c r="AA157" s="97" t="s">
        <v>8554</v>
      </c>
      <c r="AB157" s="97" t="str">
        <f>VLOOKUP(A157,TaskSurvey!$A$2:$AR$237,36,FALSE)</f>
        <v>NPRM</v>
      </c>
      <c r="AC157" s="97" t="str">
        <f>VLOOKUP(A157,TaskSurvey!$A$2:$AR$237,37,FALSE)</f>
        <v>25m x 2</v>
      </c>
      <c r="AD157" s="97" t="str">
        <f>VLOOKUP(A157,TaskSurvey!$A$2:$AR$237,25,FALSE)</f>
        <v>2.4 m</v>
      </c>
      <c r="AE157" s="97" t="s">
        <v>8556</v>
      </c>
      <c r="AF157" s="97" t="str">
        <f>VLOOKUP(A157,Sheet7!$B$3:$BR$326,59,FALSE)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7" s="97" t="str">
        <f t="shared" si="16"/>
        <v>2.45.17.1</v>
      </c>
      <c r="AH157" s="97" t="str">
        <f>VLOOKUP(A157,Sheet7!$B$3:$BR$326,23,FALSE)</f>
        <v>10.204.3.124/30</v>
      </c>
      <c r="AI157" s="335" t="str">
        <f>MasterRemote!K157</f>
        <v>HUGHES239</v>
      </c>
      <c r="AJ157" s="315">
        <v>233070710</v>
      </c>
      <c r="AK157" s="317" t="s">
        <v>8560</v>
      </c>
      <c r="AL157" s="97" t="str">
        <f>MasterRemote!T157</f>
        <v>SCM201900010008</v>
      </c>
      <c r="AM157" s="97" t="s">
        <v>8548</v>
      </c>
      <c r="AN157" s="97" t="s">
        <v>8548</v>
      </c>
      <c r="AO157" s="335" t="str">
        <f t="shared" si="17"/>
        <v>HUGHES239-Instalasi-156</v>
      </c>
      <c r="AP157" s="335">
        <v>233019505</v>
      </c>
      <c r="AQ157" s="338" t="s">
        <v>6749</v>
      </c>
    </row>
    <row r="158" spans="1:43">
      <c r="A158" s="97" t="str">
        <f>MasterRemote!A158</f>
        <v>SCM201900010008000157</v>
      </c>
      <c r="B158" s="97">
        <f>MasterRemote!B158</f>
        <v>157</v>
      </c>
      <c r="C158" s="97" t="str">
        <f>VLOOKUP(A158,Sheet7!$B$3:$BR$326,22,FALSE)</f>
        <v>1.106.17.1</v>
      </c>
      <c r="D158" s="314">
        <f>VLOOKUP(A158,Sheet7!$B$3:$BR$326,16,FALSE)</f>
        <v>43422</v>
      </c>
      <c r="E158" s="97" t="s">
        <v>4712</v>
      </c>
      <c r="F158" s="97" t="str">
        <f>MasterRemote!I158</f>
        <v>KANCA SMG PATI [G0066]</v>
      </c>
      <c r="G158" s="97" t="s">
        <v>3128</v>
      </c>
      <c r="H158" s="97" t="s">
        <v>3129</v>
      </c>
      <c r="I158" s="314">
        <f t="shared" si="12"/>
        <v>43422</v>
      </c>
      <c r="J158" s="314">
        <f t="shared" si="13"/>
        <v>43422</v>
      </c>
      <c r="K158" s="314">
        <f t="shared" si="14"/>
        <v>43422</v>
      </c>
      <c r="L158" s="314">
        <f t="shared" si="15"/>
        <v>43422</v>
      </c>
      <c r="M158" s="97" t="s">
        <v>8547</v>
      </c>
      <c r="N158" s="97" t="s">
        <v>8548</v>
      </c>
      <c r="O158" s="97" t="s">
        <v>14</v>
      </c>
      <c r="P158" s="97" t="s">
        <v>2940</v>
      </c>
      <c r="Q158" s="337">
        <v>20009</v>
      </c>
      <c r="R158" s="97" t="str">
        <f>VLOOKUP(A158,Sheet7!$B$3:$BR$326,18,FALSE)</f>
        <v>Birul</v>
      </c>
      <c r="S158" s="97">
        <f>VLOOKUP(A158,Sheet7!$B$3:$BR$326,19,FALSE)</f>
        <v>85727211503</v>
      </c>
      <c r="T158" s="97">
        <f>VLOOKUP(A158,Sheet7!$B$3:$BR$326,26,FALSE)</f>
        <v>-6753401</v>
      </c>
      <c r="U158" s="97">
        <f>VLOOKUP(A158,Sheet7!$B$3:$BR$326,27,FALSE)</f>
        <v>111038377</v>
      </c>
      <c r="V158" s="97" t="str">
        <f>VLOOKUP(A158,Sheet7!$B$3:$BR$326,21,FALSE)</f>
        <v>36G21466</v>
      </c>
      <c r="W158" s="97">
        <f>VLOOKUP(A158,Sheet7!$B$3:$BR$326,32,FALSE)</f>
        <v>141</v>
      </c>
      <c r="X158" s="97">
        <v>180</v>
      </c>
      <c r="Y158" s="97">
        <f>VLOOKUP(A158,Sheet7!$B$3:$BR$326,49,FALSE)</f>
        <v>37.06</v>
      </c>
      <c r="Z158" s="97">
        <f>VLOOKUP(A158,Sheet7!$B$3:$BR$326,50,FALSE)</f>
        <v>54.57</v>
      </c>
      <c r="AA158" s="97" t="s">
        <v>8554</v>
      </c>
      <c r="AB158" s="97" t="str">
        <f>VLOOKUP(A158,TaskSurvey!$A$2:$AR$237,36,FALSE)</f>
        <v>NPRM</v>
      </c>
      <c r="AC158" s="97" t="str">
        <f>VLOOKUP(A158,TaskSurvey!$A$2:$AR$237,37,FALSE)</f>
        <v>50m x 2</v>
      </c>
      <c r="AD158" s="97" t="str">
        <f>VLOOKUP(A158,TaskSurvey!$A$2:$AR$237,25,FALSE)</f>
        <v>2.4 m</v>
      </c>
      <c r="AE158" s="97" t="s">
        <v>8556</v>
      </c>
      <c r="AF158" s="97" t="str">
        <f>VLOOKUP(A158,Sheet7!$B$3:$BR$326,59,FALSE)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58" s="97" t="str">
        <f t="shared" si="16"/>
        <v>1.106.17.1</v>
      </c>
      <c r="AH158" s="97" t="str">
        <f>VLOOKUP(A158,Sheet7!$B$3:$BR$326,23,FALSE)</f>
        <v>15.1.2.106</v>
      </c>
      <c r="AI158" s="335" t="str">
        <f>MasterRemote!K158</f>
        <v>HUGHES239</v>
      </c>
      <c r="AJ158" s="315">
        <v>233070710</v>
      </c>
      <c r="AK158" s="317" t="s">
        <v>8560</v>
      </c>
      <c r="AL158" s="97" t="str">
        <f>MasterRemote!T158</f>
        <v>SCM201900010008</v>
      </c>
      <c r="AM158" s="97" t="s">
        <v>8548</v>
      </c>
      <c r="AN158" s="97" t="s">
        <v>8548</v>
      </c>
      <c r="AO158" s="335" t="str">
        <f t="shared" si="17"/>
        <v>HUGHES239-Instalasi-157</v>
      </c>
      <c r="AP158" s="335">
        <v>233019505</v>
      </c>
      <c r="AQ158" s="338" t="s">
        <v>6749</v>
      </c>
    </row>
    <row r="159" spans="1:43">
      <c r="A159" s="97" t="str">
        <f>MasterRemote!A159</f>
        <v>SCM201900010008000158</v>
      </c>
      <c r="B159" s="97">
        <f>MasterRemote!B159</f>
        <v>158</v>
      </c>
      <c r="C159" s="97" t="str">
        <f>VLOOKUP(A159,Sheet7!$B$3:$BR$326,22,FALSE)</f>
        <v>6.104.17.1</v>
      </c>
      <c r="D159" s="314">
        <f>VLOOKUP(A159,Sheet7!$B$3:$BR$326,16,FALSE)</f>
        <v>43425</v>
      </c>
      <c r="E159" s="97" t="s">
        <v>4712</v>
      </c>
      <c r="F159" s="97" t="str">
        <f>MasterRemote!I159</f>
        <v>KANCA YGY KEBUMEN [H0032]</v>
      </c>
      <c r="G159" s="97" t="s">
        <v>3130</v>
      </c>
      <c r="H159" s="97" t="s">
        <v>3131</v>
      </c>
      <c r="I159" s="314">
        <f t="shared" si="12"/>
        <v>43425</v>
      </c>
      <c r="J159" s="314">
        <f t="shared" si="13"/>
        <v>43425</v>
      </c>
      <c r="K159" s="314">
        <f t="shared" si="14"/>
        <v>43425</v>
      </c>
      <c r="L159" s="314">
        <f t="shared" si="15"/>
        <v>43425</v>
      </c>
      <c r="M159" s="97" t="s">
        <v>8547</v>
      </c>
      <c r="N159" s="97" t="s">
        <v>8548</v>
      </c>
      <c r="O159" s="97" t="s">
        <v>14</v>
      </c>
      <c r="P159" s="97" t="s">
        <v>2940</v>
      </c>
      <c r="Q159" s="337">
        <v>20009</v>
      </c>
      <c r="R159" s="97" t="str">
        <f>VLOOKUP(A159,Sheet7!$B$3:$BR$326,18,FALSE)</f>
        <v>Azlan</v>
      </c>
      <c r="S159" s="97">
        <f>VLOOKUP(A159,Sheet7!$B$3:$BR$326,19,FALSE)</f>
        <v>85601022222</v>
      </c>
      <c r="T159" s="97">
        <f>VLOOKUP(A159,Sheet7!$B$3:$BR$326,26,FALSE)</f>
        <v>-7668672</v>
      </c>
      <c r="U159" s="97">
        <f>VLOOKUP(A159,Sheet7!$B$3:$BR$326,27,FALSE)</f>
        <v>109657793</v>
      </c>
      <c r="V159" s="97" t="str">
        <f>VLOOKUP(A159,Sheet7!$B$3:$BR$326,21,FALSE)</f>
        <v>36H21706</v>
      </c>
      <c r="W159" s="97">
        <f>VLOOKUP(A159,Sheet7!$B$3:$BR$326,32,FALSE)</f>
        <v>125</v>
      </c>
      <c r="X159" s="97">
        <v>180</v>
      </c>
      <c r="Y159" s="97">
        <f>VLOOKUP(A159,Sheet7!$B$3:$BR$326,49,FALSE)</f>
        <v>35.67</v>
      </c>
      <c r="Z159" s="97">
        <f>VLOOKUP(A159,Sheet7!$B$3:$BR$326,50,FALSE)</f>
        <v>51.1</v>
      </c>
      <c r="AA159" s="97" t="s">
        <v>8554</v>
      </c>
      <c r="AB159" s="97" t="str">
        <f>VLOOKUP(A159,TaskSurvey!$A$2:$AR$237,36,FALSE)</f>
        <v>NPRM</v>
      </c>
      <c r="AC159" s="97" t="str">
        <f>VLOOKUP(A159,TaskSurvey!$A$2:$AR$237,37,FALSE)</f>
        <v>50m x 2</v>
      </c>
      <c r="AD159" s="97" t="str">
        <f>VLOOKUP(A159,TaskSurvey!$A$2:$AR$237,25,FALSE)</f>
        <v>2.4 m</v>
      </c>
      <c r="AE159" s="97" t="s">
        <v>8556</v>
      </c>
      <c r="AF159" s="97" t="str">
        <f>VLOOKUP(A159,Sheet7!$B$3:$BR$326,59,FALSE)</f>
        <v>ACTION
- DATANG KE LOKASI
- CEK KELISTRIKAN
- CEK PERANGKAT DAN INSTALASI</v>
      </c>
      <c r="AG159" s="97" t="str">
        <f t="shared" si="16"/>
        <v>6.104.17.1</v>
      </c>
      <c r="AH159" s="97" t="str">
        <f>VLOOKUP(A159,Sheet7!$B$3:$BR$326,23,FALSE)</f>
        <v>10.204.3.132/30</v>
      </c>
      <c r="AI159" s="335" t="str">
        <f>MasterRemote!K159</f>
        <v>HUGHES239</v>
      </c>
      <c r="AJ159" s="335">
        <v>235111005</v>
      </c>
      <c r="AK159" s="335" t="s">
        <v>3131</v>
      </c>
      <c r="AL159" s="97" t="str">
        <f>MasterRemote!T159</f>
        <v>SCM201900010008</v>
      </c>
      <c r="AM159" s="97" t="s">
        <v>8548</v>
      </c>
      <c r="AN159" s="97" t="s">
        <v>8548</v>
      </c>
      <c r="AO159" s="335" t="str">
        <f t="shared" si="17"/>
        <v>HUGHES239-Instalasi-158</v>
      </c>
      <c r="AP159" s="335">
        <v>233019505</v>
      </c>
      <c r="AQ159" s="338" t="s">
        <v>6749</v>
      </c>
    </row>
    <row r="160" spans="1:43">
      <c r="A160" s="97" t="str">
        <f>MasterRemote!A160</f>
        <v>SCM201900010008000159</v>
      </c>
      <c r="B160" s="97">
        <f>MasterRemote!B160</f>
        <v>159</v>
      </c>
      <c r="C160" s="97" t="str">
        <f>VLOOKUP(A160,Sheet7!$B$3:$BR$326,22,FALSE)</f>
        <v>1.102.17.1</v>
      </c>
      <c r="D160" s="314">
        <f>VLOOKUP(A160,Sheet7!$B$3:$BR$326,16,FALSE)</f>
        <v>43424</v>
      </c>
      <c r="E160" s="97" t="s">
        <v>4712</v>
      </c>
      <c r="F160" s="97" t="str">
        <f>MasterRemote!I160</f>
        <v>KANCA SMG TEGAL [G0101]</v>
      </c>
      <c r="G160" s="97">
        <v>237691804</v>
      </c>
      <c r="H160" s="97" t="s">
        <v>2973</v>
      </c>
      <c r="I160" s="314">
        <f t="shared" si="12"/>
        <v>43424</v>
      </c>
      <c r="J160" s="314">
        <f t="shared" si="13"/>
        <v>43424</v>
      </c>
      <c r="K160" s="314">
        <f t="shared" si="14"/>
        <v>43424</v>
      </c>
      <c r="L160" s="314">
        <f t="shared" si="15"/>
        <v>43424</v>
      </c>
      <c r="M160" s="97" t="s">
        <v>8547</v>
      </c>
      <c r="N160" s="97" t="s">
        <v>8548</v>
      </c>
      <c r="O160" s="97" t="s">
        <v>14</v>
      </c>
      <c r="P160" s="97" t="s">
        <v>2940</v>
      </c>
      <c r="Q160" s="337">
        <v>20009</v>
      </c>
      <c r="R160" s="97" t="str">
        <f>VLOOKUP(A160,Sheet7!$B$3:$BR$326,18,FALSE)</f>
        <v>Anto</v>
      </c>
      <c r="S160" s="97">
        <f>VLOOKUP(A160,Sheet7!$B$3:$BR$326,19,FALSE)</f>
        <v>85786620045</v>
      </c>
      <c r="T160" s="97">
        <f>VLOOKUP(A160,Sheet7!$B$3:$BR$326,26,FALSE)</f>
        <v>-6866997</v>
      </c>
      <c r="U160" s="97">
        <f>VLOOKUP(A160,Sheet7!$B$3:$BR$326,27,FALSE)</f>
        <v>109139057</v>
      </c>
      <c r="V160" s="97" t="str">
        <f>VLOOKUP(A160,Sheet7!$B$3:$BR$326,21,FALSE)</f>
        <v>36G21467</v>
      </c>
      <c r="W160" s="97">
        <f>VLOOKUP(A160,Sheet7!$B$3:$BR$326,32,FALSE)</f>
        <v>131</v>
      </c>
      <c r="X160" s="97">
        <v>180</v>
      </c>
      <c r="Y160" s="97">
        <f>VLOOKUP(A160,Sheet7!$B$3:$BR$326,49,FALSE)</f>
        <v>35.85</v>
      </c>
      <c r="Z160" s="97">
        <f>VLOOKUP(A160,Sheet7!$B$3:$BR$326,50,FALSE)</f>
        <v>54.26</v>
      </c>
      <c r="AA160" s="97" t="s">
        <v>8554</v>
      </c>
      <c r="AB160" s="97" t="str">
        <f>VLOOKUP(A160,TaskSurvey!$A$2:$AR$237,36,FALSE)</f>
        <v>NPRM</v>
      </c>
      <c r="AC160" s="97" t="str">
        <f>VLOOKUP(A160,TaskSurvey!$A$2:$AR$237,37,FALSE)</f>
        <v>100m x 2</v>
      </c>
      <c r="AD160" s="97" t="str">
        <f>VLOOKUP(A160,TaskSurvey!$A$2:$AR$237,25,FALSE)</f>
        <v>2.4 m</v>
      </c>
      <c r="AE160" s="97" t="s">
        <v>8556</v>
      </c>
      <c r="AF160" s="97" t="str">
        <f>VLOOKUP(A160,Sheet7!$B$3:$BR$326,59,FALSE)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0" s="97" t="str">
        <f t="shared" si="16"/>
        <v>1.102.17.1</v>
      </c>
      <c r="AH160" s="97" t="str">
        <f>VLOOKUP(A160,Sheet7!$B$3:$BR$326,23,FALSE)</f>
        <v>10.204.3.136/30</v>
      </c>
      <c r="AI160" s="335" t="str">
        <f>MasterRemote!K160</f>
        <v>HUGHES239</v>
      </c>
      <c r="AJ160" s="335">
        <v>237711805</v>
      </c>
      <c r="AK160" s="340" t="s">
        <v>6726</v>
      </c>
      <c r="AL160" s="97" t="str">
        <f>MasterRemote!T160</f>
        <v>SCM201900010008</v>
      </c>
      <c r="AM160" s="97" t="s">
        <v>8548</v>
      </c>
      <c r="AN160" s="97" t="s">
        <v>8548</v>
      </c>
      <c r="AO160" s="335" t="str">
        <f t="shared" si="17"/>
        <v>HUGHES239-Instalasi-159</v>
      </c>
      <c r="AP160" s="335">
        <v>233019505</v>
      </c>
      <c r="AQ160" s="338" t="s">
        <v>6749</v>
      </c>
    </row>
    <row r="161" spans="1:43">
      <c r="A161" s="97" t="str">
        <f>MasterRemote!A161</f>
        <v>SCM201900010008000160</v>
      </c>
      <c r="B161" s="97">
        <f>MasterRemote!B161</f>
        <v>160</v>
      </c>
      <c r="C161" s="97" t="str">
        <f>VLOOKUP(A161,Sheet7!$B$3:$BR$326,22,FALSE)</f>
        <v>6.70.17.1</v>
      </c>
      <c r="D161" s="314">
        <f>VLOOKUP(A161,Sheet7!$B$3:$BR$326,16,FALSE)</f>
        <v>43424</v>
      </c>
      <c r="E161" s="97" t="s">
        <v>4712</v>
      </c>
      <c r="F161" s="97" t="str">
        <f>MasterRemote!I161</f>
        <v>KANCA YGY BOYOLALI [H0173]</v>
      </c>
      <c r="G161" s="97" t="s">
        <v>3128</v>
      </c>
      <c r="H161" s="97" t="s">
        <v>3129</v>
      </c>
      <c r="I161" s="314">
        <f t="shared" si="12"/>
        <v>43424</v>
      </c>
      <c r="J161" s="314">
        <f t="shared" si="13"/>
        <v>43424</v>
      </c>
      <c r="K161" s="314">
        <f t="shared" si="14"/>
        <v>43424</v>
      </c>
      <c r="L161" s="314">
        <f t="shared" si="15"/>
        <v>43424</v>
      </c>
      <c r="M161" s="97" t="s">
        <v>8547</v>
      </c>
      <c r="N161" s="97" t="s">
        <v>8548</v>
      </c>
      <c r="O161" s="97" t="s">
        <v>14</v>
      </c>
      <c r="P161" s="97" t="s">
        <v>2940</v>
      </c>
      <c r="Q161" s="337">
        <v>20009</v>
      </c>
      <c r="R161" s="97" t="str">
        <f>VLOOKUP(A161,Sheet7!$B$3:$BR$326,18,FALSE)</f>
        <v>Andy</v>
      </c>
      <c r="S161" s="97">
        <f>VLOOKUP(A161,Sheet7!$B$3:$BR$326,19,FALSE)</f>
        <v>82137567877</v>
      </c>
      <c r="T161" s="97">
        <f>VLOOKUP(A161,Sheet7!$B$3:$BR$326,26,FALSE)</f>
        <v>-7533666</v>
      </c>
      <c r="U161" s="97">
        <f>VLOOKUP(A161,Sheet7!$B$3:$BR$326,27,FALSE)</f>
        <v>110601531</v>
      </c>
      <c r="V161" s="97" t="str">
        <f>VLOOKUP(A161,Sheet7!$B$3:$BR$326,21,FALSE)</f>
        <v>36H21707</v>
      </c>
      <c r="W161" s="97">
        <f>VLOOKUP(A161,Sheet7!$B$3:$BR$326,32,FALSE)</f>
        <v>130</v>
      </c>
      <c r="X161" s="97">
        <v>180</v>
      </c>
      <c r="Y161" s="97">
        <f>VLOOKUP(A161,Sheet7!$B$3:$BR$326,49,FALSE)</f>
        <v>35.119999999999997</v>
      </c>
      <c r="Z161" s="97">
        <f>VLOOKUP(A161,Sheet7!$B$3:$BR$326,50,FALSE)</f>
        <v>53.94</v>
      </c>
      <c r="AA161" s="97" t="s">
        <v>8554</v>
      </c>
      <c r="AB161" s="97" t="str">
        <f>VLOOKUP(A161,TaskSurvey!$A$2:$AR$237,36,FALSE)</f>
        <v>NPRM</v>
      </c>
      <c r="AC161" s="97" t="str">
        <f>VLOOKUP(A161,TaskSurvey!$A$2:$AR$237,37,FALSE)</f>
        <v>50m x 2</v>
      </c>
      <c r="AD161" s="97" t="str">
        <f>VLOOKUP(A161,TaskSurvey!$A$2:$AR$237,25,FALSE)</f>
        <v>2.4 m</v>
      </c>
      <c r="AE161" s="97" t="s">
        <v>8556</v>
      </c>
      <c r="AF161" s="97" t="str">
        <f>VLOOKUP(A161,Sheet7!$B$3:$BR$326,59,FALSE)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61" s="97" t="str">
        <f t="shared" si="16"/>
        <v>6.70.17.1</v>
      </c>
      <c r="AH161" s="97" t="str">
        <f>VLOOKUP(A161,Sheet7!$B$3:$BR$326,23,FALSE)</f>
        <v>10.204.3.140/30</v>
      </c>
      <c r="AI161" s="335" t="str">
        <f>MasterRemote!K161</f>
        <v>HUGHES239</v>
      </c>
      <c r="AJ161" s="315">
        <v>233070710</v>
      </c>
      <c r="AK161" s="317" t="s">
        <v>8560</v>
      </c>
      <c r="AL161" s="97" t="str">
        <f>MasterRemote!T161</f>
        <v>SCM201900010008</v>
      </c>
      <c r="AM161" s="97" t="s">
        <v>8548</v>
      </c>
      <c r="AN161" s="97" t="s">
        <v>8548</v>
      </c>
      <c r="AO161" s="335" t="str">
        <f t="shared" si="17"/>
        <v>HUGHES239-Instalasi-160</v>
      </c>
      <c r="AP161" s="335">
        <v>233019505</v>
      </c>
      <c r="AQ161" s="338" t="s">
        <v>6749</v>
      </c>
    </row>
    <row r="162" spans="1:43">
      <c r="A162" s="97" t="str">
        <f>MasterRemote!A162</f>
        <v>SCM201900010008000161</v>
      </c>
      <c r="B162" s="97">
        <f>MasterRemote!B162</f>
        <v>161</v>
      </c>
      <c r="C162" s="97" t="str">
        <f>VLOOKUP(A162,Sheet7!$B$3:$BR$326,22,FALSE)</f>
        <v>1.107.17.1</v>
      </c>
      <c r="D162" s="314">
        <f>VLOOKUP(A162,Sheet7!$B$3:$BR$326,16,FALSE)</f>
        <v>43424</v>
      </c>
      <c r="E162" s="97" t="s">
        <v>4712</v>
      </c>
      <c r="F162" s="97" t="str">
        <f>MasterRemote!I162</f>
        <v>KANCA SMG PATTIMURA SEMARANG [G0083]</v>
      </c>
      <c r="G162" s="97" t="s">
        <v>3254</v>
      </c>
      <c r="H162" s="97" t="s">
        <v>3255</v>
      </c>
      <c r="I162" s="314">
        <f t="shared" si="12"/>
        <v>43424</v>
      </c>
      <c r="J162" s="314">
        <f t="shared" si="13"/>
        <v>43424</v>
      </c>
      <c r="K162" s="314">
        <f t="shared" si="14"/>
        <v>43424</v>
      </c>
      <c r="L162" s="314">
        <f t="shared" si="15"/>
        <v>43424</v>
      </c>
      <c r="M162" s="97" t="s">
        <v>8547</v>
      </c>
      <c r="N162" s="97" t="s">
        <v>8548</v>
      </c>
      <c r="O162" s="97" t="s">
        <v>14</v>
      </c>
      <c r="P162" s="97" t="s">
        <v>2940</v>
      </c>
      <c r="Q162" s="337">
        <v>20009</v>
      </c>
      <c r="R162" s="97" t="str">
        <f>VLOOKUP(A162,Sheet7!$B$3:$BR$326,18,FALSE)</f>
        <v>Miko</v>
      </c>
      <c r="S162" s="97">
        <f>VLOOKUP(A162,Sheet7!$B$3:$BR$326,19,FALSE)</f>
        <v>8122869855</v>
      </c>
      <c r="T162" s="97">
        <f>VLOOKUP(A162,Sheet7!$B$3:$BR$326,26,FALSE)</f>
        <v>-6969639</v>
      </c>
      <c r="U162" s="97">
        <f>VLOOKUP(A162,Sheet7!$B$3:$BR$326,27,FALSE)</f>
        <v>110431695</v>
      </c>
      <c r="V162" s="97" t="str">
        <f>VLOOKUP(A162,Sheet7!$B$3:$BR$326,21,FALSE)</f>
        <v>36G21468</v>
      </c>
      <c r="W162" s="97">
        <f>VLOOKUP(A162,Sheet7!$B$3:$BR$326,32,FALSE)</f>
        <v>123</v>
      </c>
      <c r="X162" s="97">
        <v>180</v>
      </c>
      <c r="Y162" s="97">
        <f>VLOOKUP(A162,Sheet7!$B$3:$BR$326,49,FALSE)</f>
        <v>37.21</v>
      </c>
      <c r="Z162" s="97">
        <f>VLOOKUP(A162,Sheet7!$B$3:$BR$326,50,FALSE)</f>
        <v>52.24</v>
      </c>
      <c r="AA162" s="97" t="s">
        <v>8554</v>
      </c>
      <c r="AB162" s="97" t="str">
        <f>VLOOKUP(A162,TaskSurvey!$A$2:$AR$237,36,FALSE)</f>
        <v>NPRM</v>
      </c>
      <c r="AC162" s="97" t="str">
        <f>VLOOKUP(A162,TaskSurvey!$A$2:$AR$237,37,FALSE)</f>
        <v>150m x 2</v>
      </c>
      <c r="AD162" s="97" t="str">
        <f>VLOOKUP(A162,TaskSurvey!$A$2:$AR$237,25,FALSE)</f>
        <v>2.4 m</v>
      </c>
      <c r="AE162" s="97" t="s">
        <v>8556</v>
      </c>
      <c r="AF162" s="97" t="str">
        <f>VLOOKUP(A162,Sheet7!$B$3:$BR$326,59,FALSE)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2" s="97" t="str">
        <f t="shared" si="16"/>
        <v>1.107.17.1</v>
      </c>
      <c r="AH162" s="97" t="str">
        <f>VLOOKUP(A162,Sheet7!$B$3:$BR$326,23,FALSE)</f>
        <v>10.204.3.144/30</v>
      </c>
      <c r="AI162" s="335" t="str">
        <f>MasterRemote!K162</f>
        <v>HUGHES239</v>
      </c>
      <c r="AJ162" s="315">
        <v>233070710</v>
      </c>
      <c r="AK162" s="317" t="s">
        <v>8560</v>
      </c>
      <c r="AL162" s="97" t="str">
        <f>MasterRemote!T162</f>
        <v>SCM201900010008</v>
      </c>
      <c r="AM162" s="97" t="s">
        <v>8548</v>
      </c>
      <c r="AN162" s="97" t="s">
        <v>8548</v>
      </c>
      <c r="AO162" s="335" t="str">
        <f t="shared" si="17"/>
        <v>HUGHES239-Instalasi-161</v>
      </c>
      <c r="AP162" s="335">
        <v>233019505</v>
      </c>
      <c r="AQ162" s="338" t="s">
        <v>6749</v>
      </c>
    </row>
    <row r="163" spans="1:43">
      <c r="A163" s="97" t="str">
        <f>MasterRemote!A163</f>
        <v>SCM201900010008000162</v>
      </c>
      <c r="B163" s="97">
        <f>MasterRemote!B163</f>
        <v>162</v>
      </c>
      <c r="C163" s="97" t="str">
        <f>VLOOKUP(A163,Sheet7!$B$3:$BR$326,22,FALSE)</f>
        <v>2.78.17.1</v>
      </c>
      <c r="D163" s="314">
        <f>VLOOKUP(A163,Sheet7!$B$3:$BR$326,16,FALSE)</f>
        <v>43424</v>
      </c>
      <c r="E163" s="97" t="s">
        <v>4712</v>
      </c>
      <c r="F163" s="97" t="str">
        <f>MasterRemote!I163</f>
        <v>KANCA YGY MUNTILAN [H0251]</v>
      </c>
      <c r="G163" s="97" t="s">
        <v>3136</v>
      </c>
      <c r="H163" s="97" t="s">
        <v>3137</v>
      </c>
      <c r="I163" s="314">
        <f t="shared" si="12"/>
        <v>43424</v>
      </c>
      <c r="J163" s="314">
        <f t="shared" si="13"/>
        <v>43424</v>
      </c>
      <c r="K163" s="314">
        <f t="shared" si="14"/>
        <v>43424</v>
      </c>
      <c r="L163" s="314">
        <f t="shared" si="15"/>
        <v>43424</v>
      </c>
      <c r="M163" s="97" t="s">
        <v>8547</v>
      </c>
      <c r="N163" s="97" t="s">
        <v>8548</v>
      </c>
      <c r="O163" s="97" t="s">
        <v>14</v>
      </c>
      <c r="P163" s="97" t="s">
        <v>2940</v>
      </c>
      <c r="Q163" s="337">
        <v>20009</v>
      </c>
      <c r="R163" s="97" t="str">
        <f>VLOOKUP(A163,Sheet7!$B$3:$BR$326,18,FALSE)</f>
        <v>Fajar</v>
      </c>
      <c r="S163" s="97">
        <f>VLOOKUP(A163,Sheet7!$B$3:$BR$326,19,FALSE)</f>
        <v>8562925558</v>
      </c>
      <c r="T163" s="97">
        <f>VLOOKUP(A163,Sheet7!$B$3:$BR$326,26,FALSE)</f>
        <v>-7578892</v>
      </c>
      <c r="U163" s="97">
        <f>VLOOKUP(A163,Sheet7!$B$3:$BR$326,27,FALSE)</f>
        <v>11028038</v>
      </c>
      <c r="V163" s="97" t="str">
        <f>VLOOKUP(A163,Sheet7!$B$3:$BR$326,21,FALSE)</f>
        <v>36H21708</v>
      </c>
      <c r="W163" s="97">
        <f>VLOOKUP(A163,Sheet7!$B$3:$BR$326,32,FALSE)</f>
        <v>131</v>
      </c>
      <c r="X163" s="97">
        <v>180</v>
      </c>
      <c r="Y163" s="97">
        <f>VLOOKUP(A163,Sheet7!$B$3:$BR$326,49,FALSE)</f>
        <v>35.35</v>
      </c>
      <c r="Z163" s="97">
        <f>VLOOKUP(A163,Sheet7!$B$3:$BR$326,50,FALSE)</f>
        <v>54.47</v>
      </c>
      <c r="AA163" s="97" t="s">
        <v>8554</v>
      </c>
      <c r="AB163" s="97" t="str">
        <f>VLOOKUP(A163,TaskSurvey!$A$2:$AR$237,36,FALSE)</f>
        <v>NPRM</v>
      </c>
      <c r="AC163" s="97" t="str">
        <f>VLOOKUP(A163,TaskSurvey!$A$2:$AR$237,37,FALSE)</f>
        <v>30m x 2</v>
      </c>
      <c r="AD163" s="97" t="str">
        <f>VLOOKUP(A163,TaskSurvey!$A$2:$AR$237,25,FALSE)</f>
        <v>2.4 m</v>
      </c>
      <c r="AE163" s="97" t="s">
        <v>8556</v>
      </c>
      <c r="AF163" s="97" t="str">
        <f>VLOOKUP(A163,Sheet7!$B$3:$BR$326,59,FALSE)</f>
        <v>ACTION
● Lifting perangkat
● Rakit antenna set 2,4m
● Pointing max ke satelit brisat hub 1
● Kroschek pandangan tampak depan antenna sudah disimetris antara feedsupport danTapak pedestal sudah ok
● Dinabolt tapak pedestal
● COR BALLAST sesuai SOP
● TARIK KABEL
● XPOLL ke NOC dan POC BRI</v>
      </c>
      <c r="AG163" s="97" t="str">
        <f t="shared" si="16"/>
        <v>2.78.17.1</v>
      </c>
      <c r="AH163" s="97" t="str">
        <f>VLOOKUP(A163,Sheet7!$B$3:$BR$326,23,FALSE)</f>
        <v>10.204.3.148/30</v>
      </c>
      <c r="AI163" s="335" t="str">
        <f>MasterRemote!K163</f>
        <v>HUGHES239</v>
      </c>
      <c r="AJ163" s="315">
        <v>233070710</v>
      </c>
      <c r="AK163" s="317" t="s">
        <v>8560</v>
      </c>
      <c r="AL163" s="97" t="str">
        <f>MasterRemote!T163</f>
        <v>SCM201900010008</v>
      </c>
      <c r="AM163" s="97" t="s">
        <v>8548</v>
      </c>
      <c r="AN163" s="97" t="s">
        <v>8548</v>
      </c>
      <c r="AO163" s="335" t="str">
        <f t="shared" si="17"/>
        <v>HUGHES239-Instalasi-162</v>
      </c>
      <c r="AP163" s="335">
        <v>233019505</v>
      </c>
      <c r="AQ163" s="338" t="s">
        <v>6749</v>
      </c>
    </row>
    <row r="164" spans="1:43">
      <c r="A164" s="97" t="str">
        <f>MasterRemote!A164</f>
        <v>SCM201900010008000163</v>
      </c>
      <c r="B164" s="97">
        <f>MasterRemote!B164</f>
        <v>163</v>
      </c>
      <c r="C164" s="97" t="str">
        <f>VLOOKUP(A164,Sheet7!$B$3:$BR$326,22,FALSE)</f>
        <v>1.110.17.1</v>
      </c>
      <c r="D164" s="314">
        <f>VLOOKUP(A164,Sheet7!$B$3:$BR$326,16,FALSE)</f>
        <v>43423</v>
      </c>
      <c r="E164" s="97" t="s">
        <v>4712</v>
      </c>
      <c r="F164" s="97" t="str">
        <f>MasterRemote!I164</f>
        <v>KANCA YGY KLATEN [H0035]</v>
      </c>
      <c r="G164" s="97" t="s">
        <v>3128</v>
      </c>
      <c r="H164" s="97" t="s">
        <v>3129</v>
      </c>
      <c r="I164" s="314">
        <f t="shared" si="12"/>
        <v>43423</v>
      </c>
      <c r="J164" s="314">
        <f t="shared" si="13"/>
        <v>43423</v>
      </c>
      <c r="K164" s="314">
        <f t="shared" si="14"/>
        <v>43423</v>
      </c>
      <c r="L164" s="314">
        <f t="shared" si="15"/>
        <v>43423</v>
      </c>
      <c r="M164" s="97" t="s">
        <v>8547</v>
      </c>
      <c r="N164" s="97" t="s">
        <v>8548</v>
      </c>
      <c r="O164" s="97" t="s">
        <v>14</v>
      </c>
      <c r="P164" s="97" t="s">
        <v>2940</v>
      </c>
      <c r="Q164" s="337">
        <v>20009</v>
      </c>
      <c r="R164" s="97" t="str">
        <f>VLOOKUP(A164,Sheet7!$B$3:$BR$326,18,FALSE)</f>
        <v>Bayu</v>
      </c>
      <c r="S164" s="97">
        <f>VLOOKUP(A164,Sheet7!$B$3:$BR$326,19,FALSE)</f>
        <v>85643927456</v>
      </c>
      <c r="T164" s="97">
        <f>VLOOKUP(A164,Sheet7!$B$3:$BR$326,26,FALSE)</f>
        <v>-7710517</v>
      </c>
      <c r="U164" s="97">
        <f>VLOOKUP(A164,Sheet7!$B$3:$BR$326,27,FALSE)</f>
        <v>110596461</v>
      </c>
      <c r="V164" s="97" t="str">
        <f>VLOOKUP(A164,Sheet7!$B$3:$BR$326,21,FALSE)</f>
        <v>36H21709</v>
      </c>
      <c r="W164" s="97">
        <f>VLOOKUP(A164,Sheet7!$B$3:$BR$326,32,FALSE)</f>
        <v>131</v>
      </c>
      <c r="X164" s="97">
        <v>180</v>
      </c>
      <c r="Y164" s="97">
        <f>VLOOKUP(A164,Sheet7!$B$3:$BR$326,49,FALSE)</f>
        <v>35.54</v>
      </c>
      <c r="Z164" s="97">
        <f>VLOOKUP(A164,Sheet7!$B$3:$BR$326,50,FALSE)</f>
        <v>54.17</v>
      </c>
      <c r="AA164" s="97" t="s">
        <v>8554</v>
      </c>
      <c r="AB164" s="97" t="str">
        <f>VLOOKUP(A164,TaskSurvey!$A$2:$AR$237,36,FALSE)</f>
        <v>NPRM</v>
      </c>
      <c r="AC164" s="97" t="str">
        <f>VLOOKUP(A164,TaskSurvey!$A$2:$AR$237,37,FALSE)</f>
        <v>70m x 2</v>
      </c>
      <c r="AD164" s="97" t="str">
        <f>VLOOKUP(A164,TaskSurvey!$A$2:$AR$237,25,FALSE)</f>
        <v>2.4 m</v>
      </c>
      <c r="AE164" s="97" t="s">
        <v>8556</v>
      </c>
      <c r="AF164" s="97" t="str">
        <f>VLOOKUP(A164,Sheet7!$B$3:$BR$326,59,FALSE)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Di kunjungi ulang oleh Prayogo pada tgl 16 okt 2018 
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v>
      </c>
      <c r="AG164" s="97" t="str">
        <f t="shared" si="16"/>
        <v>1.110.17.1</v>
      </c>
      <c r="AH164" s="97" t="str">
        <f>VLOOKUP(A164,Sheet7!$B$3:$BR$326,23,FALSE)</f>
        <v>10.204.3.152/30</v>
      </c>
      <c r="AI164" s="335" t="str">
        <f>MasterRemote!K164</f>
        <v>HUGHES239</v>
      </c>
      <c r="AJ164" s="315">
        <v>233070710</v>
      </c>
      <c r="AK164" s="317" t="s">
        <v>8560</v>
      </c>
      <c r="AL164" s="97" t="str">
        <f>MasterRemote!T164</f>
        <v>SCM201900010008</v>
      </c>
      <c r="AM164" s="97" t="s">
        <v>8548</v>
      </c>
      <c r="AN164" s="97" t="s">
        <v>8548</v>
      </c>
      <c r="AO164" s="335" t="str">
        <f t="shared" si="17"/>
        <v>HUGHES239-Instalasi-163</v>
      </c>
      <c r="AP164" s="335">
        <v>233019505</v>
      </c>
      <c r="AQ164" s="338" t="s">
        <v>6749</v>
      </c>
    </row>
    <row r="165" spans="1:43">
      <c r="A165" s="97" t="str">
        <f>MasterRemote!A165</f>
        <v>SCM201900010008000164</v>
      </c>
      <c r="B165" s="97">
        <f>MasterRemote!B165</f>
        <v>164</v>
      </c>
      <c r="C165" s="97" t="str">
        <f>VLOOKUP(A165,Sheet7!$B$3:$BR$326,22,FALSE)</f>
        <v>6.73.17.1</v>
      </c>
      <c r="D165" s="314">
        <f>VLOOKUP(A165,Sheet7!$B$3:$BR$326,16,FALSE)</f>
        <v>43419</v>
      </c>
      <c r="E165" s="97" t="s">
        <v>4712</v>
      </c>
      <c r="F165" s="97" t="str">
        <f>MasterRemote!I165</f>
        <v>KANCA SMG BUMIAYU [G0190]</v>
      </c>
      <c r="G165" s="206" t="s">
        <v>3160</v>
      </c>
      <c r="H165" s="206" t="s">
        <v>3161</v>
      </c>
      <c r="I165" s="314">
        <f t="shared" si="12"/>
        <v>43419</v>
      </c>
      <c r="J165" s="314">
        <f t="shared" si="13"/>
        <v>43419</v>
      </c>
      <c r="K165" s="314">
        <f t="shared" si="14"/>
        <v>43419</v>
      </c>
      <c r="L165" s="314">
        <f t="shared" si="15"/>
        <v>43419</v>
      </c>
      <c r="M165" s="97" t="s">
        <v>8547</v>
      </c>
      <c r="N165" s="97" t="s">
        <v>8548</v>
      </c>
      <c r="O165" s="97" t="s">
        <v>14</v>
      </c>
      <c r="P165" s="97" t="s">
        <v>2940</v>
      </c>
      <c r="Q165" s="337">
        <v>20009</v>
      </c>
      <c r="R165" s="97" t="str">
        <f>VLOOKUP(A165,Sheet7!$B$3:$BR$326,18,FALSE)</f>
        <v>Ardi</v>
      </c>
      <c r="S165" s="97">
        <f>VLOOKUP(A165,Sheet7!$B$3:$BR$326,19,FALSE)</f>
        <v>82322974620</v>
      </c>
      <c r="T165" s="97">
        <f>VLOOKUP(A165,Sheet7!$B$3:$BR$326,26,FALSE)</f>
        <v>-7246629</v>
      </c>
      <c r="U165" s="97">
        <f>VLOOKUP(A165,Sheet7!$B$3:$BR$326,27,FALSE)</f>
        <v>109006214</v>
      </c>
      <c r="V165" s="97" t="str">
        <f>VLOOKUP(A165,Sheet7!$B$3:$BR$326,21,FALSE)</f>
        <v>36G21469</v>
      </c>
      <c r="W165" s="97">
        <f>VLOOKUP(A165,Sheet7!$B$3:$BR$326,32,FALSE)</f>
        <v>0</v>
      </c>
      <c r="X165" s="97">
        <v>180</v>
      </c>
      <c r="Y165" s="97">
        <f>VLOOKUP(A165,Sheet7!$B$3:$BR$326,49,FALSE)</f>
        <v>35.65</v>
      </c>
      <c r="Z165" s="97">
        <f>VLOOKUP(A165,Sheet7!$B$3:$BR$326,50,FALSE)</f>
        <v>50.68</v>
      </c>
      <c r="AA165" s="97" t="s">
        <v>8554</v>
      </c>
      <c r="AB165" s="97" t="str">
        <f>VLOOKUP(A165,TaskSurvey!$A$2:$AR$237,36,FALSE)</f>
        <v>NPRM</v>
      </c>
      <c r="AC165" s="97" t="str">
        <f>VLOOKUP(A165,TaskSurvey!$A$2:$AR$237,37,FALSE)</f>
        <v>100m x 2</v>
      </c>
      <c r="AD165" s="97" t="str">
        <f>VLOOKUP(A165,TaskSurvey!$A$2:$AR$237,25,FALSE)</f>
        <v>2.4 m</v>
      </c>
      <c r="AE165" s="97" t="s">
        <v>8556</v>
      </c>
      <c r="AF165" s="97" t="str">
        <f>VLOOKUP(A165,Sheet7!$B$3:$BR$326,59,FALSE)</f>
        <v>Selesai instalasi 5 Agustus 2018
Done xpoll tgl 24 September 2018 oleh Januar Primayuda</v>
      </c>
      <c r="AG165" s="97" t="str">
        <f t="shared" si="16"/>
        <v>6.73.17.1</v>
      </c>
      <c r="AH165" s="97" t="str">
        <f>VLOOKUP(A165,Sheet7!$B$3:$BR$326,23,FALSE)</f>
        <v>15.1.2.222</v>
      </c>
      <c r="AI165" s="335" t="str">
        <f>MasterRemote!K165</f>
        <v>HUGHES239</v>
      </c>
      <c r="AJ165" s="315">
        <v>233070710</v>
      </c>
      <c r="AK165" s="317" t="s">
        <v>8560</v>
      </c>
      <c r="AL165" s="97" t="str">
        <f>MasterRemote!T165</f>
        <v>SCM201900010008</v>
      </c>
      <c r="AM165" s="97" t="s">
        <v>8548</v>
      </c>
      <c r="AN165" s="97" t="s">
        <v>8548</v>
      </c>
      <c r="AO165" s="335" t="str">
        <f t="shared" si="17"/>
        <v>HUGHES239-Instalasi-164</v>
      </c>
      <c r="AP165" s="335">
        <v>233019505</v>
      </c>
      <c r="AQ165" s="338" t="s">
        <v>6749</v>
      </c>
    </row>
    <row r="166" spans="1:43">
      <c r="A166" s="97" t="str">
        <f>MasterRemote!A166</f>
        <v>SCM201900010008000165</v>
      </c>
      <c r="B166" s="97">
        <f>MasterRemote!B166</f>
        <v>165</v>
      </c>
      <c r="C166" s="97" t="str">
        <f>VLOOKUP(A166,Sheet7!$B$3:$BR$326,22,FALSE)</f>
        <v>5.136.17.1</v>
      </c>
      <c r="D166" s="314">
        <f>VLOOKUP(A166,Sheet7!$B$3:$BR$326,16,FALSE)</f>
        <v>43421</v>
      </c>
      <c r="E166" s="97" t="s">
        <v>4712</v>
      </c>
      <c r="F166" s="97" t="str">
        <f>MasterRemote!I166</f>
        <v>KANCA PLG MUARA ENIM</v>
      </c>
      <c r="G166" s="97">
        <v>235441203</v>
      </c>
      <c r="H166" s="97" t="s">
        <v>6747</v>
      </c>
      <c r="I166" s="314">
        <f t="shared" si="12"/>
        <v>43421</v>
      </c>
      <c r="J166" s="314">
        <f t="shared" si="13"/>
        <v>43421</v>
      </c>
      <c r="K166" s="314">
        <f t="shared" si="14"/>
        <v>43421</v>
      </c>
      <c r="L166" s="314">
        <f t="shared" si="15"/>
        <v>43421</v>
      </c>
      <c r="M166" s="97" t="s">
        <v>8547</v>
      </c>
      <c r="N166" s="97" t="s">
        <v>8548</v>
      </c>
      <c r="O166" s="97" t="s">
        <v>14</v>
      </c>
      <c r="P166" s="97" t="s">
        <v>2940</v>
      </c>
      <c r="Q166" s="337">
        <v>20009</v>
      </c>
      <c r="R166" s="97" t="str">
        <f>VLOOKUP(A166,Sheet7!$B$3:$BR$326,18,FALSE)</f>
        <v>Daniel</v>
      </c>
      <c r="S166" s="97">
        <f>VLOOKUP(A166,Sheet7!$B$3:$BR$326,19,FALSE)</f>
        <v>85211057203</v>
      </c>
      <c r="T166" s="97">
        <f>VLOOKUP(A166,Sheet7!$B$3:$BR$326,26,FALSE)</f>
        <v>-3661909</v>
      </c>
      <c r="U166" s="97">
        <f>VLOOKUP(A166,Sheet7!$B$3:$BR$326,27,FALSE)</f>
        <v>103768056</v>
      </c>
      <c r="V166" s="97" t="str">
        <f>VLOOKUP(A166,Sheet7!$B$3:$BR$326,21,FALSE)</f>
        <v>36D21023</v>
      </c>
      <c r="W166" s="97">
        <f>VLOOKUP(A166,Sheet7!$B$3:$BR$326,32,FALSE)</f>
        <v>130</v>
      </c>
      <c r="X166" s="97">
        <v>180</v>
      </c>
      <c r="Y166" s="97">
        <f>VLOOKUP(A166,Sheet7!$B$3:$BR$326,49,FALSE)</f>
        <v>36.47</v>
      </c>
      <c r="Z166" s="97">
        <f>VLOOKUP(A166,Sheet7!$B$3:$BR$326,50,FALSE)</f>
        <v>54.47</v>
      </c>
      <c r="AA166" s="97" t="s">
        <v>8554</v>
      </c>
      <c r="AB166" s="97" t="str">
        <f>VLOOKUP(A166,TaskSurvey!$A$2:$AR$237,36,FALSE)</f>
        <v>NPRM</v>
      </c>
      <c r="AC166" s="97" t="str">
        <f>VLOOKUP(A166,TaskSurvey!$A$2:$AR$237,37,FALSE)</f>
        <v>70m x 2</v>
      </c>
      <c r="AD166" s="97" t="str">
        <f>VLOOKUP(A166,TaskSurvey!$A$2:$AR$237,25,FALSE)</f>
        <v>2.4 m</v>
      </c>
      <c r="AE166" s="97" t="s">
        <v>8556</v>
      </c>
      <c r="AF166" s="97" t="str">
        <f>VLOOKUP(A166,Sheet7!$B$3:$BR$326,59,FALSE)</f>
        <v>ACTION
●Bongkar antena CSM
● Lifting perangkat
● Rakit antenna set 2,4m
● Pointing max ke satelit brisat hub 1
● Kroschek pandangan tampak depan antenna sudah disimetris antara feedsupport danTapak pedestal sudah ok
● Dinabolt tapak pedestal
● COR BALLAST sesuai SOP
● XPOLL ke NOC dan POC BRI
ELEKTRIKAL OUTPUT
● P-N : 220 v
● P-G : 220 v
● N-G : 0.9 v
VIA : PLN
-SARPEN
-AC ADA DAN DINGIN
-UPS : ADA DAN BACKUP
Memakai modem back up kanca muara enim setelah xpooll dikembalikan ke kanca</v>
      </c>
      <c r="AG166" s="97" t="str">
        <f t="shared" si="16"/>
        <v>5.136.17.1</v>
      </c>
      <c r="AH166" s="97" t="str">
        <f>VLOOKUP(A166,Sheet7!$B$3:$BR$326,23,FALSE)</f>
        <v>15.1.2.87</v>
      </c>
      <c r="AI166" s="335" t="str">
        <f>MasterRemote!K166</f>
        <v>HUGHES239</v>
      </c>
      <c r="AJ166" s="335">
        <v>233059704</v>
      </c>
      <c r="AK166" s="335" t="s">
        <v>6727</v>
      </c>
      <c r="AL166" s="97" t="str">
        <f>MasterRemote!T166</f>
        <v>SCM201900010008</v>
      </c>
      <c r="AM166" s="97" t="s">
        <v>8548</v>
      </c>
      <c r="AN166" s="97" t="s">
        <v>8548</v>
      </c>
      <c r="AO166" s="335" t="str">
        <f t="shared" si="17"/>
        <v>HUGHES239-Instalasi-165</v>
      </c>
      <c r="AP166" s="335">
        <v>233019505</v>
      </c>
      <c r="AQ166" s="338" t="s">
        <v>6749</v>
      </c>
    </row>
    <row r="167" spans="1:43">
      <c r="A167" s="97" t="str">
        <f>MasterRemote!A167</f>
        <v>SCM201900010008000166</v>
      </c>
      <c r="B167" s="97">
        <f>MasterRemote!B167</f>
        <v>166</v>
      </c>
      <c r="C167" s="97" t="str">
        <f>VLOOKUP(A167,Sheet7!$B$3:$BR$326,22,FALSE)</f>
        <v>6.78.17.1</v>
      </c>
      <c r="D167" s="314">
        <f>VLOOKUP(A167,Sheet7!$B$3:$BR$326,16,FALSE)</f>
        <v>43421</v>
      </c>
      <c r="E167" s="97" t="s">
        <v>4712</v>
      </c>
      <c r="F167" s="97" t="str">
        <f>MasterRemote!I167</f>
        <v>KANCA YGY WATES [H0152]</v>
      </c>
      <c r="G167" s="97" t="s">
        <v>3249</v>
      </c>
      <c r="H167" s="97" t="s">
        <v>3250</v>
      </c>
      <c r="I167" s="314">
        <f t="shared" si="12"/>
        <v>43421</v>
      </c>
      <c r="J167" s="314">
        <f t="shared" si="13"/>
        <v>43421</v>
      </c>
      <c r="K167" s="314">
        <f t="shared" si="14"/>
        <v>43421</v>
      </c>
      <c r="L167" s="314">
        <f t="shared" si="15"/>
        <v>43421</v>
      </c>
      <c r="M167" s="97" t="s">
        <v>8547</v>
      </c>
      <c r="N167" s="97" t="s">
        <v>8548</v>
      </c>
      <c r="O167" s="97" t="s">
        <v>14</v>
      </c>
      <c r="P167" s="97" t="s">
        <v>2940</v>
      </c>
      <c r="Q167" s="337">
        <v>20009</v>
      </c>
      <c r="R167" s="97" t="str">
        <f>VLOOKUP(A167,Sheet7!$B$3:$BR$326,18,FALSE)</f>
        <v>Irfan</v>
      </c>
      <c r="S167" s="97">
        <f>VLOOKUP(A167,Sheet7!$B$3:$BR$326,19,FALSE)</f>
        <v>87738374545</v>
      </c>
      <c r="T167" s="97">
        <f>VLOOKUP(A167,Sheet7!$B$3:$BR$326,26,FALSE)</f>
        <v>-786565</v>
      </c>
      <c r="U167" s="97">
        <f>VLOOKUP(A167,Sheet7!$B$3:$BR$326,27,FALSE)</f>
        <v>110157117</v>
      </c>
      <c r="V167" s="97" t="str">
        <f>VLOOKUP(A167,Sheet7!$B$3:$BR$326,21,FALSE)</f>
        <v>36H21710</v>
      </c>
      <c r="W167" s="97">
        <f>VLOOKUP(A167,Sheet7!$B$3:$BR$326,32,FALSE)</f>
        <v>122</v>
      </c>
      <c r="X167" s="97">
        <v>180</v>
      </c>
      <c r="Y167" s="97">
        <f>VLOOKUP(A167,Sheet7!$B$3:$BR$326,49,FALSE)</f>
        <v>35.909999999999997</v>
      </c>
      <c r="Z167" s="97">
        <f>VLOOKUP(A167,Sheet7!$B$3:$BR$326,50,FALSE)</f>
        <v>51.43</v>
      </c>
      <c r="AA167" s="97" t="s">
        <v>8554</v>
      </c>
      <c r="AB167" s="97" t="str">
        <f>VLOOKUP(A167,TaskSurvey!$A$2:$AR$237,36,FALSE)</f>
        <v>NPRM</v>
      </c>
      <c r="AC167" s="97" t="str">
        <f>VLOOKUP(A167,TaskSurvey!$A$2:$AR$237,37,FALSE)</f>
        <v>35m x 2</v>
      </c>
      <c r="AD167" s="97" t="str">
        <f>VLOOKUP(A167,TaskSurvey!$A$2:$AR$237,25,FALSE)</f>
        <v>2.4 m</v>
      </c>
      <c r="AE167" s="97" t="s">
        <v>8556</v>
      </c>
      <c r="AF167" s="97" t="str">
        <f>VLOOKUP(A167,Sheet7!$B$3:$BR$326,59,FALSE)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tgl 4 Agustus 2018</v>
      </c>
      <c r="AG167" s="97" t="str">
        <f t="shared" si="16"/>
        <v>6.78.17.1</v>
      </c>
      <c r="AH167" s="97" t="str">
        <f>VLOOKUP(A167,Sheet7!$B$3:$BR$326,23,FALSE)</f>
        <v>15.1.2.70</v>
      </c>
      <c r="AI167" s="335" t="str">
        <f>MasterRemote!K167</f>
        <v>HUGHES239</v>
      </c>
      <c r="AJ167" s="335">
        <v>233040304</v>
      </c>
      <c r="AK167" s="335" t="s">
        <v>6723</v>
      </c>
      <c r="AL167" s="97" t="str">
        <f>MasterRemote!T167</f>
        <v>SCM201900010008</v>
      </c>
      <c r="AM167" s="97" t="s">
        <v>8548</v>
      </c>
      <c r="AN167" s="97" t="s">
        <v>8548</v>
      </c>
      <c r="AO167" s="335" t="str">
        <f t="shared" si="17"/>
        <v>HUGHES239-Instalasi-166</v>
      </c>
      <c r="AP167" s="335">
        <v>233019505</v>
      </c>
      <c r="AQ167" s="338" t="s">
        <v>6749</v>
      </c>
    </row>
    <row r="168" spans="1:43">
      <c r="A168" s="97" t="str">
        <f>MasterRemote!A168</f>
        <v>SCM201900010008000167</v>
      </c>
      <c r="B168" s="97">
        <f>MasterRemote!B168</f>
        <v>167</v>
      </c>
      <c r="C168" s="97" t="str">
        <f>VLOOKUP(A168,Sheet7!$B$3:$BR$326,22,FALSE)</f>
        <v>4.44.49.1</v>
      </c>
      <c r="D168" s="314">
        <f>VLOOKUP(A168,Sheet7!$B$3:$BR$326,16,FALSE)</f>
        <v>43422</v>
      </c>
      <c r="E168" s="97" t="s">
        <v>4712</v>
      </c>
      <c r="F168" s="97" t="str">
        <f>MasterRemote!I168</f>
        <v>KANCA SUKOHARJO (0511)</v>
      </c>
      <c r="G168" s="97" t="s">
        <v>3263</v>
      </c>
      <c r="H168" s="97" t="s">
        <v>3264</v>
      </c>
      <c r="I168" s="314">
        <f t="shared" si="12"/>
        <v>43422</v>
      </c>
      <c r="J168" s="314">
        <f t="shared" si="13"/>
        <v>43422</v>
      </c>
      <c r="K168" s="314">
        <f t="shared" si="14"/>
        <v>43422</v>
      </c>
      <c r="L168" s="314">
        <f t="shared" si="15"/>
        <v>43422</v>
      </c>
      <c r="M168" s="97" t="s">
        <v>8547</v>
      </c>
      <c r="N168" s="97" t="s">
        <v>8548</v>
      </c>
      <c r="O168" s="97" t="s">
        <v>14</v>
      </c>
      <c r="P168" s="97" t="s">
        <v>2940</v>
      </c>
      <c r="Q168" s="337">
        <v>20009</v>
      </c>
      <c r="R168" s="97" t="str">
        <f>VLOOKUP(A168,Sheet7!$B$3:$BR$326,18,FALSE)</f>
        <v>Bimo</v>
      </c>
      <c r="S168" s="97">
        <f>VLOOKUP(A168,Sheet7!$B$3:$BR$326,19,FALSE)</f>
        <v>85647302277</v>
      </c>
      <c r="T168" s="97">
        <f>VLOOKUP(A168,Sheet7!$B$3:$BR$326,26,FALSE)</f>
        <v>-7682938</v>
      </c>
      <c r="U168" s="97">
        <f>VLOOKUP(A168,Sheet7!$B$3:$BR$326,27,FALSE)</f>
        <v>110843386</v>
      </c>
      <c r="V168" s="97" t="str">
        <f>VLOOKUP(A168,Sheet7!$B$3:$BR$326,21,FALSE)</f>
        <v>36H21711</v>
      </c>
      <c r="W168" s="97">
        <f>VLOOKUP(A168,Sheet7!$B$3:$BR$326,32,FALSE)</f>
        <v>119</v>
      </c>
      <c r="X168" s="97">
        <v>180</v>
      </c>
      <c r="Y168" s="97">
        <f>VLOOKUP(A168,Sheet7!$B$3:$BR$326,49,FALSE)</f>
        <v>36.22</v>
      </c>
      <c r="Z168" s="97">
        <f>VLOOKUP(A168,Sheet7!$B$3:$BR$326,50,FALSE)</f>
        <v>52.48</v>
      </c>
      <c r="AA168" s="97" t="s">
        <v>8554</v>
      </c>
      <c r="AB168" s="97" t="str">
        <f>VLOOKUP(A168,TaskSurvey!$A$2:$AR$237,36,FALSE)</f>
        <v>NPRM</v>
      </c>
      <c r="AC168" s="97" t="str">
        <f>VLOOKUP(A168,TaskSurvey!$A$2:$AR$237,37,FALSE)</f>
        <v>50m x 2</v>
      </c>
      <c r="AD168" s="97" t="str">
        <f>VLOOKUP(A168,TaskSurvey!$A$2:$AR$237,25,FALSE)</f>
        <v>2.4 m</v>
      </c>
      <c r="AE168" s="97" t="s">
        <v>8556</v>
      </c>
      <c r="AF168" s="97" t="str">
        <f>VLOOKUP(A168,Sheet7!$B$3:$BR$326,59,FALSE)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*NOTE : INSTALASI TAHAP I 239 BRI-HUGHES
REQ CREATE DAN DOWNLOAD MODEM,CROSPOL</v>
      </c>
      <c r="AG168" s="97" t="str">
        <f t="shared" si="16"/>
        <v>4.44.49.1</v>
      </c>
      <c r="AH168" s="97" t="str">
        <f>VLOOKUP(A168,Sheet7!$B$3:$BR$326,23,FALSE)</f>
        <v>15.1.2.225</v>
      </c>
      <c r="AI168" s="335" t="str">
        <f>MasterRemote!K168</f>
        <v>HUGHES239</v>
      </c>
      <c r="AJ168" s="315">
        <v>233070710</v>
      </c>
      <c r="AK168" s="317" t="s">
        <v>8560</v>
      </c>
      <c r="AL168" s="97" t="str">
        <f>MasterRemote!T168</f>
        <v>SCM201900010008</v>
      </c>
      <c r="AM168" s="97" t="s">
        <v>8548</v>
      </c>
      <c r="AN168" s="97" t="s">
        <v>8548</v>
      </c>
      <c r="AO168" s="335" t="str">
        <f t="shared" si="17"/>
        <v>HUGHES239-Instalasi-167</v>
      </c>
      <c r="AP168" s="335">
        <v>233019505</v>
      </c>
      <c r="AQ168" s="338" t="s">
        <v>6749</v>
      </c>
    </row>
    <row r="169" spans="1:43">
      <c r="A169" s="97" t="str">
        <f>MasterRemote!A169</f>
        <v>SCM201900010008000168</v>
      </c>
      <c r="B169" s="97">
        <f>MasterRemote!B169</f>
        <v>168</v>
      </c>
      <c r="C169" s="97" t="str">
        <f>VLOOKUP(A169,Sheet7!$B$3:$BR$326,22,FALSE)</f>
        <v>2.46.17.1</v>
      </c>
      <c r="D169" s="314">
        <f>VLOOKUP(A169,Sheet7!$B$3:$BR$326,16,FALSE)</f>
        <v>43418</v>
      </c>
      <c r="E169" s="97" t="s">
        <v>4712</v>
      </c>
      <c r="F169" s="97" t="str">
        <f>MasterRemote!I169</f>
        <v>KANCA SMG KENDAL [G0034]</v>
      </c>
      <c r="G169" s="97" t="s">
        <v>3254</v>
      </c>
      <c r="H169" s="97" t="s">
        <v>3255</v>
      </c>
      <c r="I169" s="314">
        <f t="shared" si="12"/>
        <v>43418</v>
      </c>
      <c r="J169" s="314">
        <f t="shared" si="13"/>
        <v>43418</v>
      </c>
      <c r="K169" s="314">
        <f t="shared" si="14"/>
        <v>43418</v>
      </c>
      <c r="L169" s="314">
        <f t="shared" si="15"/>
        <v>43418</v>
      </c>
      <c r="M169" s="97" t="s">
        <v>8547</v>
      </c>
      <c r="N169" s="97" t="s">
        <v>8548</v>
      </c>
      <c r="O169" s="97" t="s">
        <v>14</v>
      </c>
      <c r="P169" s="97" t="s">
        <v>2940</v>
      </c>
      <c r="Q169" s="337">
        <v>20009</v>
      </c>
      <c r="R169" s="97" t="str">
        <f>VLOOKUP(A169,Sheet7!$B$3:$BR$326,18,FALSE)</f>
        <v>Niam</v>
      </c>
      <c r="S169" s="97">
        <f>VLOOKUP(A169,Sheet7!$B$3:$BR$326,19,FALSE)</f>
        <v>82137511216</v>
      </c>
      <c r="T169" s="97">
        <f>VLOOKUP(A169,Sheet7!$B$3:$BR$326,26,FALSE)</f>
        <v>-6920929</v>
      </c>
      <c r="U169" s="97">
        <f>VLOOKUP(A169,Sheet7!$B$3:$BR$326,27,FALSE)</f>
        <v>110197696</v>
      </c>
      <c r="V169" s="97" t="str">
        <f>VLOOKUP(A169,Sheet7!$B$3:$BR$326,21,FALSE)</f>
        <v>36G21470</v>
      </c>
      <c r="W169" s="97">
        <f>VLOOKUP(A169,Sheet7!$B$3:$BR$326,32,FALSE)</f>
        <v>119</v>
      </c>
      <c r="X169" s="97">
        <v>180</v>
      </c>
      <c r="Y169" s="97">
        <f>VLOOKUP(A169,Sheet7!$B$3:$BR$326,49,FALSE)</f>
        <v>35.56</v>
      </c>
      <c r="Z169" s="97">
        <f>VLOOKUP(A169,Sheet7!$B$3:$BR$326,50,FALSE)</f>
        <v>50.64</v>
      </c>
      <c r="AA169" s="97" t="s">
        <v>8554</v>
      </c>
      <c r="AB169" s="97" t="str">
        <f>VLOOKUP(A169,TaskSurvey!$A$2:$AR$237,36,FALSE)</f>
        <v>NPRM</v>
      </c>
      <c r="AC169" s="97" t="str">
        <f>VLOOKUP(A169,TaskSurvey!$A$2:$AR$237,37,FALSE)</f>
        <v>60m x 2</v>
      </c>
      <c r="AD169" s="97" t="str">
        <f>VLOOKUP(A169,TaskSurvey!$A$2:$AR$237,25,FALSE)</f>
        <v>2.4 m</v>
      </c>
      <c r="AE169" s="97" t="s">
        <v>8556</v>
      </c>
      <c r="AF169" s="97" t="str">
        <f>VLOOKUP(A169,Sheet7!$B$3:$BR$326,59,FALSE)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69" s="97" t="str">
        <f t="shared" si="16"/>
        <v>2.46.17.1</v>
      </c>
      <c r="AH169" s="97" t="str">
        <f>VLOOKUP(A169,Sheet7!$B$3:$BR$326,23,FALSE)</f>
        <v>15.1.2.50</v>
      </c>
      <c r="AI169" s="335" t="str">
        <f>MasterRemote!K169</f>
        <v>HUGHES239</v>
      </c>
      <c r="AJ169" s="315">
        <v>233070710</v>
      </c>
      <c r="AK169" s="317" t="s">
        <v>8560</v>
      </c>
      <c r="AL169" s="97" t="str">
        <f>MasterRemote!T169</f>
        <v>SCM201900010008</v>
      </c>
      <c r="AM169" s="97" t="s">
        <v>8548</v>
      </c>
      <c r="AN169" s="97" t="s">
        <v>8548</v>
      </c>
      <c r="AO169" s="335" t="str">
        <f t="shared" si="17"/>
        <v>HUGHES239-Instalasi-168</v>
      </c>
      <c r="AP169" s="335">
        <v>233019505</v>
      </c>
      <c r="AQ169" s="338" t="s">
        <v>6749</v>
      </c>
    </row>
    <row r="170" spans="1:43">
      <c r="A170" s="97" t="str">
        <f>MasterRemote!A170</f>
        <v>SCM201900010008000169</v>
      </c>
      <c r="B170" s="97">
        <f>MasterRemote!B170</f>
        <v>169</v>
      </c>
      <c r="C170" s="97" t="str">
        <f>VLOOKUP(A170,Sheet7!$B$3:$BR$326,22,FALSE)</f>
        <v>3.46.17.1</v>
      </c>
      <c r="D170" s="314">
        <f>VLOOKUP(A170,Sheet7!$B$3:$BR$326,16,FALSE)</f>
        <v>43421</v>
      </c>
      <c r="E170" s="97" t="s">
        <v>4712</v>
      </c>
      <c r="F170" s="97" t="str">
        <f>MasterRemote!I170</f>
        <v>KANCA SMG DEMAK[G0016]</v>
      </c>
      <c r="G170" s="97" t="s">
        <v>3225</v>
      </c>
      <c r="H170" s="97" t="s">
        <v>3226</v>
      </c>
      <c r="I170" s="314">
        <f t="shared" si="12"/>
        <v>43421</v>
      </c>
      <c r="J170" s="314">
        <f t="shared" si="13"/>
        <v>43421</v>
      </c>
      <c r="K170" s="314">
        <f t="shared" si="14"/>
        <v>43421</v>
      </c>
      <c r="L170" s="314">
        <f t="shared" si="15"/>
        <v>43421</v>
      </c>
      <c r="M170" s="97" t="s">
        <v>8547</v>
      </c>
      <c r="N170" s="97" t="s">
        <v>8548</v>
      </c>
      <c r="O170" s="97" t="s">
        <v>14</v>
      </c>
      <c r="P170" s="97" t="s">
        <v>2940</v>
      </c>
      <c r="Q170" s="337">
        <v>20009</v>
      </c>
      <c r="R170" s="97" t="str">
        <f>VLOOKUP(A170,Sheet7!$B$3:$BR$326,18,FALSE)</f>
        <v>Eko</v>
      </c>
      <c r="S170" s="97">
        <f>VLOOKUP(A170,Sheet7!$B$3:$BR$326,19,FALSE)</f>
        <v>85641382496</v>
      </c>
      <c r="T170" s="97">
        <f>VLOOKUP(A170,Sheet7!$B$3:$BR$326,26,FALSE)</f>
        <v>-6897193</v>
      </c>
      <c r="U170" s="97">
        <f>VLOOKUP(A170,Sheet7!$B$3:$BR$326,27,FALSE)</f>
        <v>110636434</v>
      </c>
      <c r="V170" s="97" t="str">
        <f>VLOOKUP(A170,Sheet7!$B$3:$BR$326,21,FALSE)</f>
        <v>36G21471</v>
      </c>
      <c r="W170" s="97">
        <f>VLOOKUP(A170,Sheet7!$B$3:$BR$326,32,FALSE)</f>
        <v>124</v>
      </c>
      <c r="X170" s="97">
        <v>180</v>
      </c>
      <c r="Y170" s="97">
        <f>VLOOKUP(A170,Sheet7!$B$3:$BR$326,49,FALSE)</f>
        <v>37.69</v>
      </c>
      <c r="Z170" s="97">
        <f>VLOOKUP(A170,Sheet7!$B$3:$BR$326,50,FALSE)</f>
        <v>51.56</v>
      </c>
      <c r="AA170" s="97" t="s">
        <v>8554</v>
      </c>
      <c r="AB170" s="97" t="str">
        <f>VLOOKUP(A170,TaskSurvey!$A$2:$AR$237,36,FALSE)</f>
        <v>NPRM</v>
      </c>
      <c r="AC170" s="97" t="str">
        <f>VLOOKUP(A170,TaskSurvey!$A$2:$AR$237,37,FALSE)</f>
        <v>80m x 2</v>
      </c>
      <c r="AD170" s="97" t="str">
        <f>VLOOKUP(A170,TaskSurvey!$A$2:$AR$237,25,FALSE)</f>
        <v>2.4 m</v>
      </c>
      <c r="AE170" s="97" t="s">
        <v>8556</v>
      </c>
      <c r="AF170" s="97" t="str">
        <f>VLOOKUP(A170,Sheet7!$B$3:$BR$326,59,FALSE)</f>
        <v xml:space="preserve">
ACTION
● Lifting perangkat
● Rakit antenna set 2,4m
● Pointing max ke satelit brisat hub 1
● Kroschek pandangan tampak depan antenna sudah disimetris antara feedsupport danTapak pedestal sudah ok
● Dinabolt tapak pedestal
● COR BALLAST sesuai SOP
● XPOLL ke NOC dan POC BRI</v>
      </c>
      <c r="AG170" s="97" t="str">
        <f t="shared" si="16"/>
        <v>3.46.17.1</v>
      </c>
      <c r="AH170" s="97" t="str">
        <f>VLOOKUP(A170,Sheet7!$B$3:$BR$326,23,FALSE)</f>
        <v>15.1.2.47</v>
      </c>
      <c r="AI170" s="335" t="str">
        <f>MasterRemote!K170</f>
        <v>HUGHES239</v>
      </c>
      <c r="AJ170" s="315">
        <v>233070710</v>
      </c>
      <c r="AK170" s="317" t="s">
        <v>8560</v>
      </c>
      <c r="AL170" s="97" t="str">
        <f>MasterRemote!T170</f>
        <v>SCM201900010008</v>
      </c>
      <c r="AM170" s="97" t="s">
        <v>8548</v>
      </c>
      <c r="AN170" s="97" t="s">
        <v>8548</v>
      </c>
      <c r="AO170" s="335" t="str">
        <f t="shared" si="17"/>
        <v>HUGHES239-Instalasi-169</v>
      </c>
      <c r="AP170" s="335">
        <v>233019505</v>
      </c>
      <c r="AQ170" s="338" t="s">
        <v>6749</v>
      </c>
    </row>
    <row r="171" spans="1:43">
      <c r="A171" s="97" t="str">
        <f>MasterRemote!A171</f>
        <v>SCM201900010008000170</v>
      </c>
      <c r="B171" s="97">
        <f>MasterRemote!B171</f>
        <v>170</v>
      </c>
      <c r="C171" s="97" t="str">
        <f>VLOOKUP(A171,Sheet7!$B$3:$BR$326,22,FALSE)</f>
        <v>1.104.17.1</v>
      </c>
      <c r="D171" s="314">
        <f>VLOOKUP(A171,Sheet7!$B$3:$BR$326,16,FALSE)</f>
        <v>43390</v>
      </c>
      <c r="E171" s="97" t="s">
        <v>4712</v>
      </c>
      <c r="F171" s="97" t="str">
        <f>MasterRemote!I171</f>
        <v>KANCA SMG PEKALONGAN [G0068]</v>
      </c>
      <c r="G171" s="97" t="s">
        <v>3153</v>
      </c>
      <c r="H171" s="97" t="s">
        <v>3154</v>
      </c>
      <c r="I171" s="314">
        <f t="shared" si="12"/>
        <v>43390</v>
      </c>
      <c r="J171" s="314">
        <f t="shared" si="13"/>
        <v>43390</v>
      </c>
      <c r="K171" s="314">
        <f t="shared" si="14"/>
        <v>43390</v>
      </c>
      <c r="L171" s="314">
        <f t="shared" si="15"/>
        <v>43390</v>
      </c>
      <c r="M171" s="97" t="s">
        <v>8547</v>
      </c>
      <c r="N171" s="97" t="s">
        <v>8548</v>
      </c>
      <c r="O171" s="97" t="s">
        <v>14</v>
      </c>
      <c r="P171" s="97" t="s">
        <v>2940</v>
      </c>
      <c r="Q171" s="337">
        <v>20009</v>
      </c>
      <c r="R171" s="97" t="str">
        <f>VLOOKUP(A171,Sheet7!$B$3:$BR$326,18,FALSE)</f>
        <v>Antony</v>
      </c>
      <c r="S171" s="97">
        <f>VLOOKUP(A171,Sheet7!$B$3:$BR$326,19,FALSE)</f>
        <v>85848639845</v>
      </c>
      <c r="T171" s="97">
        <f>VLOOKUP(A171,Sheet7!$B$3:$BR$326,26,FALSE)</f>
        <v>-6877133</v>
      </c>
      <c r="U171" s="97">
        <f>VLOOKUP(A171,Sheet7!$B$3:$BR$326,27,FALSE)</f>
        <v>109674668</v>
      </c>
      <c r="V171" s="97" t="str">
        <f>VLOOKUP(A171,Sheet7!$B$3:$BR$326,21,FALSE)</f>
        <v>36G21472</v>
      </c>
      <c r="W171" s="97">
        <f>VLOOKUP(A171,Sheet7!$B$3:$BR$326,32,FALSE)</f>
        <v>74</v>
      </c>
      <c r="X171" s="97">
        <v>180</v>
      </c>
      <c r="Y171" s="97">
        <f>VLOOKUP(A171,Sheet7!$B$3:$BR$326,49,FALSE)</f>
        <v>37.229999999999997</v>
      </c>
      <c r="Z171" s="97">
        <f>VLOOKUP(A171,Sheet7!$B$3:$BR$326,50,FALSE)</f>
        <v>44.7</v>
      </c>
      <c r="AA171" s="97" t="s">
        <v>8554</v>
      </c>
      <c r="AB171" s="97" t="str">
        <f>VLOOKUP(A171,TaskSurvey!$A$2:$AR$237,36,FALSE)</f>
        <v>NPRM</v>
      </c>
      <c r="AC171" s="97" t="str">
        <f>VLOOKUP(A171,TaskSurvey!$A$2:$AR$237,37,FALSE)</f>
        <v>78m x 2</v>
      </c>
      <c r="AD171" s="97" t="str">
        <f>VLOOKUP(A171,TaskSurvey!$A$2:$AR$237,25,FALSE)</f>
        <v>2.4 m</v>
      </c>
      <c r="AE171" s="97" t="s">
        <v>8556</v>
      </c>
      <c r="AF171" s="97" t="str">
        <f>VLOOKUP(A171,Sheet7!$B$3:$BR$326,59,FALSE)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Done xpoll 31 Juli 2018</v>
      </c>
      <c r="AG171" s="97" t="str">
        <f t="shared" si="16"/>
        <v>1.104.17.1</v>
      </c>
      <c r="AH171" s="97" t="str">
        <f>VLOOKUP(A171,Sheet7!$B$3:$BR$326,23,FALSE)</f>
        <v>15.1.2.53</v>
      </c>
      <c r="AI171" s="335" t="str">
        <f>MasterRemote!K171</f>
        <v>HUGHES239</v>
      </c>
      <c r="AJ171" s="315">
        <v>233070710</v>
      </c>
      <c r="AK171" s="317" t="s">
        <v>8560</v>
      </c>
      <c r="AL171" s="97" t="str">
        <f>MasterRemote!T171</f>
        <v>SCM201900010008</v>
      </c>
      <c r="AM171" s="97" t="s">
        <v>8548</v>
      </c>
      <c r="AN171" s="97" t="s">
        <v>8548</v>
      </c>
      <c r="AO171" s="335" t="str">
        <f t="shared" si="17"/>
        <v>HUGHES239-Instalasi-170</v>
      </c>
      <c r="AP171" s="335">
        <v>233019505</v>
      </c>
      <c r="AQ171" s="338" t="s">
        <v>6749</v>
      </c>
    </row>
    <row r="172" spans="1:43">
      <c r="A172" s="97" t="str">
        <f>MasterRemote!A172</f>
        <v>SCM201900010008000171</v>
      </c>
      <c r="B172" s="97">
        <f>MasterRemote!B172</f>
        <v>171</v>
      </c>
      <c r="C172" s="97" t="str">
        <f>VLOOKUP(A172,Sheet7!$B$3:$BR$326,22,FALSE)</f>
        <v>6.103.17.1</v>
      </c>
      <c r="D172" s="314">
        <f>VLOOKUP(A172,Sheet7!$B$3:$BR$326,16,FALSE)</f>
        <v>43424</v>
      </c>
      <c r="E172" s="97" t="s">
        <v>4712</v>
      </c>
      <c r="F172" s="97" t="str">
        <f>MasterRemote!I172</f>
        <v>KANCA YGY GOMBONG [H0134] IP 6.103.17.1</v>
      </c>
      <c r="G172" s="97" t="s">
        <v>3130</v>
      </c>
      <c r="H172" s="97" t="s">
        <v>3131</v>
      </c>
      <c r="I172" s="314">
        <f t="shared" si="12"/>
        <v>43424</v>
      </c>
      <c r="J172" s="314">
        <f t="shared" si="13"/>
        <v>43424</v>
      </c>
      <c r="K172" s="314">
        <f t="shared" si="14"/>
        <v>43424</v>
      </c>
      <c r="L172" s="314">
        <f t="shared" si="15"/>
        <v>43424</v>
      </c>
      <c r="M172" s="97" t="s">
        <v>8547</v>
      </c>
      <c r="N172" s="97" t="s">
        <v>8548</v>
      </c>
      <c r="O172" s="97" t="s">
        <v>14</v>
      </c>
      <c r="P172" s="97" t="s">
        <v>2940</v>
      </c>
      <c r="Q172" s="337">
        <v>20009</v>
      </c>
      <c r="R172" s="97" t="str">
        <f>VLOOKUP(A172,Sheet7!$B$3:$BR$326,18,FALSE)</f>
        <v>Bayu</v>
      </c>
      <c r="S172" s="97">
        <f>VLOOKUP(A172,Sheet7!$B$3:$BR$326,19,FALSE)</f>
        <v>85643927456</v>
      </c>
      <c r="T172" s="97">
        <f>VLOOKUP(A172,Sheet7!$B$3:$BR$326,26,FALSE)</f>
        <v>-7608686</v>
      </c>
      <c r="U172" s="97">
        <f>VLOOKUP(A172,Sheet7!$B$3:$BR$326,27,FALSE)</f>
        <v>109514667</v>
      </c>
      <c r="V172" s="97" t="str">
        <f>VLOOKUP(A172,Sheet7!$B$3:$BR$326,21,FALSE)</f>
        <v>36H21712</v>
      </c>
      <c r="W172" s="97">
        <f>VLOOKUP(A172,Sheet7!$B$3:$BR$326,32,FALSE)</f>
        <v>132</v>
      </c>
      <c r="X172" s="97">
        <v>180</v>
      </c>
      <c r="Y172" s="97">
        <f>VLOOKUP(A172,Sheet7!$B$3:$BR$326,49,FALSE)</f>
        <v>35.36</v>
      </c>
      <c r="Z172" s="97">
        <f>VLOOKUP(A172,Sheet7!$B$3:$BR$326,50,FALSE)</f>
        <v>54.23</v>
      </c>
      <c r="AA172" s="97" t="s">
        <v>8554</v>
      </c>
      <c r="AB172" s="97" t="str">
        <f>VLOOKUP(A172,TaskSurvey!$A$2:$AR$237,36,FALSE)</f>
        <v>NPRM</v>
      </c>
      <c r="AC172" s="97" t="str">
        <f>VLOOKUP(A172,TaskSurvey!$A$2:$AR$237,37,FALSE)</f>
        <v>60m x 2</v>
      </c>
      <c r="AD172" s="97" t="str">
        <f>VLOOKUP(A172,TaskSurvey!$A$2:$AR$237,25,FALSE)</f>
        <v>2.4 m</v>
      </c>
      <c r="AE172" s="97" t="s">
        <v>8556</v>
      </c>
      <c r="AF172" s="97" t="str">
        <f>VLOOKUP(A172,Sheet7!$B$3:$BR$326,59,FALSE)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2" s="97" t="str">
        <f t="shared" si="16"/>
        <v>6.103.17.1</v>
      </c>
      <c r="AH172" s="97" t="str">
        <f>VLOOKUP(A172,Sheet7!$B$3:$BR$326,23,FALSE)</f>
        <v>10.204.3.184/30</v>
      </c>
      <c r="AI172" s="335" t="str">
        <f>MasterRemote!K172</f>
        <v>HUGHES239</v>
      </c>
      <c r="AJ172" s="335">
        <v>235111005</v>
      </c>
      <c r="AK172" s="335" t="s">
        <v>3131</v>
      </c>
      <c r="AL172" s="97" t="str">
        <f>MasterRemote!T172</f>
        <v>SCM201900010008</v>
      </c>
      <c r="AM172" s="97" t="s">
        <v>8548</v>
      </c>
      <c r="AN172" s="97" t="s">
        <v>8548</v>
      </c>
      <c r="AO172" s="335" t="str">
        <f t="shared" si="17"/>
        <v>HUGHES239-Instalasi-171</v>
      </c>
      <c r="AP172" s="335">
        <v>233019505</v>
      </c>
      <c r="AQ172" s="338" t="s">
        <v>6749</v>
      </c>
    </row>
    <row r="173" spans="1:43">
      <c r="A173" s="97" t="str">
        <f>MasterRemote!A173</f>
        <v>SCM201900010008000172</v>
      </c>
      <c r="B173" s="97">
        <f>MasterRemote!B173</f>
        <v>172</v>
      </c>
      <c r="C173" s="97" t="str">
        <f>VLOOKUP(A173,Sheet7!$B$3:$BR$326,22,FALSE)</f>
        <v>6.101.17.1</v>
      </c>
      <c r="D173" s="314">
        <f>VLOOKUP(A173,Sheet7!$B$3:$BR$326,16,FALSE)</f>
        <v>43423</v>
      </c>
      <c r="E173" s="97" t="s">
        <v>4712</v>
      </c>
      <c r="F173" s="97" t="str">
        <f>MasterRemote!I173</f>
        <v>KANCA YGY MAJENANG[H0185]</v>
      </c>
      <c r="G173" s="97" t="s">
        <v>3166</v>
      </c>
      <c r="H173" s="97" t="s">
        <v>3167</v>
      </c>
      <c r="I173" s="314">
        <f t="shared" si="12"/>
        <v>43423</v>
      </c>
      <c r="J173" s="314">
        <f t="shared" si="13"/>
        <v>43423</v>
      </c>
      <c r="K173" s="314">
        <f t="shared" si="14"/>
        <v>43423</v>
      </c>
      <c r="L173" s="314">
        <f t="shared" si="15"/>
        <v>43423</v>
      </c>
      <c r="M173" s="97" t="s">
        <v>8547</v>
      </c>
      <c r="N173" s="97" t="s">
        <v>8548</v>
      </c>
      <c r="O173" s="97" t="s">
        <v>14</v>
      </c>
      <c r="P173" s="97" t="s">
        <v>2940</v>
      </c>
      <c r="Q173" s="337">
        <v>20009</v>
      </c>
      <c r="R173" s="97" t="str">
        <f>VLOOKUP(A173,Sheet7!$B$3:$BR$326,18,FALSE)</f>
        <v>Afief</v>
      </c>
      <c r="S173" s="97">
        <f>VLOOKUP(A173,Sheet7!$B$3:$BR$326,19,FALSE)</f>
        <v>85875275722</v>
      </c>
      <c r="T173" s="97">
        <f>VLOOKUP(A173,Sheet7!$B$3:$BR$326,26,FALSE)</f>
        <v>-7299117</v>
      </c>
      <c r="U173" s="97">
        <f>VLOOKUP(A173,Sheet7!$B$3:$BR$326,27,FALSE)</f>
        <v>108769717</v>
      </c>
      <c r="V173" s="97" t="str">
        <f>VLOOKUP(A173,Sheet7!$B$3:$BR$326,21,FALSE)</f>
        <v>36H21713</v>
      </c>
      <c r="W173" s="97">
        <f>VLOOKUP(A173,Sheet7!$B$3:$BR$326,32,FALSE)</f>
        <v>136</v>
      </c>
      <c r="X173" s="97">
        <v>180</v>
      </c>
      <c r="Y173" s="97">
        <f>VLOOKUP(A173,Sheet7!$B$3:$BR$326,49,FALSE)</f>
        <v>35.76</v>
      </c>
      <c r="Z173" s="97">
        <f>VLOOKUP(A173,Sheet7!$B$3:$BR$326,50,FALSE)</f>
        <v>54.01</v>
      </c>
      <c r="AA173" s="97" t="s">
        <v>8554</v>
      </c>
      <c r="AB173" s="97" t="str">
        <f>VLOOKUP(A173,TaskSurvey!$A$2:$AR$237,36,FALSE)</f>
        <v>NPRM</v>
      </c>
      <c r="AC173" s="97" t="str">
        <f>VLOOKUP(A173,TaskSurvey!$A$2:$AR$237,37,FALSE)</f>
        <v>80m x 2</v>
      </c>
      <c r="AD173" s="97" t="str">
        <f>VLOOKUP(A173,TaskSurvey!$A$2:$AR$237,25,FALSE)</f>
        <v>2.4 m</v>
      </c>
      <c r="AE173" s="97" t="s">
        <v>8556</v>
      </c>
      <c r="AF173" s="97" t="str">
        <f>VLOOKUP(A173,Sheet7!$B$3:$BR$326,59,FALSE)</f>
        <v>ACTION
● Lifting perangkat
● Rakit antenna set 2,4m
● Pointing max ke satelit brisat hub 1
● Kroschek pandangan tampak depan antenna sudah disimetris antara feedsupport danTapak pedestal sudah ok
● Dinabolt tapak pedestal</v>
      </c>
      <c r="AG173" s="97" t="str">
        <f t="shared" si="16"/>
        <v>6.101.17.1</v>
      </c>
      <c r="AH173" s="97" t="str">
        <f>VLOOKUP(A173,Sheet7!$B$3:$BR$326,23,FALSE)</f>
        <v>10.204.3.188/30</v>
      </c>
      <c r="AI173" s="335" t="str">
        <f>MasterRemote!K173</f>
        <v>HUGHES239</v>
      </c>
      <c r="AJ173" s="315">
        <v>233070710</v>
      </c>
      <c r="AK173" s="317" t="s">
        <v>8560</v>
      </c>
      <c r="AL173" s="97" t="str">
        <f>MasterRemote!T173</f>
        <v>SCM201900010008</v>
      </c>
      <c r="AM173" s="97" t="s">
        <v>8548</v>
      </c>
      <c r="AN173" s="97" t="s">
        <v>8548</v>
      </c>
      <c r="AO173" s="335" t="str">
        <f t="shared" si="17"/>
        <v>HUGHES239-Instalasi-172</v>
      </c>
      <c r="AP173" s="335">
        <v>233019505</v>
      </c>
      <c r="AQ173" s="338" t="s">
        <v>6749</v>
      </c>
    </row>
    <row r="174" spans="1:43">
      <c r="A174" s="97" t="str">
        <f>MasterRemote!A174</f>
        <v>SCM201900010008000173</v>
      </c>
      <c r="B174" s="97">
        <f>MasterRemote!B174</f>
        <v>173</v>
      </c>
      <c r="C174" s="97" t="str">
        <f>VLOOKUP(A174,Sheet7!$B$3:$BR$326,22,FALSE)</f>
        <v>46.25.168.1</v>
      </c>
      <c r="D174" s="314">
        <f>VLOOKUP(A174,Sheet7!$B$3:$BR$326,16,FALSE)</f>
        <v>43423</v>
      </c>
      <c r="E174" s="97" t="s">
        <v>4712</v>
      </c>
      <c r="F174" s="97" t="str">
        <f>MasterRemote!I174</f>
        <v>KANCA YGY SOLO BARU</v>
      </c>
      <c r="G174" s="97" t="s">
        <v>3259</v>
      </c>
      <c r="H174" s="97" t="s">
        <v>3260</v>
      </c>
      <c r="I174" s="314">
        <f t="shared" si="12"/>
        <v>43423</v>
      </c>
      <c r="J174" s="314">
        <f t="shared" si="13"/>
        <v>43423</v>
      </c>
      <c r="K174" s="314">
        <f t="shared" si="14"/>
        <v>43423</v>
      </c>
      <c r="L174" s="314">
        <f t="shared" si="15"/>
        <v>43423</v>
      </c>
      <c r="M174" s="97" t="s">
        <v>8547</v>
      </c>
      <c r="N174" s="97" t="s">
        <v>8548</v>
      </c>
      <c r="O174" s="97" t="s">
        <v>14</v>
      </c>
      <c r="P174" s="97" t="s">
        <v>2940</v>
      </c>
      <c r="Q174" s="337">
        <v>20009</v>
      </c>
      <c r="R174" s="97" t="str">
        <f>VLOOKUP(A174,Sheet7!$B$3:$BR$326,18,FALSE)</f>
        <v>Nur Afifah</v>
      </c>
      <c r="S174" s="97">
        <f>VLOOKUP(A174,Sheet7!$B$3:$BR$326,19,FALSE)</f>
        <v>85727047070</v>
      </c>
      <c r="T174" s="97">
        <f>VLOOKUP(A174,Sheet7!$B$3:$BR$326,26,FALSE)</f>
        <v>-760041</v>
      </c>
      <c r="U174" s="97">
        <f>VLOOKUP(A174,Sheet7!$B$3:$BR$326,27,FALSE)</f>
        <v>110818651</v>
      </c>
      <c r="V174" s="97" t="str">
        <f>VLOOKUP(A174,Sheet7!$B$3:$BR$326,21,FALSE)</f>
        <v>36H21714</v>
      </c>
      <c r="W174" s="97">
        <f>VLOOKUP(A174,Sheet7!$B$3:$BR$326,32,FALSE)</f>
        <v>123</v>
      </c>
      <c r="X174" s="97">
        <v>180</v>
      </c>
      <c r="Y174" s="97">
        <f>VLOOKUP(A174,Sheet7!$B$3:$BR$326,49,FALSE)</f>
        <v>37.869999999999997</v>
      </c>
      <c r="Z174" s="97">
        <f>VLOOKUP(A174,Sheet7!$B$3:$BR$326,50,FALSE)</f>
        <v>52.01</v>
      </c>
      <c r="AA174" s="97" t="s">
        <v>8554</v>
      </c>
      <c r="AB174" s="97" t="str">
        <f>VLOOKUP(A174,TaskSurvey!$A$2:$AR$237,36,FALSE)</f>
        <v>NPRM</v>
      </c>
      <c r="AC174" s="97" t="str">
        <f>VLOOKUP(A174,TaskSurvey!$A$2:$AR$237,37,FALSE)</f>
        <v>50m x 2</v>
      </c>
      <c r="AD174" s="97" t="str">
        <f>VLOOKUP(A174,TaskSurvey!$A$2:$AR$237,25,FALSE)</f>
        <v>2.4 m</v>
      </c>
      <c r="AE174" s="97" t="s">
        <v>8556</v>
      </c>
      <c r="AF174" s="97" t="str">
        <f>VLOOKUP(A174,Sheet7!$B$3:$BR$326,59,FALSE)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4" s="97" t="str">
        <f t="shared" si="16"/>
        <v>46.25.168.1</v>
      </c>
      <c r="AH174" s="97" t="str">
        <f>VLOOKUP(A174,Sheet7!$B$3:$BR$326,23,FALSE)</f>
        <v>10.204.3.192/30</v>
      </c>
      <c r="AI174" s="335" t="str">
        <f>MasterRemote!K174</f>
        <v>HUGHES239</v>
      </c>
      <c r="AJ174" s="315">
        <v>233070710</v>
      </c>
      <c r="AK174" s="317" t="s">
        <v>8560</v>
      </c>
      <c r="AL174" s="97" t="str">
        <f>MasterRemote!T174</f>
        <v>SCM201900010008</v>
      </c>
      <c r="AM174" s="97" t="s">
        <v>8548</v>
      </c>
      <c r="AN174" s="97" t="s">
        <v>8548</v>
      </c>
      <c r="AO174" s="335" t="str">
        <f t="shared" si="17"/>
        <v>HUGHES239-Instalasi-173</v>
      </c>
      <c r="AP174" s="335">
        <v>233019505</v>
      </c>
      <c r="AQ174" s="338" t="s">
        <v>6749</v>
      </c>
    </row>
    <row r="175" spans="1:43">
      <c r="A175" s="97" t="str">
        <f>MasterRemote!A175</f>
        <v>SCM201900010008000174</v>
      </c>
      <c r="B175" s="97">
        <f>MasterRemote!B175</f>
        <v>174</v>
      </c>
      <c r="C175" s="97" t="str">
        <f>VLOOKUP(A175,Sheet7!$B$3:$BR$326,22,FALSE)</f>
        <v>6.99.17.1</v>
      </c>
      <c r="D175" s="314">
        <f>VLOOKUP(A175,Sheet7!$B$3:$BR$326,16,FALSE)</f>
        <v>43424</v>
      </c>
      <c r="E175" s="97" t="s">
        <v>4712</v>
      </c>
      <c r="F175" s="97" t="str">
        <f>MasterRemote!I175</f>
        <v>KANCA YGY WONOSARI</v>
      </c>
      <c r="G175" s="97" t="s">
        <v>3128</v>
      </c>
      <c r="H175" s="97" t="s">
        <v>3129</v>
      </c>
      <c r="I175" s="314">
        <f t="shared" si="12"/>
        <v>43424</v>
      </c>
      <c r="J175" s="314">
        <f t="shared" si="13"/>
        <v>43424</v>
      </c>
      <c r="K175" s="314">
        <f t="shared" si="14"/>
        <v>43424</v>
      </c>
      <c r="L175" s="314">
        <f t="shared" si="15"/>
        <v>43424</v>
      </c>
      <c r="M175" s="97" t="s">
        <v>8547</v>
      </c>
      <c r="N175" s="97" t="s">
        <v>8548</v>
      </c>
      <c r="O175" s="97" t="s">
        <v>14</v>
      </c>
      <c r="P175" s="97" t="s">
        <v>2940</v>
      </c>
      <c r="Q175" s="337">
        <v>20009</v>
      </c>
      <c r="R175" s="97" t="str">
        <f>VLOOKUP(A175,Sheet7!$B$3:$BR$326,18,FALSE)</f>
        <v>Irul</v>
      </c>
      <c r="S175" s="97">
        <f>VLOOKUP(A175,Sheet7!$B$3:$BR$326,19,FALSE)</f>
        <v>81802557575</v>
      </c>
      <c r="T175" s="97">
        <f>VLOOKUP(A175,Sheet7!$B$3:$BR$326,26,FALSE)</f>
        <v>-7964976</v>
      </c>
      <c r="U175" s="97">
        <f>VLOOKUP(A175,Sheet7!$B$3:$BR$326,27,FALSE)</f>
        <v>110602279</v>
      </c>
      <c r="V175" s="97" t="str">
        <f>VLOOKUP(A175,Sheet7!$B$3:$BR$326,21,FALSE)</f>
        <v>36H21716</v>
      </c>
      <c r="W175" s="97">
        <f>VLOOKUP(A175,Sheet7!$B$3:$BR$326,32,FALSE)</f>
        <v>123</v>
      </c>
      <c r="X175" s="97">
        <v>180</v>
      </c>
      <c r="Y175" s="97">
        <f>VLOOKUP(A175,Sheet7!$B$3:$BR$326,49,FALSE)</f>
        <v>39.590000000000003</v>
      </c>
      <c r="Z175" s="97">
        <f>VLOOKUP(A175,Sheet7!$B$3:$BR$326,50,FALSE)</f>
        <v>52.12</v>
      </c>
      <c r="AA175" s="97" t="s">
        <v>8554</v>
      </c>
      <c r="AB175" s="97" t="str">
        <f>VLOOKUP(A175,TaskSurvey!$A$2:$AR$237,36,FALSE)</f>
        <v>NPRM</v>
      </c>
      <c r="AC175" s="97" t="str">
        <f>VLOOKUP(A175,TaskSurvey!$A$2:$AR$237,37,FALSE)</f>
        <v>100m x 2</v>
      </c>
      <c r="AD175" s="97" t="str">
        <f>VLOOKUP(A175,TaskSurvey!$A$2:$AR$237,25,FALSE)</f>
        <v>2.4 m</v>
      </c>
      <c r="AE175" s="97" t="s">
        <v>8556</v>
      </c>
      <c r="AF175" s="97" t="str">
        <f>VLOOKUP(A175,Sheet7!$B$3:$BR$326,59,FALSE)</f>
        <v xml:space="preserve">-SARPEN 
-AC ADA DAN DINGIN 
-UPS : ADA 
ACTION 
● Lifting perangkat 
● Rakit antenna set 2,4m 
● Pointing max ke satelit brisat hub 1 
● Kroschek pandangan tampak depan antenna sudah disimetris antara feedsupport danTapak pedestal sudah ok 
● Dinabolt tapak pedestal 
● COR BALLAST sesuai SOP 
● XPOLL ke NOC dan POC BRI 
XPOLL 
● CPI : 
● CTN: 
● OPT BRISAT 
*NOTE : INSTALASI TAHAP I 239 BRI-HUGHES 
</v>
      </c>
      <c r="AG175" s="97" t="str">
        <f t="shared" si="16"/>
        <v>6.99.17.1</v>
      </c>
      <c r="AH175" s="97" t="str">
        <f>VLOOKUP(A175,Sheet7!$B$3:$BR$326,23,FALSE)</f>
        <v>10.204.3.196/30</v>
      </c>
      <c r="AI175" s="335" t="str">
        <f>MasterRemote!K175</f>
        <v>HUGHES239</v>
      </c>
      <c r="AJ175" s="315">
        <v>233070710</v>
      </c>
      <c r="AK175" s="317" t="s">
        <v>8560</v>
      </c>
      <c r="AL175" s="97" t="str">
        <f>MasterRemote!T175</f>
        <v>SCM201900010008</v>
      </c>
      <c r="AM175" s="97" t="s">
        <v>8548</v>
      </c>
      <c r="AN175" s="97" t="s">
        <v>8548</v>
      </c>
      <c r="AO175" s="335" t="str">
        <f t="shared" si="17"/>
        <v>HUGHES239-Instalasi-174</v>
      </c>
      <c r="AP175" s="335">
        <v>233019505</v>
      </c>
      <c r="AQ175" s="338" t="s">
        <v>6749</v>
      </c>
    </row>
    <row r="176" spans="1:43">
      <c r="A176" s="97" t="str">
        <f>MasterRemote!A176</f>
        <v>SCM201900010008000175</v>
      </c>
      <c r="B176" s="97">
        <f>MasterRemote!B176</f>
        <v>175</v>
      </c>
      <c r="C176" s="97" t="str">
        <f>VLOOKUP(A176,Sheet7!$B$3:$BR$326,22,FALSE)</f>
        <v>1.101.17.1</v>
      </c>
      <c r="D176" s="314">
        <f>VLOOKUP(A176,Sheet7!$B$3:$BR$326,16,FALSE)</f>
        <v>43423</v>
      </c>
      <c r="E176" s="97" t="s">
        <v>4712</v>
      </c>
      <c r="F176" s="97" t="str">
        <f>MasterRemote!I176</f>
        <v>KANCA YGY SOLO SUDIRMAN</v>
      </c>
      <c r="G176" s="97" t="s">
        <v>3259</v>
      </c>
      <c r="H176" s="97" t="s">
        <v>3260</v>
      </c>
      <c r="I176" s="314">
        <f t="shared" si="12"/>
        <v>43423</v>
      </c>
      <c r="J176" s="314">
        <f t="shared" si="13"/>
        <v>43423</v>
      </c>
      <c r="K176" s="314">
        <f t="shared" si="14"/>
        <v>43423</v>
      </c>
      <c r="L176" s="314">
        <f t="shared" si="15"/>
        <v>43423</v>
      </c>
      <c r="M176" s="97" t="s">
        <v>8547</v>
      </c>
      <c r="N176" s="97" t="s">
        <v>8548</v>
      </c>
      <c r="O176" s="97" t="s">
        <v>14</v>
      </c>
      <c r="P176" s="97" t="s">
        <v>2940</v>
      </c>
      <c r="Q176" s="337">
        <v>20009</v>
      </c>
      <c r="R176" s="97" t="str">
        <f>VLOOKUP(A176,Sheet7!$B$3:$BR$326,18,FALSE)</f>
        <v>Andry</v>
      </c>
      <c r="S176" s="97">
        <f>VLOOKUP(A176,Sheet7!$B$3:$BR$326,19,FALSE)</f>
        <v>82223333676</v>
      </c>
      <c r="T176" s="97">
        <f>VLOOKUP(A176,Sheet7!$B$3:$BR$326,26,FALSE)</f>
        <v>-7569727</v>
      </c>
      <c r="U176" s="97">
        <f>VLOOKUP(A176,Sheet7!$B$3:$BR$326,27,FALSE)</f>
        <v>110830412</v>
      </c>
      <c r="V176" s="97" t="str">
        <f>VLOOKUP(A176,Sheet7!$B$3:$BR$326,21,FALSE)</f>
        <v>36H21717</v>
      </c>
      <c r="W176" s="97">
        <f>VLOOKUP(A176,Sheet7!$B$3:$BR$326,32,FALSE)</f>
        <v>121</v>
      </c>
      <c r="X176" s="97">
        <v>180</v>
      </c>
      <c r="Y176" s="97">
        <f>VLOOKUP(A176,Sheet7!$B$3:$BR$326,49,FALSE)</f>
        <v>38.270000000000003</v>
      </c>
      <c r="Z176" s="97">
        <f>VLOOKUP(A176,Sheet7!$B$3:$BR$326,50,FALSE)</f>
        <v>51.23</v>
      </c>
      <c r="AA176" s="97" t="s">
        <v>8554</v>
      </c>
      <c r="AB176" s="97" t="str">
        <f>VLOOKUP(A176,TaskSurvey!$A$2:$AR$237,36,FALSE)</f>
        <v>NPRM</v>
      </c>
      <c r="AC176" s="97" t="str">
        <f>VLOOKUP(A176,TaskSurvey!$A$2:$AR$237,37,FALSE)</f>
        <v>100m x 2</v>
      </c>
      <c r="AD176" s="97" t="str">
        <f>VLOOKUP(A176,TaskSurvey!$A$2:$AR$237,25,FALSE)</f>
        <v>2.4 m</v>
      </c>
      <c r="AE176" s="97" t="s">
        <v>8556</v>
      </c>
      <c r="AF176" s="97" t="str">
        <f>VLOOKUP(A176,Sheet7!$B$3:$BR$326,59,FALSE)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76" s="97" t="str">
        <f t="shared" si="16"/>
        <v>1.101.17.1</v>
      </c>
      <c r="AH176" s="97" t="str">
        <f>VLOOKUP(A176,Sheet7!$B$3:$BR$326,23,FALSE)</f>
        <v>10.204.3.200/30</v>
      </c>
      <c r="AI176" s="335" t="str">
        <f>MasterRemote!K176</f>
        <v>HUGHES239</v>
      </c>
      <c r="AJ176" s="315">
        <v>233070710</v>
      </c>
      <c r="AK176" s="317" t="s">
        <v>8560</v>
      </c>
      <c r="AL176" s="97" t="str">
        <f>MasterRemote!T176</f>
        <v>SCM201900010008</v>
      </c>
      <c r="AM176" s="97" t="s">
        <v>8548</v>
      </c>
      <c r="AN176" s="97" t="s">
        <v>8548</v>
      </c>
      <c r="AO176" s="335" t="str">
        <f t="shared" si="17"/>
        <v>HUGHES239-Instalasi-175</v>
      </c>
      <c r="AP176" s="335">
        <v>233019505</v>
      </c>
      <c r="AQ176" s="338" t="s">
        <v>6749</v>
      </c>
    </row>
    <row r="177" spans="1:43">
      <c r="A177" s="97" t="str">
        <f>MasterRemote!A177</f>
        <v>SCM201900010008000176</v>
      </c>
      <c r="B177" s="97">
        <f>MasterRemote!B177</f>
        <v>176</v>
      </c>
      <c r="C177" s="97" t="str">
        <f>VLOOKUP(A177,Sheet7!$B$3:$BR$326,22,FALSE)</f>
        <v>1.40.33.1</v>
      </c>
      <c r="D177" s="314">
        <f>VLOOKUP(A177,Sheet7!$B$3:$BR$326,16,FALSE)</f>
        <v>43418</v>
      </c>
      <c r="E177" s="97" t="s">
        <v>4712</v>
      </c>
      <c r="F177" s="97" t="str">
        <f>MasterRemote!I177</f>
        <v>KANCA PLG PALEMBANG A.RIVAI</v>
      </c>
      <c r="G177" s="97" t="s">
        <v>3242</v>
      </c>
      <c r="H177" s="97" t="s">
        <v>3243</v>
      </c>
      <c r="I177" s="314">
        <f t="shared" si="12"/>
        <v>43418</v>
      </c>
      <c r="J177" s="314">
        <f t="shared" si="13"/>
        <v>43418</v>
      </c>
      <c r="K177" s="314">
        <f t="shared" si="14"/>
        <v>43418</v>
      </c>
      <c r="L177" s="314">
        <f t="shared" si="15"/>
        <v>43418</v>
      </c>
      <c r="M177" s="97" t="s">
        <v>8547</v>
      </c>
      <c r="N177" s="97" t="s">
        <v>8548</v>
      </c>
      <c r="O177" s="97" t="s">
        <v>14</v>
      </c>
      <c r="P177" s="97" t="s">
        <v>2940</v>
      </c>
      <c r="Q177" s="337">
        <v>20009</v>
      </c>
      <c r="R177" s="97" t="str">
        <f>VLOOKUP(A177,Sheet7!$B$3:$BR$326,18,FALSE)</f>
        <v>Dedi</v>
      </c>
      <c r="S177" s="97">
        <f>VLOOKUP(A177,Sheet7!$B$3:$BR$326,19,FALSE)</f>
        <v>85286334398</v>
      </c>
      <c r="T177" s="97">
        <f>VLOOKUP(A177,Sheet7!$B$3:$BR$326,26,FALSE)</f>
        <v>-2977441</v>
      </c>
      <c r="U177" s="97">
        <f>VLOOKUP(A177,Sheet7!$B$3:$BR$326,27,FALSE)</f>
        <v>10475135</v>
      </c>
      <c r="V177" s="97" t="str">
        <f>VLOOKUP(A177,Sheet7!$B$3:$BR$326,21,FALSE)</f>
        <v>36D21024</v>
      </c>
      <c r="W177" s="97">
        <f>VLOOKUP(A177,Sheet7!$B$3:$BR$326,32,FALSE)</f>
        <v>135</v>
      </c>
      <c r="X177" s="97">
        <v>180</v>
      </c>
      <c r="Y177" s="97">
        <f>VLOOKUP(A177,Sheet7!$B$3:$BR$326,49,FALSE)</f>
        <v>41.66</v>
      </c>
      <c r="Z177" s="97">
        <f>VLOOKUP(A177,Sheet7!$B$3:$BR$326,50,FALSE)</f>
        <v>53.25</v>
      </c>
      <c r="AA177" s="97" t="s">
        <v>8554</v>
      </c>
      <c r="AB177" s="97" t="str">
        <f>VLOOKUP(A177,TaskSurvey!$A$2:$AR$237,36,FALSE)</f>
        <v>NPRM</v>
      </c>
      <c r="AC177" s="97" t="str">
        <f>VLOOKUP(A177,TaskSurvey!$A$2:$AR$237,37,FALSE)</f>
        <v>80m x 2</v>
      </c>
      <c r="AD177" s="97" t="str">
        <f>VLOOKUP(A177,TaskSurvey!$A$2:$AR$237,25,FALSE)</f>
        <v>2.4 m</v>
      </c>
      <c r="AE177" s="97" t="s">
        <v>8556</v>
      </c>
      <c r="AF177" s="97" t="str">
        <f>VLOOKUP(A177,Sheet7!$B$3:$BR$326,59,FALSE)</f>
        <v>ACTION
● Lifting perangkat
● Rakit antenna set 3,8m
● Pointing max ke satelit brisat hub 1
● Dinabolt tapak pedestal
● COR BALLAST sesuai SOP
● XPOLL ke NOC dan POC BRIACTION
● Lifting perangkat
● Rakit antenna set 3,8m
● Pointing max ke satelit brisat hub 1
● Dinabolt tapak pedestal
● COR BALLAST sesuai SOP
● XPOLL ke NOC dan POC BRI
Done xpoll 9 Agustus 2018</v>
      </c>
      <c r="AG177" s="97" t="str">
        <f t="shared" si="16"/>
        <v>1.40.33.1</v>
      </c>
      <c r="AH177" s="97" t="str">
        <f>VLOOKUP(A177,Sheet7!$B$3:$BR$326,23,FALSE)</f>
        <v>15.1.2.79</v>
      </c>
      <c r="AI177" s="335" t="str">
        <f>MasterRemote!K177</f>
        <v>HUGHES239</v>
      </c>
      <c r="AJ177" s="335">
        <v>233059704</v>
      </c>
      <c r="AK177" s="335" t="s">
        <v>6727</v>
      </c>
      <c r="AL177" s="97" t="str">
        <f>MasterRemote!T177</f>
        <v>SCM201900010008</v>
      </c>
      <c r="AM177" s="97" t="s">
        <v>8548</v>
      </c>
      <c r="AN177" s="97" t="s">
        <v>8548</v>
      </c>
      <c r="AO177" s="335" t="str">
        <f t="shared" si="17"/>
        <v>HUGHES239-Instalasi-176</v>
      </c>
      <c r="AP177" s="335">
        <v>233019505</v>
      </c>
      <c r="AQ177" s="338" t="s">
        <v>6749</v>
      </c>
    </row>
    <row r="178" spans="1:43">
      <c r="A178" s="97" t="str">
        <f>MasterRemote!A178</f>
        <v>SCM201900010008000177</v>
      </c>
      <c r="B178" s="97">
        <f>MasterRemote!B178</f>
        <v>177</v>
      </c>
      <c r="C178" s="97" t="str">
        <f>VLOOKUP(A178,Sheet7!$B$3:$BR$326,22,FALSE)</f>
        <v>2.71.17.1</v>
      </c>
      <c r="D178" s="314">
        <f>VLOOKUP(A178,Sheet7!$B$3:$BR$326,16,FALSE)</f>
        <v>43421</v>
      </c>
      <c r="E178" s="97" t="s">
        <v>4712</v>
      </c>
      <c r="F178" s="97" t="str">
        <f>MasterRemote!I178</f>
        <v>KANCA YGY PURWOKERTO [H0077]</v>
      </c>
      <c r="G178" s="97" t="s">
        <v>2962</v>
      </c>
      <c r="H178" s="97" t="s">
        <v>2963</v>
      </c>
      <c r="I178" s="314">
        <f t="shared" si="12"/>
        <v>43421</v>
      </c>
      <c r="J178" s="314">
        <f t="shared" si="13"/>
        <v>43421</v>
      </c>
      <c r="K178" s="314">
        <f t="shared" si="14"/>
        <v>43421</v>
      </c>
      <c r="L178" s="314">
        <f t="shared" si="15"/>
        <v>43421</v>
      </c>
      <c r="M178" s="97" t="s">
        <v>8547</v>
      </c>
      <c r="N178" s="97" t="s">
        <v>8548</v>
      </c>
      <c r="O178" s="97" t="s">
        <v>14</v>
      </c>
      <c r="P178" s="97" t="s">
        <v>2940</v>
      </c>
      <c r="Q178" s="337">
        <v>20009</v>
      </c>
      <c r="R178" s="97" t="str">
        <f>VLOOKUP(A178,Sheet7!$B$3:$BR$326,18,FALSE)</f>
        <v>Ali</v>
      </c>
      <c r="S178" s="97">
        <f>VLOOKUP(A178,Sheet7!$B$3:$BR$326,19,FALSE)</f>
        <v>85200851981</v>
      </c>
      <c r="T178" s="97">
        <f>VLOOKUP(A178,Sheet7!$B$3:$BR$326,26,FALSE)</f>
        <v>-7424281</v>
      </c>
      <c r="U178" s="97">
        <f>VLOOKUP(A178,Sheet7!$B$3:$BR$326,27,FALSE)</f>
        <v>109226482</v>
      </c>
      <c r="V178" s="97" t="str">
        <f>VLOOKUP(A178,Sheet7!$B$3:$BR$326,21,FALSE)</f>
        <v>36H21718</v>
      </c>
      <c r="W178" s="97">
        <f>VLOOKUP(A178,Sheet7!$B$3:$BR$326,32,FALSE)</f>
        <v>123</v>
      </c>
      <c r="X178" s="97">
        <v>180</v>
      </c>
      <c r="Y178" s="97">
        <f>VLOOKUP(A178,Sheet7!$B$3:$BR$326,49,FALSE)</f>
        <v>35.21</v>
      </c>
      <c r="Z178" s="97">
        <f>VLOOKUP(A178,Sheet7!$B$3:$BR$326,50,FALSE)</f>
        <v>51.51</v>
      </c>
      <c r="AA178" s="97" t="s">
        <v>8554</v>
      </c>
      <c r="AB178" s="97" t="str">
        <f>VLOOKUP(A178,TaskSurvey!$A$2:$AR$237,36,FALSE)</f>
        <v>NPRM</v>
      </c>
      <c r="AC178" s="97" t="str">
        <f>VLOOKUP(A178,TaskSurvey!$A$2:$AR$237,37,FALSE)</f>
        <v>100m x 2</v>
      </c>
      <c r="AD178" s="97" t="str">
        <f>VLOOKUP(A178,TaskSurvey!$A$2:$AR$237,25,FALSE)</f>
        <v>2.4 m</v>
      </c>
      <c r="AE178" s="97" t="s">
        <v>8556</v>
      </c>
      <c r="AF178" s="97" t="str">
        <f>VLOOKUP(A178,Sheet7!$B$3:$BR$326,59,FALSE)</f>
        <v>ACTION
● Lifting perangkat
● Rakit antenna set 2,4m
● Pointing max ke satelit brisat hub 1
● Kroschek pandangan tampak depan antenna sudah disimetris antara feedsupport danTapak pedestal sudah ok
● Dinabolt tapak pedestal
● XPOLL ke NOC dan POC BRI</v>
      </c>
      <c r="AG178" s="97" t="str">
        <f t="shared" si="16"/>
        <v>2.71.17.1</v>
      </c>
      <c r="AH178" s="97" t="str">
        <f>VLOOKUP(A178,Sheet7!$B$3:$BR$326,23,FALSE)</f>
        <v>15.1.2.60</v>
      </c>
      <c r="AI178" s="335" t="str">
        <f>MasterRemote!K178</f>
        <v>HUGHES239</v>
      </c>
      <c r="AJ178" s="315">
        <v>233070710</v>
      </c>
      <c r="AK178" s="317" t="s">
        <v>8560</v>
      </c>
      <c r="AL178" s="97" t="str">
        <f>MasterRemote!T178</f>
        <v>SCM201900010008</v>
      </c>
      <c r="AM178" s="97" t="s">
        <v>8548</v>
      </c>
      <c r="AN178" s="97" t="s">
        <v>8548</v>
      </c>
      <c r="AO178" s="335" t="str">
        <f t="shared" si="17"/>
        <v>HUGHES239-Instalasi-177</v>
      </c>
      <c r="AP178" s="335">
        <v>233019505</v>
      </c>
      <c r="AQ178" s="338" t="s">
        <v>6749</v>
      </c>
    </row>
    <row r="179" spans="1:43">
      <c r="A179" s="97" t="str">
        <f>MasterRemote!A179</f>
        <v>SCM201900010008000178</v>
      </c>
      <c r="B179" s="97">
        <f>MasterRemote!B179</f>
        <v>178</v>
      </c>
      <c r="C179" s="97" t="str">
        <f>VLOOKUP(A179,Sheet7!$B$3:$BR$326,22,FALSE)</f>
        <v>2.70.17.1</v>
      </c>
      <c r="D179" s="314">
        <f>VLOOKUP(A179,Sheet7!$B$3:$BR$326,16,FALSE)</f>
        <v>43421</v>
      </c>
      <c r="E179" s="97" t="s">
        <v>4712</v>
      </c>
      <c r="F179" s="97" t="str">
        <f>MasterRemote!I179</f>
        <v>KANCA YGY YOGYA KATAMSO</v>
      </c>
      <c r="G179" s="97" t="s">
        <v>3249</v>
      </c>
      <c r="H179" s="97" t="s">
        <v>3250</v>
      </c>
      <c r="I179" s="314">
        <f t="shared" si="12"/>
        <v>43421</v>
      </c>
      <c r="J179" s="314">
        <f t="shared" si="13"/>
        <v>43421</v>
      </c>
      <c r="K179" s="314">
        <f t="shared" si="14"/>
        <v>43421</v>
      </c>
      <c r="L179" s="314">
        <f t="shared" si="15"/>
        <v>43421</v>
      </c>
      <c r="M179" s="97" t="s">
        <v>8547</v>
      </c>
      <c r="N179" s="97" t="s">
        <v>8548</v>
      </c>
      <c r="O179" s="97" t="s">
        <v>14</v>
      </c>
      <c r="P179" s="97" t="s">
        <v>2940</v>
      </c>
      <c r="Q179" s="337">
        <v>20009</v>
      </c>
      <c r="R179" s="97" t="str">
        <f>VLOOKUP(A179,Sheet7!$B$3:$BR$326,18,FALSE)</f>
        <v>Iyan</v>
      </c>
      <c r="S179" s="97">
        <f>VLOOKUP(A179,Sheet7!$B$3:$BR$326,19,FALSE)</f>
        <v>85728633242</v>
      </c>
      <c r="T179" s="97">
        <f>VLOOKUP(A179,Sheet7!$B$3:$BR$326,26,FALSE)</f>
        <v>-780307</v>
      </c>
      <c r="U179" s="97">
        <f>VLOOKUP(A179,Sheet7!$B$3:$BR$326,27,FALSE)</f>
        <v>110369193</v>
      </c>
      <c r="V179" s="97" t="str">
        <f>VLOOKUP(A179,Sheet7!$B$3:$BR$326,21,FALSE)</f>
        <v>36H21720</v>
      </c>
      <c r="W179" s="97">
        <f>VLOOKUP(A179,Sheet7!$B$3:$BR$326,32,FALSE)</f>
        <v>130</v>
      </c>
      <c r="X179" s="97">
        <v>180</v>
      </c>
      <c r="Y179" s="97">
        <f>VLOOKUP(A179,Sheet7!$B$3:$BR$326,49,FALSE)</f>
        <v>36.700000000000003</v>
      </c>
      <c r="Z179" s="97">
        <f>VLOOKUP(A179,Sheet7!$B$3:$BR$326,50,FALSE)</f>
        <v>53.41</v>
      </c>
      <c r="AA179" s="97" t="s">
        <v>8554</v>
      </c>
      <c r="AB179" s="97" t="str">
        <f>VLOOKUP(A179,TaskSurvey!$A$2:$AR$237,36,FALSE)</f>
        <v>NPRM</v>
      </c>
      <c r="AC179" s="97" t="str">
        <f>VLOOKUP(A179,TaskSurvey!$A$2:$AR$237,37,FALSE)</f>
        <v>60m x 2</v>
      </c>
      <c r="AD179" s="97" t="str">
        <f>VLOOKUP(A179,TaskSurvey!$A$2:$AR$237,25,FALSE)</f>
        <v>2.4 m</v>
      </c>
      <c r="AE179" s="97" t="s">
        <v>8556</v>
      </c>
      <c r="AF179" s="97" t="str">
        <f>VLOOKUP(A179,Sheet7!$B$3:$BR$326,59,FALSE)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79" s="97" t="str">
        <f t="shared" si="16"/>
        <v>2.70.17.1</v>
      </c>
      <c r="AH179" s="97" t="str">
        <f>VLOOKUP(A179,Sheet7!$B$3:$BR$326,23,FALSE)</f>
        <v>15.1.2.73</v>
      </c>
      <c r="AI179" s="335" t="str">
        <f>MasterRemote!K179</f>
        <v>HUGHES239</v>
      </c>
      <c r="AJ179" s="335">
        <v>233040304</v>
      </c>
      <c r="AK179" s="335" t="s">
        <v>6723</v>
      </c>
      <c r="AL179" s="97" t="str">
        <f>MasterRemote!T179</f>
        <v>SCM201900010008</v>
      </c>
      <c r="AM179" s="97" t="s">
        <v>8548</v>
      </c>
      <c r="AN179" s="97" t="s">
        <v>8548</v>
      </c>
      <c r="AO179" s="335" t="str">
        <f t="shared" si="17"/>
        <v>HUGHES239-Instalasi-178</v>
      </c>
      <c r="AP179" s="335">
        <v>233019505</v>
      </c>
      <c r="AQ179" s="338" t="s">
        <v>6749</v>
      </c>
    </row>
    <row r="180" spans="1:43">
      <c r="A180" s="97" t="str">
        <f>MasterRemote!A180</f>
        <v>SCM201900010008000179</v>
      </c>
      <c r="B180" s="97">
        <f>MasterRemote!B180</f>
        <v>179</v>
      </c>
      <c r="C180" s="97" t="str">
        <f>VLOOKUP(A180,Sheet7!$B$3:$BR$326,22,FALSE)</f>
        <v>2.131.81.1</v>
      </c>
      <c r="D180" s="314">
        <f>VLOOKUP(A180,Sheet7!$B$3:$BR$326,16,FALSE)</f>
        <v>43422</v>
      </c>
      <c r="E180" s="97" t="s">
        <v>4712</v>
      </c>
      <c r="F180" s="97" t="str">
        <f>MasterRemote!I180</f>
        <v>Kanca Surabaya Rajawali ex Kanca Kaliasin</v>
      </c>
      <c r="G180" s="97" t="s">
        <v>3175</v>
      </c>
      <c r="H180" s="97" t="s">
        <v>3176</v>
      </c>
      <c r="I180" s="314">
        <f t="shared" si="12"/>
        <v>43422</v>
      </c>
      <c r="J180" s="314">
        <f t="shared" si="13"/>
        <v>43422</v>
      </c>
      <c r="K180" s="314">
        <f t="shared" si="14"/>
        <v>43422</v>
      </c>
      <c r="L180" s="314">
        <f t="shared" si="15"/>
        <v>43422</v>
      </c>
      <c r="M180" s="97" t="s">
        <v>8547</v>
      </c>
      <c r="N180" s="97" t="s">
        <v>8548</v>
      </c>
      <c r="O180" s="97" t="s">
        <v>14</v>
      </c>
      <c r="P180" s="97" t="s">
        <v>2940</v>
      </c>
      <c r="Q180" s="337">
        <v>20009</v>
      </c>
      <c r="R180" s="97" t="str">
        <f>VLOOKUP(A180,Sheet7!$B$3:$BR$326,18,FALSE)</f>
        <v>Mamet</v>
      </c>
      <c r="S180" s="97">
        <f>VLOOKUP(A180,Sheet7!$B$3:$BR$326,19,FALSE)</f>
        <v>81703041268</v>
      </c>
      <c r="T180" s="97">
        <f>VLOOKUP(A180,Sheet7!$B$3:$BR$326,26,FALSE)</f>
        <v>0</v>
      </c>
      <c r="U180" s="97">
        <f>VLOOKUP(A180,Sheet7!$B$3:$BR$326,27,FALSE)</f>
        <v>0</v>
      </c>
      <c r="V180" s="97" t="str">
        <f>VLOOKUP(A180,Sheet7!$B$3:$BR$326,21,FALSE)</f>
        <v>36K21800</v>
      </c>
      <c r="W180" s="97">
        <f>VLOOKUP(A180,Sheet7!$B$3:$BR$326,32,FALSE)</f>
        <v>132</v>
      </c>
      <c r="X180" s="97">
        <v>180</v>
      </c>
      <c r="Y180" s="97">
        <f>VLOOKUP(A180,Sheet7!$B$3:$BR$326,49,FALSE)</f>
        <v>35.94</v>
      </c>
      <c r="Z180" s="97">
        <f>VLOOKUP(A180,Sheet7!$B$3:$BR$326,50,FALSE)</f>
        <v>52</v>
      </c>
      <c r="AA180" s="97" t="s">
        <v>8554</v>
      </c>
      <c r="AB180" s="97" t="str">
        <f>VLOOKUP(A180,TaskSurvey!$A$2:$AR$237,36,FALSE)</f>
        <v>NPRM</v>
      </c>
      <c r="AC180" s="97" t="str">
        <f>VLOOKUP(A180,TaskSurvey!$A$2:$AR$237,37,FALSE)</f>
        <v>90m x 2</v>
      </c>
      <c r="AD180" s="97" t="str">
        <f>VLOOKUP(A180,TaskSurvey!$A$2:$AR$237,25,FALSE)</f>
        <v>2.4 m</v>
      </c>
      <c r="AE180" s="97" t="s">
        <v>8556</v>
      </c>
      <c r="AF180" s="97" t="str">
        <f>VLOOKUP(A180,Sheet7!$B$3:$BR$326,59,FALSE)</f>
        <v>Action
• Instalasi antena 2.4
• lifting perangkat vsat dan matrial
• pointing max sqf
• Tarik Kabel
• cor pondasi + dynabolt
• membersihkan area instalasi</v>
      </c>
      <c r="AG180" s="97" t="str">
        <f t="shared" si="16"/>
        <v>2.131.81.1</v>
      </c>
      <c r="AH180" s="97" t="str">
        <f>VLOOKUP(A180,Sheet7!$B$3:$BR$326,23,FALSE)</f>
        <v>15.1.2.124</v>
      </c>
      <c r="AI180" s="335" t="str">
        <f>MasterRemote!K180</f>
        <v>HUGHES239</v>
      </c>
      <c r="AJ180" s="335">
        <v>233040304</v>
      </c>
      <c r="AK180" s="335" t="s">
        <v>6723</v>
      </c>
      <c r="AL180" s="97" t="str">
        <f>MasterRemote!T180</f>
        <v>SCM201900010008</v>
      </c>
      <c r="AM180" s="97" t="s">
        <v>8548</v>
      </c>
      <c r="AN180" s="97" t="s">
        <v>8548</v>
      </c>
      <c r="AO180" s="335" t="str">
        <f t="shared" si="17"/>
        <v>HUGHES239-Instalasi-179</v>
      </c>
      <c r="AP180" s="335">
        <v>233019505</v>
      </c>
      <c r="AQ180" s="338" t="s">
        <v>6749</v>
      </c>
    </row>
    <row r="181" spans="1:43">
      <c r="A181" s="97" t="str">
        <f>MasterRemote!A181</f>
        <v>SCM201900010008000180</v>
      </c>
      <c r="B181" s="97">
        <f>MasterRemote!B181</f>
        <v>180</v>
      </c>
      <c r="C181" s="97" t="str">
        <f>VLOOKUP(A181,Sheet7!$B$3:$BR$326,22,FALSE)</f>
        <v>2.131.49.1</v>
      </c>
      <c r="D181" s="314">
        <f>VLOOKUP(A181,Sheet7!$B$3:$BR$326,16,FALSE)</f>
        <v>43421</v>
      </c>
      <c r="E181" s="97" t="s">
        <v>4712</v>
      </c>
      <c r="F181" s="97" t="str">
        <f>MasterRemote!I181</f>
        <v>Kanca Surabaya Kusumabangsa ex Kanca HR Muhammad</v>
      </c>
      <c r="G181" s="97" t="s">
        <v>3247</v>
      </c>
      <c r="H181" s="97" t="s">
        <v>3248</v>
      </c>
      <c r="I181" s="314">
        <f t="shared" si="12"/>
        <v>43421</v>
      </c>
      <c r="J181" s="314">
        <f t="shared" si="13"/>
        <v>43421</v>
      </c>
      <c r="K181" s="314">
        <f t="shared" si="14"/>
        <v>43421</v>
      </c>
      <c r="L181" s="314">
        <f t="shared" si="15"/>
        <v>43421</v>
      </c>
      <c r="M181" s="97" t="s">
        <v>8547</v>
      </c>
      <c r="N181" s="97" t="s">
        <v>8548</v>
      </c>
      <c r="O181" s="97" t="s">
        <v>14</v>
      </c>
      <c r="P181" s="97" t="s">
        <v>2940</v>
      </c>
      <c r="Q181" s="337">
        <v>20009</v>
      </c>
      <c r="R181" s="97" t="str">
        <f>VLOOKUP(A181,Sheet7!$B$3:$BR$326,18,FALSE)</f>
        <v>Khulid</v>
      </c>
      <c r="S181" s="97">
        <f>VLOOKUP(A181,Sheet7!$B$3:$BR$326,19,FALSE)</f>
        <v>8563567453</v>
      </c>
      <c r="T181" s="97">
        <f>VLOOKUP(A181,Sheet7!$B$3:$BR$326,26,FALSE)</f>
        <v>0</v>
      </c>
      <c r="U181" s="97">
        <f>VLOOKUP(A181,Sheet7!$B$3:$BR$326,27,FALSE)</f>
        <v>0</v>
      </c>
      <c r="V181" s="97" t="str">
        <f>VLOOKUP(A181,Sheet7!$B$3:$BR$326,21,FALSE)</f>
        <v>36K21871</v>
      </c>
      <c r="W181" s="97">
        <f>VLOOKUP(A181,Sheet7!$B$3:$BR$326,32,FALSE)</f>
        <v>0</v>
      </c>
      <c r="X181" s="97">
        <v>180</v>
      </c>
      <c r="Y181" s="97">
        <f>VLOOKUP(A181,Sheet7!$B$3:$BR$326,49,FALSE)</f>
        <v>35.659999999999997</v>
      </c>
      <c r="Z181" s="97">
        <f>VLOOKUP(A181,Sheet7!$B$3:$BR$326,50,FALSE)</f>
        <v>51.77</v>
      </c>
      <c r="AA181" s="97" t="s">
        <v>8554</v>
      </c>
      <c r="AB181" s="97" t="str">
        <f>VLOOKUP(A181,TaskSurvey!$A$2:$AR$237,36,FALSE)</f>
        <v>NPRM</v>
      </c>
      <c r="AC181" s="97" t="str">
        <f>VLOOKUP(A181,TaskSurvey!$A$2:$AR$237,37,FALSE)</f>
        <v>85m x 2</v>
      </c>
      <c r="AD181" s="97" t="str">
        <f>VLOOKUP(A181,TaskSurvey!$A$2:$AR$237,25,FALSE)</f>
        <v>2.4 m</v>
      </c>
      <c r="AE181" s="97" t="s">
        <v>8556</v>
      </c>
      <c r="AF181" s="97" t="str">
        <f>VLOOKUP(A181,Sheet7!$B$3:$BR$326,59,FALSE)</f>
        <v>ACTION
● Lifting perangkat
● Rakit antenna set 2,4m
● Pointing max ke satelit brisat hub 1
● Kroschek pandangan tampak depan antenna sudah simetris antara feedsupport dan tapak pedestal.
● Dinabolt tapak pedestal
● COR BALLAST sesuai SOP
• Xpoll ke NOC dan POC BRI</v>
      </c>
      <c r="AG181" s="97" t="str">
        <f t="shared" si="16"/>
        <v>2.131.49.1</v>
      </c>
      <c r="AH181" s="97" t="str">
        <f>VLOOKUP(A181,Sheet7!$B$3:$BR$326,23,FALSE)</f>
        <v>15.1.2.226</v>
      </c>
      <c r="AI181" s="335" t="str">
        <f>MasterRemote!K181</f>
        <v>HUGHES239</v>
      </c>
      <c r="AJ181" s="335">
        <v>233040304</v>
      </c>
      <c r="AK181" s="335" t="s">
        <v>6723</v>
      </c>
      <c r="AL181" s="97" t="str">
        <f>MasterRemote!T181</f>
        <v>SCM201900010008</v>
      </c>
      <c r="AM181" s="97" t="s">
        <v>8548</v>
      </c>
      <c r="AN181" s="97" t="s">
        <v>8548</v>
      </c>
      <c r="AO181" s="335" t="str">
        <f t="shared" si="17"/>
        <v>HUGHES239-Instalasi-180</v>
      </c>
      <c r="AP181" s="335">
        <v>233019505</v>
      </c>
      <c r="AQ181" s="338" t="s">
        <v>6749</v>
      </c>
    </row>
    <row r="182" spans="1:43">
      <c r="A182" s="97" t="str">
        <f>MasterRemote!A182</f>
        <v>SCM201900010008000181</v>
      </c>
      <c r="B182" s="97">
        <f>MasterRemote!B182</f>
        <v>181</v>
      </c>
      <c r="C182" s="97" t="str">
        <f>VLOOKUP(A182,Sheet7!$B$3:$BR$326,22,FALSE)</f>
        <v>2.131.65.1</v>
      </c>
      <c r="D182" s="314">
        <f>VLOOKUP(A182,Sheet7!$B$3:$BR$326,16,FALSE)</f>
        <v>43418</v>
      </c>
      <c r="E182" s="97" t="s">
        <v>4712</v>
      </c>
      <c r="F182" s="97" t="str">
        <f>MasterRemote!I182</f>
        <v>Kanca Surabaya Pahlawan Ex. KANCA SBY SURABAYA DIPONEGORO (N)</v>
      </c>
      <c r="G182" s="97" t="s">
        <v>3170</v>
      </c>
      <c r="H182" s="97" t="s">
        <v>3171</v>
      </c>
      <c r="I182" s="314">
        <f t="shared" si="12"/>
        <v>43418</v>
      </c>
      <c r="J182" s="314">
        <f t="shared" si="13"/>
        <v>43418</v>
      </c>
      <c r="K182" s="314">
        <f t="shared" si="14"/>
        <v>43418</v>
      </c>
      <c r="L182" s="314">
        <f t="shared" si="15"/>
        <v>43418</v>
      </c>
      <c r="M182" s="97" t="s">
        <v>8547</v>
      </c>
      <c r="N182" s="97" t="s">
        <v>8548</v>
      </c>
      <c r="O182" s="97" t="s">
        <v>14</v>
      </c>
      <c r="P182" s="97" t="s">
        <v>2940</v>
      </c>
      <c r="Q182" s="337">
        <v>20009</v>
      </c>
      <c r="R182" s="97" t="str">
        <f>VLOOKUP(A182,Sheet7!$B$3:$BR$326,18,FALSE)</f>
        <v>Yasid</v>
      </c>
      <c r="S182" s="97">
        <f>VLOOKUP(A182,Sheet7!$B$3:$BR$326,19,FALSE)</f>
        <v>85645670040</v>
      </c>
      <c r="T182" s="97">
        <f>VLOOKUP(A182,Sheet7!$B$3:$BR$326,26,FALSE)</f>
        <v>0</v>
      </c>
      <c r="U182" s="97">
        <f>VLOOKUP(A182,Sheet7!$B$3:$BR$326,27,FALSE)</f>
        <v>0</v>
      </c>
      <c r="V182" s="97" t="str">
        <f>VLOOKUP(A182,Sheet7!$B$3:$BR$326,21,FALSE)</f>
        <v>36K21872</v>
      </c>
      <c r="W182" s="97">
        <f>VLOOKUP(A182,Sheet7!$B$3:$BR$326,32,FALSE)</f>
        <v>121</v>
      </c>
      <c r="X182" s="97">
        <v>180</v>
      </c>
      <c r="Y182" s="97">
        <f>VLOOKUP(A182,Sheet7!$B$3:$BR$326,49,FALSE)</f>
        <v>35.07</v>
      </c>
      <c r="Z182" s="97">
        <f>VLOOKUP(A182,Sheet7!$B$3:$BR$326,50,FALSE)</f>
        <v>52.28</v>
      </c>
      <c r="AA182" s="97" t="s">
        <v>8554</v>
      </c>
      <c r="AB182" s="97" t="str">
        <f>VLOOKUP(A182,TaskSurvey!$A$2:$AR$237,36,FALSE)</f>
        <v>NPRM</v>
      </c>
      <c r="AC182" s="97" t="str">
        <f>VLOOKUP(A182,TaskSurvey!$A$2:$AR$237,37,FALSE)</f>
        <v>80m x 2</v>
      </c>
      <c r="AD182" s="97" t="str">
        <f>VLOOKUP(A182,TaskSurvey!$A$2:$AR$237,25,FALSE)</f>
        <v>2.4 m</v>
      </c>
      <c r="AE182" s="97" t="s">
        <v>8556</v>
      </c>
      <c r="AF182" s="97" t="str">
        <f>VLOOKUP(A182,Sheet7!$B$3:$BR$326,59,FALSE)</f>
        <v>Action
• Instalasi antena 2.4
• lifting perangkat dan matrial
• pointing max sqf
• Tarik Kabel
• cor pondasi + dynabolt
• membersihkan area instalasi</v>
      </c>
      <c r="AG182" s="97" t="str">
        <f t="shared" si="16"/>
        <v>2.131.65.1</v>
      </c>
      <c r="AH182" s="97" t="str">
        <f>VLOOKUP(A182,Sheet7!$B$3:$BR$326,23,FALSE)</f>
        <v>15.1.2.163</v>
      </c>
      <c r="AI182" s="335" t="str">
        <f>MasterRemote!K182</f>
        <v>HUGHES239</v>
      </c>
      <c r="AJ182" s="335">
        <v>233040304</v>
      </c>
      <c r="AK182" s="335" t="s">
        <v>6723</v>
      </c>
      <c r="AL182" s="97" t="str">
        <f>MasterRemote!T182</f>
        <v>SCM201900010008</v>
      </c>
      <c r="AM182" s="97" t="s">
        <v>8548</v>
      </c>
      <c r="AN182" s="97" t="s">
        <v>8548</v>
      </c>
      <c r="AO182" s="335" t="str">
        <f t="shared" si="17"/>
        <v>HUGHES239-Instalasi-181</v>
      </c>
      <c r="AP182" s="335">
        <v>233019505</v>
      </c>
      <c r="AQ182" s="338" t="s">
        <v>6749</v>
      </c>
    </row>
    <row r="183" spans="1:43">
      <c r="A183" s="97" t="str">
        <f>MasterRemote!A183</f>
        <v>SCM201900010008000182</v>
      </c>
      <c r="B183" s="97">
        <f>MasterRemote!B183</f>
        <v>182</v>
      </c>
      <c r="C183" s="97" t="str">
        <f>VLOOKUP(A183,Sheet7!$B$3:$BR$326,22,FALSE)</f>
        <v>52.16.36.1</v>
      </c>
      <c r="D183" s="314">
        <f>VLOOKUP(A183,Sheet7!$B$3:$BR$326,16,FALSE)</f>
        <v>43418</v>
      </c>
      <c r="E183" s="97" t="s">
        <v>4712</v>
      </c>
      <c r="F183" s="97" t="str">
        <f>MasterRemote!I183</f>
        <v>SBY JEMUR SARI</v>
      </c>
      <c r="G183" s="97" t="s">
        <v>3175</v>
      </c>
      <c r="H183" s="97" t="s">
        <v>3176</v>
      </c>
      <c r="I183" s="314">
        <f t="shared" si="12"/>
        <v>43418</v>
      </c>
      <c r="J183" s="314">
        <f t="shared" si="13"/>
        <v>43418</v>
      </c>
      <c r="K183" s="314">
        <f t="shared" si="14"/>
        <v>43418</v>
      </c>
      <c r="L183" s="314">
        <f t="shared" si="15"/>
        <v>43418</v>
      </c>
      <c r="M183" s="97" t="s">
        <v>8547</v>
      </c>
      <c r="N183" s="97" t="s">
        <v>8548</v>
      </c>
      <c r="O183" s="97" t="s">
        <v>14</v>
      </c>
      <c r="P183" s="97" t="s">
        <v>2940</v>
      </c>
      <c r="Q183" s="337">
        <v>20009</v>
      </c>
      <c r="R183" s="97" t="str">
        <f>VLOOKUP(A183,Sheet7!$B$3:$BR$326,18,FALSE)</f>
        <v>Mirwan</v>
      </c>
      <c r="S183" s="97">
        <f>VLOOKUP(A183,Sheet7!$B$3:$BR$326,19,FALSE)</f>
        <v>85649984109</v>
      </c>
      <c r="T183" s="97">
        <f>VLOOKUP(A183,Sheet7!$B$3:$BR$326,26,FALSE)</f>
        <v>-7326475</v>
      </c>
      <c r="U183" s="97">
        <f>VLOOKUP(A183,Sheet7!$B$3:$BR$326,27,FALSE)</f>
        <v>112744531</v>
      </c>
      <c r="V183" s="97" t="str">
        <f>VLOOKUP(A183,Sheet7!$B$3:$BR$326,21,FALSE)</f>
        <v>36K21779</v>
      </c>
      <c r="W183" s="97">
        <f>VLOOKUP(A183,Sheet7!$B$3:$BR$326,32,FALSE)</f>
        <v>118</v>
      </c>
      <c r="X183" s="97">
        <v>180</v>
      </c>
      <c r="Y183" s="97">
        <f>VLOOKUP(A183,Sheet7!$B$3:$BR$326,49,FALSE)</f>
        <v>36.590000000000003</v>
      </c>
      <c r="Z183" s="97">
        <f>VLOOKUP(A183,Sheet7!$B$3:$BR$326,50,FALSE)</f>
        <v>50.84</v>
      </c>
      <c r="AA183" s="97" t="s">
        <v>8554</v>
      </c>
      <c r="AB183" s="97" t="str">
        <f>VLOOKUP(A183,TaskSurvey!$A$2:$AR$237,36,FALSE)</f>
        <v>NPRM</v>
      </c>
      <c r="AC183" s="97" t="str">
        <f>VLOOKUP(A183,TaskSurvey!$A$2:$AR$237,37,FALSE)</f>
        <v>50m x 2</v>
      </c>
      <c r="AD183" s="97" t="str">
        <f>VLOOKUP(A183,TaskSurvey!$A$2:$AR$237,25,FALSE)</f>
        <v>2.4 m</v>
      </c>
      <c r="AE183" s="97" t="s">
        <v>8556</v>
      </c>
      <c r="AF183" s="97" t="str">
        <f>VLOOKUP(A183,Sheet7!$B$3:$BR$326,59,FALSE)</f>
        <v>Action
• Instalasi antena 2.4
• lifting perangkat vsat dan matrial
• pointing max sqf
• Tarik Kabel
• cor pondasi + dynabolt
• membersihkan area instalasi</v>
      </c>
      <c r="AG183" s="97" t="str">
        <f t="shared" si="16"/>
        <v>52.16.36.1</v>
      </c>
      <c r="AH183" s="97" t="str">
        <f>VLOOKUP(A183,Sheet7!$B$3:$BR$326,23,FALSE)</f>
        <v>15.1.2.183</v>
      </c>
      <c r="AI183" s="335" t="str">
        <f>MasterRemote!K183</f>
        <v>HUGHES239</v>
      </c>
      <c r="AJ183" s="335">
        <v>233040304</v>
      </c>
      <c r="AK183" s="335" t="s">
        <v>6723</v>
      </c>
      <c r="AL183" s="97" t="str">
        <f>MasterRemote!T183</f>
        <v>SCM201900010008</v>
      </c>
      <c r="AM183" s="97" t="s">
        <v>8548</v>
      </c>
      <c r="AN183" s="97" t="s">
        <v>8548</v>
      </c>
      <c r="AO183" s="335" t="str">
        <f t="shared" si="17"/>
        <v>HUGHES239-Instalasi-182</v>
      </c>
      <c r="AP183" s="335">
        <v>233019505</v>
      </c>
      <c r="AQ183" s="338" t="s">
        <v>6749</v>
      </c>
    </row>
    <row r="184" spans="1:43">
      <c r="A184" s="97" t="str">
        <f>MasterRemote!A184</f>
        <v>SCM201900010008000183</v>
      </c>
      <c r="B184" s="97">
        <f>MasterRemote!B184</f>
        <v>183</v>
      </c>
      <c r="C184" s="97" t="str">
        <f>VLOOKUP(A184,Sheet7!$B$3:$BR$326,22,FALSE)</f>
        <v>6.108.17.1</v>
      </c>
      <c r="D184" s="314">
        <f>VLOOKUP(A184,Sheet7!$B$3:$BR$326,16,FALSE)</f>
        <v>43423</v>
      </c>
      <c r="E184" s="97" t="s">
        <v>4712</v>
      </c>
      <c r="F184" s="97" t="str">
        <f>MasterRemote!I184</f>
        <v>KANCA SBY SAMPANG</v>
      </c>
      <c r="G184" s="97" t="s">
        <v>3199</v>
      </c>
      <c r="H184" s="97" t="s">
        <v>3200</v>
      </c>
      <c r="I184" s="314">
        <f t="shared" si="12"/>
        <v>43423</v>
      </c>
      <c r="J184" s="314">
        <f t="shared" si="13"/>
        <v>43423</v>
      </c>
      <c r="K184" s="314">
        <f t="shared" si="14"/>
        <v>43423</v>
      </c>
      <c r="L184" s="314">
        <f t="shared" si="15"/>
        <v>43423</v>
      </c>
      <c r="M184" s="97" t="s">
        <v>8547</v>
      </c>
      <c r="N184" s="97" t="s">
        <v>8548</v>
      </c>
      <c r="O184" s="97" t="s">
        <v>14</v>
      </c>
      <c r="P184" s="97" t="s">
        <v>2940</v>
      </c>
      <c r="Q184" s="337">
        <v>20009</v>
      </c>
      <c r="R184" s="97" t="str">
        <f>VLOOKUP(A184,Sheet7!$B$3:$BR$326,18,FALSE)</f>
        <v>Makmum</v>
      </c>
      <c r="S184" s="97" t="str">
        <f>VLOOKUP(A184,Sheet7!$B$3:$BR$326,19,FALSE)</f>
        <v>0877-7778-8787</v>
      </c>
      <c r="T184" s="97">
        <f>VLOOKUP(A184,Sheet7!$B$3:$BR$326,26,FALSE)</f>
        <v>-7188727</v>
      </c>
      <c r="U184" s="97">
        <f>VLOOKUP(A184,Sheet7!$B$3:$BR$326,27,FALSE)</f>
        <v>113244098</v>
      </c>
      <c r="V184" s="97" t="str">
        <f>VLOOKUP(A184,Sheet7!$B$3:$BR$326,21,FALSE)</f>
        <v>36K21780</v>
      </c>
      <c r="W184" s="97">
        <f>VLOOKUP(A184,Sheet7!$B$3:$BR$326,32,FALSE)</f>
        <v>118</v>
      </c>
      <c r="X184" s="97">
        <v>180</v>
      </c>
      <c r="Y184" s="97">
        <f>VLOOKUP(A184,Sheet7!$B$3:$BR$326,49,FALSE)</f>
        <v>35.25</v>
      </c>
      <c r="Z184" s="97">
        <f>VLOOKUP(A184,Sheet7!$B$3:$BR$326,50,FALSE)</f>
        <v>51.72</v>
      </c>
      <c r="AA184" s="97" t="s">
        <v>8554</v>
      </c>
      <c r="AB184" s="97" t="str">
        <f>VLOOKUP(A184,TaskSurvey!$A$2:$AR$237,36,FALSE)</f>
        <v>NPRM</v>
      </c>
      <c r="AC184" s="97" t="str">
        <f>VLOOKUP(A184,TaskSurvey!$A$2:$AR$237,37,FALSE)</f>
        <v>50m x 2</v>
      </c>
      <c r="AD184" s="97" t="str">
        <f>VLOOKUP(A184,TaskSurvey!$A$2:$AR$237,25,FALSE)</f>
        <v>2.4 m</v>
      </c>
      <c r="AE184" s="97" t="s">
        <v>8556</v>
      </c>
      <c r="AF184" s="97" t="str">
        <f>VLOOKUP(A184,Sheet7!$B$3:$BR$326,59,FALSE)</f>
        <v>ACTION
● Lifting perangkat
● Rakit antenna set 2,4m
● Pointing max ke satelit brisat hub 1
● Kroschek pandangan tampak depan antenna sudah simetris antara feedsupport dan tapak pedestal.
● Dinabolt tapak pedestal
● COR BALLAST,</v>
      </c>
      <c r="AG184" s="97" t="str">
        <f t="shared" si="16"/>
        <v>6.108.17.1</v>
      </c>
      <c r="AH184" s="97" t="str">
        <f>VLOOKUP(A184,Sheet7!$B$3:$BR$326,23,FALSE)</f>
        <v>10.204.3.232/30</v>
      </c>
      <c r="AI184" s="335" t="str">
        <f>MasterRemote!K184</f>
        <v>HUGHES239</v>
      </c>
      <c r="AJ184" s="335">
        <v>233040304</v>
      </c>
      <c r="AK184" s="335" t="s">
        <v>6723</v>
      </c>
      <c r="AL184" s="97" t="str">
        <f>MasterRemote!T184</f>
        <v>SCM201900010008</v>
      </c>
      <c r="AM184" s="97" t="s">
        <v>8548</v>
      </c>
      <c r="AN184" s="97" t="s">
        <v>8548</v>
      </c>
      <c r="AO184" s="335" t="str">
        <f t="shared" si="17"/>
        <v>HUGHES239-Instalasi-183</v>
      </c>
      <c r="AP184" s="335">
        <v>233019505</v>
      </c>
      <c r="AQ184" s="338" t="s">
        <v>6749</v>
      </c>
    </row>
    <row r="185" spans="1:43">
      <c r="A185" s="97" t="str">
        <f>MasterRemote!A185</f>
        <v>SCM201900010008000184</v>
      </c>
      <c r="B185" s="97">
        <f>MasterRemote!B185</f>
        <v>184</v>
      </c>
      <c r="C185" s="97" t="str">
        <f>VLOOKUP(A185,Sheet7!$B$3:$BR$326,22,FALSE)</f>
        <v>49.16.52.1</v>
      </c>
      <c r="D185" s="314">
        <f>VLOOKUP(A185,Sheet7!$B$3:$BR$326,16,FALSE)</f>
        <v>43421</v>
      </c>
      <c r="E185" s="97" t="s">
        <v>4712</v>
      </c>
      <c r="F185" s="97" t="str">
        <f>MasterRemote!I185</f>
        <v>SBY KAPAS KRAMPUNG PAHLAWAN (X)</v>
      </c>
      <c r="G185" s="97" t="s">
        <v>3247</v>
      </c>
      <c r="H185" s="97" t="s">
        <v>3248</v>
      </c>
      <c r="I185" s="314">
        <f t="shared" si="12"/>
        <v>43421</v>
      </c>
      <c r="J185" s="314">
        <f t="shared" si="13"/>
        <v>43421</v>
      </c>
      <c r="K185" s="314">
        <f t="shared" si="14"/>
        <v>43421</v>
      </c>
      <c r="L185" s="314">
        <f t="shared" si="15"/>
        <v>43421</v>
      </c>
      <c r="M185" s="97" t="s">
        <v>8547</v>
      </c>
      <c r="N185" s="97" t="s">
        <v>8548</v>
      </c>
      <c r="O185" s="97" t="s">
        <v>14</v>
      </c>
      <c r="P185" s="97" t="s">
        <v>2940</v>
      </c>
      <c r="Q185" s="337">
        <v>20009</v>
      </c>
      <c r="R185" s="97" t="str">
        <f>VLOOKUP(A185,Sheet7!$B$3:$BR$326,18,FALSE)</f>
        <v>Khuldi</v>
      </c>
      <c r="S185" s="97">
        <f>VLOOKUP(A185,Sheet7!$B$3:$BR$326,19,FALSE)</f>
        <v>8563567453</v>
      </c>
      <c r="T185" s="97">
        <f>VLOOKUP(A185,Sheet7!$B$3:$BR$326,26,FALSE)</f>
        <v>-7250198</v>
      </c>
      <c r="U185" s="97">
        <f>VLOOKUP(A185,Sheet7!$B$3:$BR$326,27,FALSE)</f>
        <v>112764559</v>
      </c>
      <c r="V185" s="97" t="str">
        <f>VLOOKUP(A185,Sheet7!$B$3:$BR$326,21,FALSE)</f>
        <v>36K21781</v>
      </c>
      <c r="W185" s="97">
        <f>VLOOKUP(A185,Sheet7!$B$3:$BR$326,32,FALSE)</f>
        <v>0</v>
      </c>
      <c r="X185" s="97">
        <v>180</v>
      </c>
      <c r="Y185" s="97">
        <f>VLOOKUP(A185,Sheet7!$B$3:$BR$326,49,FALSE)</f>
        <v>38.43</v>
      </c>
      <c r="Z185" s="97">
        <f>VLOOKUP(A185,Sheet7!$B$3:$BR$326,50,FALSE)</f>
        <v>51.94</v>
      </c>
      <c r="AA185" s="97" t="s">
        <v>8554</v>
      </c>
      <c r="AB185" s="97" t="str">
        <f>VLOOKUP(A185,TaskSurvey!$A$2:$AR$237,36,FALSE)</f>
        <v>NPRM</v>
      </c>
      <c r="AC185" s="97" t="str">
        <f>VLOOKUP(A185,TaskSurvey!$A$2:$AR$237,37,FALSE)</f>
        <v>80m x 2</v>
      </c>
      <c r="AD185" s="97" t="str">
        <f>VLOOKUP(A185,TaskSurvey!$A$2:$AR$237,25,FALSE)</f>
        <v>2.4 m</v>
      </c>
      <c r="AE185" s="97" t="s">
        <v>8556</v>
      </c>
      <c r="AF185" s="97" t="str">
        <f>VLOOKUP(A185,Sheet7!$B$3:$BR$326,59,FALSE)</f>
        <v>ACTION
● Lifting perangkat
● Rakit antenna set 2,4m
● Pointing max ke satelit brisat hub 1
● Kroschek pandangan tampak depan antenna sudah simetris antara feedsupport dan tapak pedestal.
● Dinabolt tapak pedestal
● COR BALLAST sesuai SOP</v>
      </c>
      <c r="AG185" s="97" t="str">
        <f t="shared" si="16"/>
        <v>49.16.52.1</v>
      </c>
      <c r="AH185" s="97" t="str">
        <f>VLOOKUP(A185,Sheet7!$B$3:$BR$326,23,FALSE)</f>
        <v>15.1.2.166</v>
      </c>
      <c r="AI185" s="335" t="str">
        <f>MasterRemote!K185</f>
        <v>HUGHES239</v>
      </c>
      <c r="AJ185" s="335">
        <v>233040304</v>
      </c>
      <c r="AK185" s="335" t="s">
        <v>6723</v>
      </c>
      <c r="AL185" s="97" t="str">
        <f>MasterRemote!T185</f>
        <v>SCM201900010008</v>
      </c>
      <c r="AM185" s="97" t="s">
        <v>8548</v>
      </c>
      <c r="AN185" s="97" t="s">
        <v>8548</v>
      </c>
      <c r="AO185" s="335" t="str">
        <f t="shared" si="17"/>
        <v>HUGHES239-Instalasi-184</v>
      </c>
      <c r="AP185" s="335">
        <v>233019505</v>
      </c>
      <c r="AQ185" s="338" t="s">
        <v>6749</v>
      </c>
    </row>
    <row r="186" spans="1:43">
      <c r="A186" s="97" t="str">
        <f>MasterRemote!A186</f>
        <v>SCM201900010008000185</v>
      </c>
      <c r="B186" s="97">
        <f>MasterRemote!B186</f>
        <v>185</v>
      </c>
      <c r="C186" s="97" t="str">
        <f>VLOOKUP(A186,Sheet7!$B$3:$BR$326,22,FALSE)</f>
        <v>4.40.65.1</v>
      </c>
      <c r="D186" s="314">
        <f>VLOOKUP(A186,Sheet7!$B$3:$BR$326,16,FALSE)</f>
        <v>43395</v>
      </c>
      <c r="E186" s="97" t="s">
        <v>4712</v>
      </c>
      <c r="F186" s="97" t="str">
        <f>MasterRemote!I186</f>
        <v>KANCA KRIAN</v>
      </c>
      <c r="G186" s="97">
        <v>237941806</v>
      </c>
      <c r="H186" s="97" t="s">
        <v>8569</v>
      </c>
      <c r="I186" s="314">
        <f t="shared" si="12"/>
        <v>43395</v>
      </c>
      <c r="J186" s="314">
        <f t="shared" si="13"/>
        <v>43395</v>
      </c>
      <c r="K186" s="314">
        <f t="shared" si="14"/>
        <v>43395</v>
      </c>
      <c r="L186" s="314">
        <f t="shared" si="15"/>
        <v>43395</v>
      </c>
      <c r="M186" s="97" t="s">
        <v>8547</v>
      </c>
      <c r="N186" s="97" t="s">
        <v>8548</v>
      </c>
      <c r="O186" s="97" t="s">
        <v>14</v>
      </c>
      <c r="P186" s="97" t="s">
        <v>2940</v>
      </c>
      <c r="Q186" s="337">
        <v>20009</v>
      </c>
      <c r="R186" s="97" t="str">
        <f>VLOOKUP(A186,Sheet7!$B$3:$BR$326,18,FALSE)</f>
        <v>Hery</v>
      </c>
      <c r="S186" s="97">
        <f>VLOOKUP(A186,Sheet7!$B$3:$BR$326,19,FALSE)</f>
        <v>8563055569</v>
      </c>
      <c r="T186" s="97">
        <f>VLOOKUP(A186,Sheet7!$B$3:$BR$326,26,FALSE)</f>
        <v>-7410955</v>
      </c>
      <c r="U186" s="97">
        <f>VLOOKUP(A186,Sheet7!$B$3:$BR$326,27,FALSE)</f>
        <v>112575563</v>
      </c>
      <c r="V186" s="97" t="str">
        <f>VLOOKUP(A186,Sheet7!$B$3:$BR$326,21,FALSE)</f>
        <v>36K21784</v>
      </c>
      <c r="W186" s="97">
        <f>VLOOKUP(A186,Sheet7!$B$3:$BR$326,32,FALSE)</f>
        <v>68</v>
      </c>
      <c r="X186" s="97">
        <v>180</v>
      </c>
      <c r="Y186" s="97">
        <f>VLOOKUP(A186,Sheet7!$B$3:$BR$326,49,FALSE)</f>
        <v>32.47</v>
      </c>
      <c r="Z186" s="97">
        <f>VLOOKUP(A186,Sheet7!$B$3:$BR$326,50,FALSE)</f>
        <v>42.33</v>
      </c>
      <c r="AA186" s="97" t="s">
        <v>8554</v>
      </c>
      <c r="AB186" s="97" t="str">
        <f>VLOOKUP(A186,TaskSurvey!$A$2:$AR$237,36,FALSE)</f>
        <v>NPRM</v>
      </c>
      <c r="AC186" s="97" t="str">
        <f>VLOOKUP(A186,TaskSurvey!$A$2:$AR$237,37,FALSE)</f>
        <v>100m x 2</v>
      </c>
      <c r="AD186" s="97" t="str">
        <f>VLOOKUP(A186,TaskSurvey!$A$2:$AR$237,25,FALSE)</f>
        <v>2.4 m</v>
      </c>
      <c r="AE186" s="97" t="s">
        <v>8556</v>
      </c>
      <c r="AF186" s="97" t="str">
        <f>VLOOKUP(A186,Sheet7!$B$3:$BR$326,59,FALSE)</f>
        <v>ACTION
● Lifting perangkat
● Rakit antenna set 2,4m
● Pointing max ke satelit brisat hub 1
● Kroschek pandangan tampak depan antenna sudah simetris antara feedsupport dan tapak pedestal.
● Dinabolt tapak pedestal
● COR BALLAST sesuai SOP</v>
      </c>
      <c r="AG186" s="97" t="str">
        <f t="shared" si="16"/>
        <v>4.40.65.1</v>
      </c>
      <c r="AH186" s="97" t="str">
        <f>VLOOKUP(A186,Sheet7!$B$3:$BR$326,23,FALSE)</f>
        <v>15.1.2.174</v>
      </c>
      <c r="AI186" s="335" t="str">
        <f>MasterRemote!K186</f>
        <v>HUGHES239</v>
      </c>
      <c r="AJ186" s="335">
        <v>233040304</v>
      </c>
      <c r="AK186" s="335" t="s">
        <v>6723</v>
      </c>
      <c r="AL186" s="97" t="str">
        <f>MasterRemote!T186</f>
        <v>SCM201900010008</v>
      </c>
      <c r="AM186" s="97" t="s">
        <v>8548</v>
      </c>
      <c r="AN186" s="97" t="s">
        <v>8548</v>
      </c>
      <c r="AO186" s="335" t="str">
        <f t="shared" si="17"/>
        <v>HUGHES239-Instalasi-185</v>
      </c>
      <c r="AP186" s="335">
        <v>233019505</v>
      </c>
      <c r="AQ186" s="338" t="s">
        <v>6749</v>
      </c>
    </row>
    <row r="187" spans="1:43">
      <c r="A187" s="97" t="str">
        <f>MasterRemote!A187</f>
        <v>SCM201900010008000186</v>
      </c>
      <c r="B187" s="97">
        <f>MasterRemote!B187</f>
        <v>186</v>
      </c>
      <c r="C187" s="97" t="str">
        <f>VLOOKUP(A187,Sheet7!$B$3:$BR$326,22,FALSE)</f>
        <v>5.108.17.1</v>
      </c>
      <c r="D187" s="314">
        <f>VLOOKUP(A187,Sheet7!$B$3:$BR$326,16,FALSE)</f>
        <v>43424</v>
      </c>
      <c r="E187" s="97" t="s">
        <v>4712</v>
      </c>
      <c r="F187" s="97" t="str">
        <f>MasterRemote!I187</f>
        <v>KANCA PLG KAYU AGUNG</v>
      </c>
      <c r="G187" s="97" t="s">
        <v>3268</v>
      </c>
      <c r="H187" s="97" t="s">
        <v>3269</v>
      </c>
      <c r="I187" s="314">
        <f t="shared" si="12"/>
        <v>43424</v>
      </c>
      <c r="J187" s="314">
        <f t="shared" si="13"/>
        <v>43424</v>
      </c>
      <c r="K187" s="314">
        <f t="shared" si="14"/>
        <v>43424</v>
      </c>
      <c r="L187" s="314">
        <f t="shared" si="15"/>
        <v>43424</v>
      </c>
      <c r="M187" s="97" t="s">
        <v>8547</v>
      </c>
      <c r="N187" s="97" t="s">
        <v>8548</v>
      </c>
      <c r="O187" s="97" t="s">
        <v>14</v>
      </c>
      <c r="P187" s="97" t="s">
        <v>2940</v>
      </c>
      <c r="Q187" s="337">
        <v>20009</v>
      </c>
      <c r="R187" s="97" t="str">
        <f>VLOOKUP(A187,Sheet7!$B$3:$BR$326,18,FALSE)</f>
        <v>Fikri</v>
      </c>
      <c r="S187" s="97">
        <f>VLOOKUP(A187,Sheet7!$B$3:$BR$326,19,FALSE)</f>
        <v>82372014751</v>
      </c>
      <c r="T187" s="97">
        <f>VLOOKUP(A187,Sheet7!$B$3:$BR$326,26,FALSE)</f>
        <v>-3388234</v>
      </c>
      <c r="U187" s="97">
        <f>VLOOKUP(A187,Sheet7!$B$3:$BR$326,27,FALSE)</f>
        <v>104826597</v>
      </c>
      <c r="V187" s="97" t="str">
        <f>VLOOKUP(A187,Sheet7!$B$3:$BR$326,21,FALSE)</f>
        <v>36D21025</v>
      </c>
      <c r="W187" s="97">
        <f>VLOOKUP(A187,Sheet7!$B$3:$BR$326,32,FALSE)</f>
        <v>127</v>
      </c>
      <c r="X187" s="97">
        <v>180</v>
      </c>
      <c r="Y187" s="97">
        <f>VLOOKUP(A187,Sheet7!$B$3:$BR$326,49,FALSE)</f>
        <v>37.659999999999997</v>
      </c>
      <c r="Z187" s="97">
        <f>VLOOKUP(A187,Sheet7!$B$3:$BR$326,50,FALSE)</f>
        <v>52.47</v>
      </c>
      <c r="AA187" s="97" t="s">
        <v>8554</v>
      </c>
      <c r="AB187" s="97" t="str">
        <f>VLOOKUP(A187,TaskSurvey!$A$2:$AR$237,36,FALSE)</f>
        <v>NPRM</v>
      </c>
      <c r="AC187" s="97" t="str">
        <f>VLOOKUP(A187,TaskSurvey!$A$2:$AR$237,37,FALSE)</f>
        <v>80m x 2</v>
      </c>
      <c r="AD187" s="97" t="str">
        <f>VLOOKUP(A187,TaskSurvey!$A$2:$AR$237,25,FALSE)</f>
        <v>2.4 m</v>
      </c>
      <c r="AE187" s="97" t="s">
        <v>8556</v>
      </c>
      <c r="AF187" s="97" t="str">
        <f>VLOOKUP(A187,Sheet7!$B$3:$BR$326,59,FALSE)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87" s="97" t="str">
        <f t="shared" si="16"/>
        <v>5.108.17.1</v>
      </c>
      <c r="AH187" s="97" t="str">
        <f>VLOOKUP(A187,Sheet7!$B$3:$BR$326,23,FALSE)</f>
        <v>10.204.3.244/30</v>
      </c>
      <c r="AI187" s="335" t="str">
        <f>MasterRemote!K187</f>
        <v>HUGHES239</v>
      </c>
      <c r="AJ187" s="335">
        <v>233059704</v>
      </c>
      <c r="AK187" s="335" t="s">
        <v>6727</v>
      </c>
      <c r="AL187" s="97" t="str">
        <f>MasterRemote!T187</f>
        <v>SCM201900010008</v>
      </c>
      <c r="AM187" s="97" t="s">
        <v>8548</v>
      </c>
      <c r="AN187" s="97" t="s">
        <v>8548</v>
      </c>
      <c r="AO187" s="335" t="str">
        <f t="shared" si="17"/>
        <v>HUGHES239-Instalasi-186</v>
      </c>
      <c r="AP187" s="335">
        <v>233019505</v>
      </c>
      <c r="AQ187" s="338" t="s">
        <v>6749</v>
      </c>
    </row>
    <row r="188" spans="1:43">
      <c r="A188" s="97" t="str">
        <f>MasterRemote!A188</f>
        <v>SCM201900010008000187</v>
      </c>
      <c r="B188" s="97">
        <f>MasterRemote!B188</f>
        <v>187</v>
      </c>
      <c r="C188" s="97" t="str">
        <f>VLOOKUP(A188,Sheet7!$B$3:$BR$326,22,FALSE)</f>
        <v>26.4.161.1</v>
      </c>
      <c r="D188" s="314">
        <f>VLOOKUP(A188,Sheet7!$B$3:$BR$326,16,FALSE)</f>
        <v>43418</v>
      </c>
      <c r="E188" s="97" t="s">
        <v>4712</v>
      </c>
      <c r="F188" s="97" t="str">
        <f>MasterRemote!I188</f>
        <v>KANCA MULYOSARI</v>
      </c>
      <c r="G188" s="97" t="s">
        <v>3265</v>
      </c>
      <c r="H188" s="97" t="s">
        <v>3266</v>
      </c>
      <c r="I188" s="314">
        <f t="shared" si="12"/>
        <v>43418</v>
      </c>
      <c r="J188" s="314">
        <f t="shared" si="13"/>
        <v>43418</v>
      </c>
      <c r="K188" s="314">
        <f t="shared" si="14"/>
        <v>43418</v>
      </c>
      <c r="L188" s="314">
        <f t="shared" si="15"/>
        <v>43418</v>
      </c>
      <c r="M188" s="97" t="s">
        <v>8547</v>
      </c>
      <c r="N188" s="97" t="s">
        <v>8548</v>
      </c>
      <c r="O188" s="97" t="s">
        <v>14</v>
      </c>
      <c r="P188" s="97" t="s">
        <v>2940</v>
      </c>
      <c r="Q188" s="337">
        <v>20009</v>
      </c>
      <c r="R188" s="97" t="str">
        <f>VLOOKUP(A188,Sheet7!$B$3:$BR$326,18,FALSE)</f>
        <v>Rizky</v>
      </c>
      <c r="S188" s="97">
        <f>VLOOKUP(A188,Sheet7!$B$3:$BR$326,19,FALSE)</f>
        <v>82233039595</v>
      </c>
      <c r="T188" s="97">
        <f>VLOOKUP(A188,Sheet7!$B$3:$BR$326,26,FALSE)</f>
        <v>-7262371</v>
      </c>
      <c r="U188" s="97">
        <f>VLOOKUP(A188,Sheet7!$B$3:$BR$326,27,FALSE)</f>
        <v>11279529</v>
      </c>
      <c r="V188" s="97" t="str">
        <f>VLOOKUP(A188,Sheet7!$B$3:$BR$326,21,FALSE)</f>
        <v>36K21785</v>
      </c>
      <c r="W188" s="97">
        <f>VLOOKUP(A188,Sheet7!$B$3:$BR$326,32,FALSE)</f>
        <v>129</v>
      </c>
      <c r="X188" s="97">
        <v>180</v>
      </c>
      <c r="Y188" s="97">
        <f>VLOOKUP(A188,Sheet7!$B$3:$BR$326,49,FALSE)</f>
        <v>36.85</v>
      </c>
      <c r="Z188" s="97">
        <f>VLOOKUP(A188,Sheet7!$B$3:$BR$326,50,FALSE)</f>
        <v>51.27</v>
      </c>
      <c r="AA188" s="97" t="s">
        <v>8554</v>
      </c>
      <c r="AB188" s="97" t="str">
        <f>VLOOKUP(A188,TaskSurvey!$A$2:$AR$237,36,FALSE)</f>
        <v>NPRM</v>
      </c>
      <c r="AC188" s="97" t="str">
        <f>VLOOKUP(A188,TaskSurvey!$A$2:$AR$237,37,FALSE)</f>
        <v>80m x 2</v>
      </c>
      <c r="AD188" s="97" t="str">
        <f>VLOOKUP(A188,TaskSurvey!$A$2:$AR$237,25,FALSE)</f>
        <v>2.4 m</v>
      </c>
      <c r="AE188" s="97" t="s">
        <v>8556</v>
      </c>
      <c r="AF188" s="97" t="str">
        <f>VLOOKUP(A188,Sheet7!$B$3:$BR$326,59,FALSE)</f>
        <v>ACTION
● Lifting perangkat
● Rakit antenna set 2,4m
● Pointing max ke satelit brisat hub 1
● Crosscheck pandangan tampak depan antenna sudah simetris antara feedsupport dan tapak pedestal.
● Dinabolt tapak pedestal
● COR BALLAST sesuai SOP</v>
      </c>
      <c r="AG188" s="97" t="str">
        <f t="shared" si="16"/>
        <v>26.4.161.1</v>
      </c>
      <c r="AH188" s="97" t="str">
        <f>VLOOKUP(A188,Sheet7!$B$3:$BR$326,23,FALSE)</f>
        <v>15.1.2.190</v>
      </c>
      <c r="AI188" s="335" t="str">
        <f>MasterRemote!K188</f>
        <v>HUGHES239</v>
      </c>
      <c r="AJ188" s="335">
        <v>233040304</v>
      </c>
      <c r="AK188" s="335" t="s">
        <v>6723</v>
      </c>
      <c r="AL188" s="97" t="str">
        <f>MasterRemote!T188</f>
        <v>SCM201900010008</v>
      </c>
      <c r="AM188" s="97" t="s">
        <v>8548</v>
      </c>
      <c r="AN188" s="97" t="s">
        <v>8548</v>
      </c>
      <c r="AO188" s="335" t="str">
        <f t="shared" si="17"/>
        <v>HUGHES239-Instalasi-187</v>
      </c>
      <c r="AP188" s="335">
        <v>233019505</v>
      </c>
      <c r="AQ188" s="338" t="s">
        <v>6749</v>
      </c>
    </row>
    <row r="189" spans="1:43">
      <c r="A189" s="97" t="str">
        <f>MasterRemote!A189</f>
        <v>SCM201900010008000188</v>
      </c>
      <c r="B189" s="97">
        <f>MasterRemote!B189</f>
        <v>188</v>
      </c>
      <c r="C189" s="97" t="str">
        <f>VLOOKUP(A189,Sheet7!$B$3:$BR$326,22,FALSE)</f>
        <v>4.42.33.1</v>
      </c>
      <c r="D189" s="314">
        <f>VLOOKUP(A189,Sheet7!$B$3:$BR$326,16,FALSE)</f>
        <v>43417</v>
      </c>
      <c r="E189" s="97" t="s">
        <v>4712</v>
      </c>
      <c r="F189" s="97" t="str">
        <f>MasterRemote!I189</f>
        <v>KANCA DENPASAR KUTA</v>
      </c>
      <c r="G189" s="97" t="s">
        <v>3232</v>
      </c>
      <c r="H189" s="97" t="s">
        <v>3233</v>
      </c>
      <c r="I189" s="314">
        <f t="shared" si="12"/>
        <v>43417</v>
      </c>
      <c r="J189" s="314">
        <f t="shared" si="13"/>
        <v>43417</v>
      </c>
      <c r="K189" s="314">
        <f t="shared" si="14"/>
        <v>43417</v>
      </c>
      <c r="L189" s="314">
        <f t="shared" si="15"/>
        <v>43417</v>
      </c>
      <c r="M189" s="97" t="s">
        <v>8547</v>
      </c>
      <c r="N189" s="97" t="s">
        <v>8548</v>
      </c>
      <c r="O189" s="97" t="s">
        <v>14</v>
      </c>
      <c r="P189" s="97" t="s">
        <v>2940</v>
      </c>
      <c r="Q189" s="337">
        <v>20009</v>
      </c>
      <c r="R189" s="97" t="str">
        <f>VLOOKUP(A189,Sheet7!$B$3:$BR$326,18,FALSE)</f>
        <v>Ardi</v>
      </c>
      <c r="S189" s="97">
        <f>VLOOKUP(A189,Sheet7!$B$3:$BR$326,19,FALSE)</f>
        <v>85739340828</v>
      </c>
      <c r="T189" s="97">
        <f>VLOOKUP(A189,Sheet7!$B$3:$BR$326,26,FALSE)</f>
        <v>-8703315</v>
      </c>
      <c r="U189" s="97">
        <f>VLOOKUP(A189,Sheet7!$B$3:$BR$326,27,FALSE)</f>
        <v>115175624</v>
      </c>
      <c r="V189" s="97" t="str">
        <f>VLOOKUP(A189,Sheet7!$B$3:$BR$326,21,FALSE)</f>
        <v>36M21326</v>
      </c>
      <c r="W189" s="97">
        <f>VLOOKUP(A189,Sheet7!$B$3:$BR$326,32,FALSE)</f>
        <v>118</v>
      </c>
      <c r="X189" s="97">
        <v>180</v>
      </c>
      <c r="Y189" s="97">
        <f>VLOOKUP(A189,Sheet7!$B$3:$BR$326,49,FALSE)</f>
        <v>35.270000000000003</v>
      </c>
      <c r="Z189" s="97">
        <f>VLOOKUP(A189,Sheet7!$B$3:$BR$326,50,FALSE)</f>
        <v>52.78</v>
      </c>
      <c r="AA189" s="97" t="s">
        <v>8554</v>
      </c>
      <c r="AB189" s="97" t="str">
        <f>VLOOKUP(A189,TaskSurvey!$A$2:$AR$237,36,FALSE)</f>
        <v>NPRM</v>
      </c>
      <c r="AC189" s="97" t="str">
        <f>VLOOKUP(A189,TaskSurvey!$A$2:$AR$237,37,FALSE)</f>
        <v>70m x 2</v>
      </c>
      <c r="AD189" s="97" t="str">
        <f>VLOOKUP(A189,TaskSurvey!$A$2:$AR$237,25,FALSE)</f>
        <v>2.4 m</v>
      </c>
      <c r="AE189" s="97" t="s">
        <v>8556</v>
      </c>
      <c r="AF189" s="97" t="str">
        <f>VLOOKUP(A189,Sheet7!$B$3:$BR$326,59,FALSE)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
*FORMAT REQ CREATE SITE ID DAN XPOLL PEKERJAAN 239 BRI * 
TAHAP COMMISIONING 
● TANGGAL : 13/11/2018 
● DIAMETER ANT : 2.4 Meter 
● NO URUT LOKASI : 188 
● SITE ID : 36M21326 
● IP LAN : 4.42.33.1 
● IP MODEM / P2P : 10.204.3.252/30 
● HUB : BS1 
● NAMA LOKASI : Bri Kanca Kuta 
● ALAMAT LOKASI : Jl. Dewi Sri Kuta 
● NAMA TEKNISI : Januar 082255422024 
● KOORDINATOR : Bang Bagus 
● NAMA PIC BRI : Ardi 085739340828 
PERANGKAT SN TERPASANG 
Esn modem : 13197446 
Modem Jupiter : BS 0013197446 MA 
Adaptor : G801W1001422 
Power Supply: A00942B87 
Lnb :1704-N20204-238394 
RFT 10W: A00979A88 
Mounting antena : nprm 
FEEDHORN WR :sn 10162017 pn 08002445 
Panjang kabel : 80x2 
SQF : 123</v>
      </c>
      <c r="AG189" s="97" t="str">
        <f t="shared" si="16"/>
        <v>4.42.33.1</v>
      </c>
      <c r="AH189" s="97" t="str">
        <f>VLOOKUP(A189,Sheet7!$B$3:$BR$326,23,FALSE)</f>
        <v>15.1.2.234</v>
      </c>
      <c r="AI189" s="335" t="str">
        <f>MasterRemote!K189</f>
        <v>HUGHES239</v>
      </c>
      <c r="AJ189" s="335">
        <v>236471702</v>
      </c>
      <c r="AK189" s="335" t="s">
        <v>6722</v>
      </c>
      <c r="AL189" s="97" t="str">
        <f>MasterRemote!T189</f>
        <v>SCM201900010008</v>
      </c>
      <c r="AM189" s="97" t="s">
        <v>8548</v>
      </c>
      <c r="AN189" s="97" t="s">
        <v>8548</v>
      </c>
      <c r="AO189" s="335" t="str">
        <f t="shared" si="17"/>
        <v>HUGHES239-Instalasi-188</v>
      </c>
      <c r="AP189" s="335">
        <v>233019505</v>
      </c>
      <c r="AQ189" s="338" t="s">
        <v>6749</v>
      </c>
    </row>
    <row r="190" spans="1:43">
      <c r="A190" s="97" t="str">
        <f>MasterRemote!A190</f>
        <v>SCM201900010008000189</v>
      </c>
      <c r="B190" s="97">
        <f>MasterRemote!B190</f>
        <v>189</v>
      </c>
      <c r="C190" s="97" t="str">
        <f>VLOOKUP(A190,Sheet7!$B$3:$BR$326,22,FALSE)</f>
        <v>7.42.17.1</v>
      </c>
      <c r="D190" s="314">
        <f>VLOOKUP(A190,Sheet7!$B$3:$BR$326,16,FALSE)</f>
        <v>43419</v>
      </c>
      <c r="E190" s="97" t="s">
        <v>4712</v>
      </c>
      <c r="F190" s="97" t="str">
        <f>MasterRemote!I190</f>
        <v>KANCA BANGLI [M0233]</v>
      </c>
      <c r="G190" s="97" t="s">
        <v>3232</v>
      </c>
      <c r="H190" s="97" t="s">
        <v>3233</v>
      </c>
      <c r="I190" s="314">
        <f t="shared" si="12"/>
        <v>43419</v>
      </c>
      <c r="J190" s="314">
        <f t="shared" si="13"/>
        <v>43419</v>
      </c>
      <c r="K190" s="314">
        <f t="shared" si="14"/>
        <v>43419</v>
      </c>
      <c r="L190" s="314">
        <f t="shared" si="15"/>
        <v>43419</v>
      </c>
      <c r="M190" s="97" t="s">
        <v>8547</v>
      </c>
      <c r="N190" s="97" t="s">
        <v>8548</v>
      </c>
      <c r="O190" s="97" t="s">
        <v>14</v>
      </c>
      <c r="P190" s="97" t="s">
        <v>2940</v>
      </c>
      <c r="Q190" s="337">
        <v>20009</v>
      </c>
      <c r="R190" s="97" t="str">
        <f>VLOOKUP(A190,Sheet7!$B$3:$BR$326,18,FALSE)</f>
        <v>Putu</v>
      </c>
      <c r="S190" s="97">
        <f>VLOOKUP(A190,Sheet7!$B$3:$BR$326,19,FALSE)</f>
        <v>85737101079</v>
      </c>
      <c r="T190" s="97">
        <f>VLOOKUP(A190,Sheet7!$B$3:$BR$326,26,FALSE)</f>
        <v>-8454291</v>
      </c>
      <c r="U190" s="97">
        <f>VLOOKUP(A190,Sheet7!$B$3:$BR$326,27,FALSE)</f>
        <v>115355863</v>
      </c>
      <c r="V190" s="97" t="str">
        <f>VLOOKUP(A190,Sheet7!$B$3:$BR$326,21,FALSE)</f>
        <v>36M21327</v>
      </c>
      <c r="W190" s="97">
        <f>VLOOKUP(A190,Sheet7!$B$3:$BR$326,32,FALSE)</f>
        <v>131</v>
      </c>
      <c r="X190" s="97">
        <v>180</v>
      </c>
      <c r="Y190" s="97">
        <f>VLOOKUP(A190,Sheet7!$B$3:$BR$326,49,FALSE)</f>
        <v>36.94</v>
      </c>
      <c r="Z190" s="97">
        <f>VLOOKUP(A190,Sheet7!$B$3:$BR$326,50,FALSE)</f>
        <v>44.45</v>
      </c>
      <c r="AA190" s="97" t="s">
        <v>8554</v>
      </c>
      <c r="AB190" s="97" t="str">
        <f>VLOOKUP(A190,TaskSurvey!$A$2:$AR$237,36,FALSE)</f>
        <v>NPRM</v>
      </c>
      <c r="AC190" s="97" t="str">
        <f>VLOOKUP(A190,TaskSurvey!$A$2:$AR$237,37,FALSE)</f>
        <v>60m x 2</v>
      </c>
      <c r="AD190" s="97" t="str">
        <f>VLOOKUP(A190,TaskSurvey!$A$2:$AR$237,25,FALSE)</f>
        <v>2.4 m</v>
      </c>
      <c r="AE190" s="97" t="s">
        <v>8556</v>
      </c>
      <c r="AF190" s="97" t="str">
        <f>VLOOKUP(A190,Sheet7!$B$3:$BR$326,59,FALSE)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90" s="97" t="str">
        <f t="shared" si="16"/>
        <v>7.42.17.1</v>
      </c>
      <c r="AH190" s="97" t="str">
        <f>VLOOKUP(A190,Sheet7!$B$3:$BR$326,23,FALSE)</f>
        <v>15.1.2.45</v>
      </c>
      <c r="AI190" s="335" t="str">
        <f>MasterRemote!K190</f>
        <v>HUGHES239</v>
      </c>
      <c r="AJ190" s="335">
        <v>236471702</v>
      </c>
      <c r="AK190" s="335" t="s">
        <v>6722</v>
      </c>
      <c r="AL190" s="97" t="str">
        <f>MasterRemote!T190</f>
        <v>SCM201900010008</v>
      </c>
      <c r="AM190" s="97" t="s">
        <v>8548</v>
      </c>
      <c r="AN190" s="97" t="s">
        <v>8548</v>
      </c>
      <c r="AO190" s="335" t="str">
        <f t="shared" si="17"/>
        <v>HUGHES239-Instalasi-189</v>
      </c>
      <c r="AP190" s="335">
        <v>233019505</v>
      </c>
      <c r="AQ190" s="338" t="s">
        <v>6749</v>
      </c>
    </row>
    <row r="191" spans="1:43">
      <c r="A191" s="97" t="str">
        <f>MasterRemote!A191</f>
        <v>SCM201900010008000190</v>
      </c>
      <c r="B191" s="97">
        <f>MasterRemote!B191</f>
        <v>190</v>
      </c>
      <c r="C191" s="97" t="str">
        <f>VLOOKUP(A191,Sheet7!$B$3:$BR$326,22,FALSE)</f>
        <v>3.61.17.1</v>
      </c>
      <c r="D191" s="314">
        <f>VLOOKUP(A191,Sheet7!$B$3:$BR$326,16,FALSE)</f>
        <v>43421</v>
      </c>
      <c r="E191" s="97" t="s">
        <v>4712</v>
      </c>
      <c r="F191" s="97" t="str">
        <f>MasterRemote!I191</f>
        <v>KANCA SINGARAJA</v>
      </c>
      <c r="G191" s="97" t="s">
        <v>3232</v>
      </c>
      <c r="H191" s="97" t="s">
        <v>3233</v>
      </c>
      <c r="I191" s="314">
        <f t="shared" si="12"/>
        <v>43421</v>
      </c>
      <c r="J191" s="314">
        <f t="shared" si="13"/>
        <v>43421</v>
      </c>
      <c r="K191" s="314">
        <f t="shared" si="14"/>
        <v>43421</v>
      </c>
      <c r="L191" s="314">
        <f t="shared" si="15"/>
        <v>43421</v>
      </c>
      <c r="M191" s="97" t="s">
        <v>8547</v>
      </c>
      <c r="N191" s="97" t="s">
        <v>8548</v>
      </c>
      <c r="O191" s="97" t="s">
        <v>14</v>
      </c>
      <c r="P191" s="97" t="s">
        <v>2940</v>
      </c>
      <c r="Q191" s="337">
        <v>20009</v>
      </c>
      <c r="R191" s="97" t="str">
        <f>VLOOKUP(A191,Sheet7!$B$3:$BR$326,18,FALSE)</f>
        <v>Putra</v>
      </c>
      <c r="S191" s="97">
        <f>VLOOKUP(A191,Sheet7!$B$3:$BR$326,19,FALSE)</f>
        <v>821444814297</v>
      </c>
      <c r="T191" s="97">
        <f>VLOOKUP(A191,Sheet7!$B$3:$BR$326,26,FALSE)</f>
        <v>-8112882</v>
      </c>
      <c r="U191" s="97">
        <f>VLOOKUP(A191,Sheet7!$B$3:$BR$326,27,FALSE)</f>
        <v>115091851</v>
      </c>
      <c r="V191" s="97" t="str">
        <f>VLOOKUP(A191,Sheet7!$B$3:$BR$326,21,FALSE)</f>
        <v>36M21328</v>
      </c>
      <c r="W191" s="97">
        <f>VLOOKUP(A191,Sheet7!$B$3:$BR$326,32,FALSE)</f>
        <v>137</v>
      </c>
      <c r="X191" s="97">
        <v>180</v>
      </c>
      <c r="Y191" s="97">
        <f>VLOOKUP(A191,Sheet7!$B$3:$BR$326,49,FALSE)</f>
        <v>33.68</v>
      </c>
      <c r="Z191" s="97">
        <f>VLOOKUP(A191,Sheet7!$B$3:$BR$326,50,FALSE)</f>
        <v>53.56</v>
      </c>
      <c r="AA191" s="97" t="s">
        <v>8554</v>
      </c>
      <c r="AB191" s="97" t="str">
        <f>VLOOKUP(A191,TaskSurvey!$A$2:$AR$237,36,FALSE)</f>
        <v>NPRM</v>
      </c>
      <c r="AC191" s="97" t="str">
        <f>VLOOKUP(A191,TaskSurvey!$A$2:$AR$237,37,FALSE)</f>
        <v>80m x 2</v>
      </c>
      <c r="AD191" s="97" t="str">
        <f>VLOOKUP(A191,TaskSurvey!$A$2:$AR$237,25,FALSE)</f>
        <v>2.4 m</v>
      </c>
      <c r="AE191" s="97" t="s">
        <v>8556</v>
      </c>
      <c r="AF191" s="97" t="str">
        <f>VLOOKUP(A191,Sheet7!$B$3:$BR$326,59,FALSE)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1" s="97" t="str">
        <f t="shared" si="16"/>
        <v>3.61.17.1</v>
      </c>
      <c r="AH191" s="97" t="str">
        <f>VLOOKUP(A191,Sheet7!$B$3:$BR$326,23,FALSE)</f>
        <v>15.1.2.55</v>
      </c>
      <c r="AI191" s="335" t="str">
        <f>MasterRemote!K191</f>
        <v>HUGHES239</v>
      </c>
      <c r="AJ191" s="335">
        <v>236471702</v>
      </c>
      <c r="AK191" s="335" t="s">
        <v>6722</v>
      </c>
      <c r="AL191" s="97" t="str">
        <f>MasterRemote!T191</f>
        <v>SCM201900010008</v>
      </c>
      <c r="AM191" s="97" t="s">
        <v>8548</v>
      </c>
      <c r="AN191" s="97" t="s">
        <v>8548</v>
      </c>
      <c r="AO191" s="335" t="str">
        <f t="shared" si="17"/>
        <v>HUGHES239-Instalasi-190</v>
      </c>
      <c r="AP191" s="335">
        <v>233019505</v>
      </c>
      <c r="AQ191" s="338" t="s">
        <v>6749</v>
      </c>
    </row>
    <row r="192" spans="1:43">
      <c r="A192" s="97" t="str">
        <f>MasterRemote!A192</f>
        <v>SCM201900010008000191</v>
      </c>
      <c r="B192" s="97">
        <f>MasterRemote!B192</f>
        <v>191</v>
      </c>
      <c r="C192" s="97" t="str">
        <f>VLOOKUP(A192,Sheet7!$B$3:$BR$326,22,FALSE)</f>
        <v>3.60.17.1</v>
      </c>
      <c r="D192" s="314">
        <f>VLOOKUP(A192,Sheet7!$B$3:$BR$326,16,FALSE)</f>
        <v>43424</v>
      </c>
      <c r="E192" s="97" t="s">
        <v>4712</v>
      </c>
      <c r="F192" s="97" t="str">
        <f>MasterRemote!I192</f>
        <v>KANCA DPS AMLAPURA</v>
      </c>
      <c r="G192" s="97" t="s">
        <v>3232</v>
      </c>
      <c r="H192" s="97" t="s">
        <v>3233</v>
      </c>
      <c r="I192" s="314">
        <f t="shared" si="12"/>
        <v>43424</v>
      </c>
      <c r="J192" s="314">
        <f t="shared" si="13"/>
        <v>43424</v>
      </c>
      <c r="K192" s="314">
        <f t="shared" si="14"/>
        <v>43424</v>
      </c>
      <c r="L192" s="314">
        <f t="shared" si="15"/>
        <v>43424</v>
      </c>
      <c r="M192" s="97" t="s">
        <v>8547</v>
      </c>
      <c r="N192" s="97" t="s">
        <v>8548</v>
      </c>
      <c r="O192" s="97" t="s">
        <v>14</v>
      </c>
      <c r="P192" s="97" t="s">
        <v>2940</v>
      </c>
      <c r="Q192" s="337">
        <v>20009</v>
      </c>
      <c r="R192" s="97" t="str">
        <f>VLOOKUP(A192,Sheet7!$B$3:$BR$326,18,FALSE)</f>
        <v>Yasa</v>
      </c>
      <c r="S192" s="97">
        <f>VLOOKUP(A192,Sheet7!$B$3:$BR$326,19,FALSE)</f>
        <v>8174795990</v>
      </c>
      <c r="T192" s="97">
        <f>VLOOKUP(A192,Sheet7!$B$3:$BR$326,26,FALSE)</f>
        <v>-8447024</v>
      </c>
      <c r="U192" s="97">
        <f>VLOOKUP(A192,Sheet7!$B$3:$BR$326,27,FALSE)</f>
        <v>115615288</v>
      </c>
      <c r="V192" s="97" t="str">
        <f>VLOOKUP(A192,Sheet7!$B$3:$BR$326,21,FALSE)</f>
        <v>36M21329</v>
      </c>
      <c r="W192" s="97">
        <f>VLOOKUP(A192,Sheet7!$B$3:$BR$326,32,FALSE)</f>
        <v>127</v>
      </c>
      <c r="X192" s="97">
        <v>180</v>
      </c>
      <c r="Y192" s="97">
        <f>VLOOKUP(A192,Sheet7!$B$3:$BR$326,49,FALSE)</f>
        <v>36.799999999999997</v>
      </c>
      <c r="Z192" s="97">
        <f>VLOOKUP(A192,Sheet7!$B$3:$BR$326,50,FALSE)</f>
        <v>53.39</v>
      </c>
      <c r="AA192" s="97" t="s">
        <v>8554</v>
      </c>
      <c r="AB192" s="97" t="str">
        <f>VLOOKUP(A192,TaskSurvey!$A$2:$AR$237,36,FALSE)</f>
        <v>NPRM</v>
      </c>
      <c r="AC192" s="97" t="str">
        <f>VLOOKUP(A192,TaskSurvey!$A$2:$AR$237,37,FALSE)</f>
        <v>35m x 2</v>
      </c>
      <c r="AD192" s="97" t="str">
        <f>VLOOKUP(A192,TaskSurvey!$A$2:$AR$237,25,FALSE)</f>
        <v>2.4 m</v>
      </c>
      <c r="AE192" s="97" t="s">
        <v>8556</v>
      </c>
      <c r="AF192" s="97" t="str">
        <f>VLOOKUP(A192,Sheet7!$B$3:$BR$326,59,FALSE)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2" s="97" t="str">
        <f t="shared" si="16"/>
        <v>3.60.17.1</v>
      </c>
      <c r="AH192" s="97" t="str">
        <f>VLOOKUP(A192,Sheet7!$B$3:$BR$326,23,FALSE)</f>
        <v>10.204.4.8/30</v>
      </c>
      <c r="AI192" s="335" t="str">
        <f>MasterRemote!K192</f>
        <v>HUGHES239</v>
      </c>
      <c r="AJ192" s="335">
        <v>236471702</v>
      </c>
      <c r="AK192" s="335" t="s">
        <v>6722</v>
      </c>
      <c r="AL192" s="97" t="str">
        <f>MasterRemote!T192</f>
        <v>SCM201900010008</v>
      </c>
      <c r="AM192" s="97" t="s">
        <v>8548</v>
      </c>
      <c r="AN192" s="97" t="s">
        <v>8548</v>
      </c>
      <c r="AO192" s="335" t="str">
        <f t="shared" si="17"/>
        <v>HUGHES239-Instalasi-191</v>
      </c>
      <c r="AP192" s="335">
        <v>233019505</v>
      </c>
      <c r="AQ192" s="338" t="s">
        <v>6749</v>
      </c>
    </row>
    <row r="193" spans="1:43">
      <c r="A193" s="97" t="str">
        <f>MasterRemote!A193</f>
        <v>SCM201900010008000192</v>
      </c>
      <c r="B193" s="97">
        <f>MasterRemote!B193</f>
        <v>192</v>
      </c>
      <c r="C193" s="97" t="str">
        <f>VLOOKUP(A193,Sheet7!$B$3:$BR$326,22,FALSE)</f>
        <v>3.39.17.1</v>
      </c>
      <c r="D193" s="314">
        <f>VLOOKUP(A193,Sheet7!$B$3:$BR$326,16,FALSE)</f>
        <v>43422</v>
      </c>
      <c r="E193" s="97" t="s">
        <v>4712</v>
      </c>
      <c r="F193" s="97" t="str">
        <f>MasterRemote!I193</f>
        <v>KANCA DPS SEMARAPURA [M0114]</v>
      </c>
      <c r="G193" s="97" t="s">
        <v>3232</v>
      </c>
      <c r="H193" s="97" t="s">
        <v>3233</v>
      </c>
      <c r="I193" s="314">
        <f t="shared" si="12"/>
        <v>43422</v>
      </c>
      <c r="J193" s="314">
        <f t="shared" si="13"/>
        <v>43422</v>
      </c>
      <c r="K193" s="314">
        <f t="shared" si="14"/>
        <v>43422</v>
      </c>
      <c r="L193" s="314">
        <f t="shared" si="15"/>
        <v>43422</v>
      </c>
      <c r="M193" s="97" t="s">
        <v>8547</v>
      </c>
      <c r="N193" s="97" t="s">
        <v>8548</v>
      </c>
      <c r="O193" s="97" t="s">
        <v>14</v>
      </c>
      <c r="P193" s="97" t="s">
        <v>2940</v>
      </c>
      <c r="Q193" s="337">
        <v>20009</v>
      </c>
      <c r="R193" s="97" t="str">
        <f>VLOOKUP(A193,Sheet7!$B$3:$BR$326,18,FALSE)</f>
        <v>Deny</v>
      </c>
      <c r="S193" s="97">
        <f>VLOOKUP(A193,Sheet7!$B$3:$BR$326,19,FALSE)</f>
        <v>81933095656</v>
      </c>
      <c r="T193" s="97">
        <f>VLOOKUP(A193,Sheet7!$B$3:$BR$326,26,FALSE)</f>
        <v>-8354429</v>
      </c>
      <c r="U193" s="97">
        <f>VLOOKUP(A193,Sheet7!$B$3:$BR$326,27,FALSE)</f>
        <v>115404549</v>
      </c>
      <c r="V193" s="97" t="str">
        <f>VLOOKUP(A193,Sheet7!$B$3:$BR$326,21,FALSE)</f>
        <v>36M21330</v>
      </c>
      <c r="W193" s="97">
        <f>VLOOKUP(A193,Sheet7!$B$3:$BR$326,32,FALSE)</f>
        <v>133</v>
      </c>
      <c r="X193" s="97">
        <v>180</v>
      </c>
      <c r="Y193" s="97">
        <f>VLOOKUP(A193,Sheet7!$B$3:$BR$326,49,FALSE)</f>
        <v>38.89</v>
      </c>
      <c r="Z193" s="97">
        <f>VLOOKUP(A193,Sheet7!$B$3:$BR$326,50,FALSE)</f>
        <v>52.07</v>
      </c>
      <c r="AA193" s="97" t="s">
        <v>8554</v>
      </c>
      <c r="AB193" s="97" t="str">
        <f>VLOOKUP(A193,TaskSurvey!$A$2:$AR$237,36,FALSE)</f>
        <v>NPRM</v>
      </c>
      <c r="AC193" s="97" t="str">
        <f>VLOOKUP(A193,TaskSurvey!$A$2:$AR$237,37,FALSE)</f>
        <v>80m x 2</v>
      </c>
      <c r="AD193" s="97" t="str">
        <f>VLOOKUP(A193,TaskSurvey!$A$2:$AR$237,25,FALSE)</f>
        <v>2.4 m</v>
      </c>
      <c r="AE193" s="97" t="s">
        <v>8556</v>
      </c>
      <c r="AF193" s="97" t="str">
        <f>VLOOKUP(A193,Sheet7!$B$3:$BR$326,59,FALSE)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3" s="97" t="str">
        <f t="shared" si="16"/>
        <v>3.39.17.1</v>
      </c>
      <c r="AH193" s="97" t="str">
        <f>VLOOKUP(A193,Sheet7!$B$3:$BR$326,23,FALSE)</f>
        <v>15.1.2.55</v>
      </c>
      <c r="AI193" s="335" t="str">
        <f>MasterRemote!K193</f>
        <v>HUGHES239</v>
      </c>
      <c r="AJ193" s="335">
        <v>236471702</v>
      </c>
      <c r="AK193" s="335" t="s">
        <v>6722</v>
      </c>
      <c r="AL193" s="97" t="str">
        <f>MasterRemote!T193</f>
        <v>SCM201900010008</v>
      </c>
      <c r="AM193" s="97" t="s">
        <v>8548</v>
      </c>
      <c r="AN193" s="97" t="s">
        <v>8548</v>
      </c>
      <c r="AO193" s="335" t="str">
        <f t="shared" si="17"/>
        <v>HUGHES239-Instalasi-192</v>
      </c>
      <c r="AP193" s="335">
        <v>233019505</v>
      </c>
      <c r="AQ193" s="338" t="s">
        <v>6749</v>
      </c>
    </row>
    <row r="194" spans="1:43">
      <c r="A194" s="97" t="str">
        <f>MasterRemote!A194</f>
        <v>SCM201900010008000193</v>
      </c>
      <c r="B194" s="97">
        <f>MasterRemote!B194</f>
        <v>193</v>
      </c>
      <c r="C194" s="97" t="str">
        <f>VLOOKUP(A194,Sheet7!$B$3:$BR$326,22,FALSE)</f>
        <v>3.37.17.1</v>
      </c>
      <c r="D194" s="314">
        <f>VLOOKUP(A194,Sheet7!$B$3:$BR$326,16,FALSE)</f>
        <v>43423</v>
      </c>
      <c r="E194" s="97" t="s">
        <v>4712</v>
      </c>
      <c r="F194" s="97" t="str">
        <f>MasterRemote!I194</f>
        <v>KANCA DPS TABANAN[M0124]</v>
      </c>
      <c r="G194" s="97" t="s">
        <v>3232</v>
      </c>
      <c r="H194" s="97" t="s">
        <v>3233</v>
      </c>
      <c r="I194" s="314">
        <f t="shared" ref="I194:I237" si="18">D194</f>
        <v>43423</v>
      </c>
      <c r="J194" s="314">
        <f t="shared" ref="J194:J237" si="19">D194</f>
        <v>43423</v>
      </c>
      <c r="K194" s="314">
        <f t="shared" ref="K194:K237" si="20">D194</f>
        <v>43423</v>
      </c>
      <c r="L194" s="314">
        <f t="shared" ref="L194:L237" si="21">D194</f>
        <v>43423</v>
      </c>
      <c r="M194" s="97" t="s">
        <v>8547</v>
      </c>
      <c r="N194" s="97" t="s">
        <v>8548</v>
      </c>
      <c r="O194" s="97" t="s">
        <v>14</v>
      </c>
      <c r="P194" s="97" t="s">
        <v>2940</v>
      </c>
      <c r="Q194" s="337">
        <v>20009</v>
      </c>
      <c r="R194" s="97" t="str">
        <f>VLOOKUP(A194,Sheet7!$B$3:$BR$326,18,FALSE)</f>
        <v>Lalak</v>
      </c>
      <c r="S194" s="97">
        <f>VLOOKUP(A194,Sheet7!$B$3:$BR$326,19,FALSE)</f>
        <v>89617322936</v>
      </c>
      <c r="T194" s="97">
        <f>VLOOKUP(A194,Sheet7!$B$3:$BR$326,26,FALSE)</f>
        <v>-8537952</v>
      </c>
      <c r="U194" s="97">
        <f>VLOOKUP(A194,Sheet7!$B$3:$BR$326,27,FALSE)</f>
        <v>115126014</v>
      </c>
      <c r="V194" s="97" t="str">
        <f>VLOOKUP(A194,Sheet7!$B$3:$BR$326,21,FALSE)</f>
        <v>36M21331</v>
      </c>
      <c r="W194" s="97">
        <f>VLOOKUP(A194,Sheet7!$B$3:$BR$326,32,FALSE)</f>
        <v>133</v>
      </c>
      <c r="X194" s="97">
        <v>180</v>
      </c>
      <c r="Y194" s="97">
        <f>VLOOKUP(A194,Sheet7!$B$3:$BR$326,49,FALSE)</f>
        <v>35.479999999999997</v>
      </c>
      <c r="Z194" s="97">
        <f>VLOOKUP(A194,Sheet7!$B$3:$BR$326,50,FALSE)</f>
        <v>53.81</v>
      </c>
      <c r="AA194" s="97" t="s">
        <v>8554</v>
      </c>
      <c r="AB194" s="97" t="str">
        <f>VLOOKUP(A194,TaskSurvey!$A$2:$AR$237,36,FALSE)</f>
        <v>NPRM</v>
      </c>
      <c r="AC194" s="97" t="str">
        <f>VLOOKUP(A194,TaskSurvey!$A$2:$AR$237,37,FALSE)</f>
        <v>40m x 2</v>
      </c>
      <c r="AD194" s="97" t="str">
        <f>VLOOKUP(A194,TaskSurvey!$A$2:$AR$237,25,FALSE)</f>
        <v>2.4 m</v>
      </c>
      <c r="AE194" s="97" t="s">
        <v>8556</v>
      </c>
      <c r="AF194" s="97" t="str">
        <f>VLOOKUP(A194,Sheet7!$B$3:$BR$326,59,FALSE)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4" s="97" t="str">
        <f t="shared" ref="AG194:AG237" si="22">C194</f>
        <v>3.37.17.1</v>
      </c>
      <c r="AH194" s="97" t="str">
        <f>VLOOKUP(A194,Sheet7!$B$3:$BR$326,23,FALSE)</f>
        <v>10.204.4.16/30</v>
      </c>
      <c r="AI194" s="335" t="str">
        <f>MasterRemote!K194</f>
        <v>HUGHES239</v>
      </c>
      <c r="AJ194" s="335">
        <v>236471702</v>
      </c>
      <c r="AK194" s="335" t="s">
        <v>6722</v>
      </c>
      <c r="AL194" s="97" t="str">
        <f>MasterRemote!T194</f>
        <v>SCM201900010008</v>
      </c>
      <c r="AM194" s="97" t="s">
        <v>8548</v>
      </c>
      <c r="AN194" s="97" t="s">
        <v>8548</v>
      </c>
      <c r="AO194" s="335" t="str">
        <f t="shared" ref="AO194:AO237" si="23">AI194&amp;"-"&amp;E194&amp;"-"&amp;B194</f>
        <v>HUGHES239-Instalasi-193</v>
      </c>
      <c r="AP194" s="335">
        <v>233019505</v>
      </c>
      <c r="AQ194" s="338" t="s">
        <v>6749</v>
      </c>
    </row>
    <row r="195" spans="1:43">
      <c r="A195" s="97" t="str">
        <f>MasterRemote!A195</f>
        <v>SCM201900010008000194</v>
      </c>
      <c r="B195" s="97">
        <f>MasterRemote!B195</f>
        <v>194</v>
      </c>
      <c r="C195" s="97" t="str">
        <f>VLOOKUP(A195,Sheet7!$B$3:$BR$326,22,FALSE)</f>
        <v>7.41.17.1</v>
      </c>
      <c r="D195" s="314">
        <f>VLOOKUP(A195,Sheet7!$B$3:$BR$326,16,FALSE)</f>
        <v>43423</v>
      </c>
      <c r="E195" s="97" t="s">
        <v>4712</v>
      </c>
      <c r="F195" s="97" t="str">
        <f>MasterRemote!I195</f>
        <v>KANCA DPS NEGARA</v>
      </c>
      <c r="G195" s="97" t="s">
        <v>3232</v>
      </c>
      <c r="H195" s="97" t="s">
        <v>3233</v>
      </c>
      <c r="I195" s="314">
        <f t="shared" si="18"/>
        <v>43423</v>
      </c>
      <c r="J195" s="314">
        <f t="shared" si="19"/>
        <v>43423</v>
      </c>
      <c r="K195" s="314">
        <f t="shared" si="20"/>
        <v>43423</v>
      </c>
      <c r="L195" s="314">
        <f t="shared" si="21"/>
        <v>43423</v>
      </c>
      <c r="M195" s="97" t="s">
        <v>8547</v>
      </c>
      <c r="N195" s="97" t="s">
        <v>8548</v>
      </c>
      <c r="O195" s="97" t="s">
        <v>14</v>
      </c>
      <c r="P195" s="97" t="s">
        <v>2940</v>
      </c>
      <c r="Q195" s="337">
        <v>20009</v>
      </c>
      <c r="R195" s="97" t="str">
        <f>VLOOKUP(A195,Sheet7!$B$3:$BR$326,18,FALSE)</f>
        <v>Citra</v>
      </c>
      <c r="S195" s="97">
        <f>VLOOKUP(A195,Sheet7!$B$3:$BR$326,19,FALSE)</f>
        <v>85277704394</v>
      </c>
      <c r="T195" s="97">
        <f>VLOOKUP(A195,Sheet7!$B$3:$BR$326,26,FALSE)</f>
        <v>-8356743</v>
      </c>
      <c r="U195" s="97">
        <f>VLOOKUP(A195,Sheet7!$B$3:$BR$326,27,FALSE)</f>
        <v>114617105</v>
      </c>
      <c r="V195" s="97" t="str">
        <f>VLOOKUP(A195,Sheet7!$B$3:$BR$326,21,FALSE)</f>
        <v>36M21332</v>
      </c>
      <c r="W195" s="97">
        <f>VLOOKUP(A195,Sheet7!$B$3:$BR$326,32,FALSE)</f>
        <v>0</v>
      </c>
      <c r="X195" s="97">
        <v>180</v>
      </c>
      <c r="Y195" s="97">
        <f>VLOOKUP(A195,Sheet7!$B$3:$BR$326,49,FALSE)</f>
        <v>37.57</v>
      </c>
      <c r="Z195" s="97">
        <f>VLOOKUP(A195,Sheet7!$B$3:$BR$326,50,FALSE)</f>
        <v>50.7</v>
      </c>
      <c r="AA195" s="97" t="s">
        <v>8554</v>
      </c>
      <c r="AB195" s="97" t="str">
        <f>VLOOKUP(A195,TaskSurvey!$A$2:$AR$237,36,FALSE)</f>
        <v>NPRM</v>
      </c>
      <c r="AC195" s="97" t="str">
        <f>VLOOKUP(A195,TaskSurvey!$A$2:$AR$237,37,FALSE)</f>
        <v>100m x 2</v>
      </c>
      <c r="AD195" s="97" t="str">
        <f>VLOOKUP(A195,TaskSurvey!$A$2:$AR$237,25,FALSE)</f>
        <v>2.4 m</v>
      </c>
      <c r="AE195" s="97" t="s">
        <v>8556</v>
      </c>
      <c r="AF195" s="97" t="str">
        <f>VLOOKUP(A195,Sheet7!$B$3:$BR$326,59,FALSE)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195" s="97" t="str">
        <f t="shared" si="22"/>
        <v>7.41.17.1</v>
      </c>
      <c r="AH195" s="97" t="str">
        <f>VLOOKUP(A195,Sheet7!$B$3:$BR$326,23,FALSE)</f>
        <v>10.204.4.20/30</v>
      </c>
      <c r="AI195" s="335" t="str">
        <f>MasterRemote!K195</f>
        <v>HUGHES239</v>
      </c>
      <c r="AJ195" s="335">
        <v>236471702</v>
      </c>
      <c r="AK195" s="335" t="s">
        <v>6722</v>
      </c>
      <c r="AL195" s="97" t="str">
        <f>MasterRemote!T195</f>
        <v>SCM201900010008</v>
      </c>
      <c r="AM195" s="97" t="s">
        <v>8548</v>
      </c>
      <c r="AN195" s="97" t="s">
        <v>8548</v>
      </c>
      <c r="AO195" s="335" t="str">
        <f t="shared" si="23"/>
        <v>HUGHES239-Instalasi-194</v>
      </c>
      <c r="AP195" s="335">
        <v>233019505</v>
      </c>
      <c r="AQ195" s="338" t="s">
        <v>6749</v>
      </c>
    </row>
    <row r="196" spans="1:43">
      <c r="A196" s="97" t="str">
        <f>MasterRemote!A196</f>
        <v>SCM201900010008000195</v>
      </c>
      <c r="B196" s="97">
        <f>MasterRemote!B196</f>
        <v>195</v>
      </c>
      <c r="C196" s="97" t="str">
        <f>VLOOKUP(A196,Sheet7!$B$3:$BR$326,22,FALSE)</f>
        <v>46.1.18.1</v>
      </c>
      <c r="D196" s="314">
        <f>VLOOKUP(A196,Sheet7!$B$3:$BR$326,16,FALSE)</f>
        <v>43417</v>
      </c>
      <c r="E196" s="97" t="s">
        <v>4712</v>
      </c>
      <c r="F196" s="97" t="str">
        <f>MasterRemote!I196</f>
        <v>KUALA SIMPANG LANGSA</v>
      </c>
      <c r="G196" s="97" t="s">
        <v>3125</v>
      </c>
      <c r="H196" s="97" t="s">
        <v>3126</v>
      </c>
      <c r="I196" s="314">
        <f t="shared" si="18"/>
        <v>43417</v>
      </c>
      <c r="J196" s="314">
        <f t="shared" si="19"/>
        <v>43417</v>
      </c>
      <c r="K196" s="314">
        <f t="shared" si="20"/>
        <v>43417</v>
      </c>
      <c r="L196" s="314">
        <f t="shared" si="21"/>
        <v>43417</v>
      </c>
      <c r="M196" s="97" t="s">
        <v>8547</v>
      </c>
      <c r="N196" s="97" t="s">
        <v>8548</v>
      </c>
      <c r="O196" s="97" t="s">
        <v>14</v>
      </c>
      <c r="P196" s="97" t="s">
        <v>2940</v>
      </c>
      <c r="Q196" s="337">
        <v>20009</v>
      </c>
      <c r="R196" s="97" t="str">
        <f>VLOOKUP(A196,Sheet7!$B$3:$BR$326,18,FALSE)</f>
        <v>Furkon</v>
      </c>
      <c r="S196" s="97">
        <f>VLOOKUP(A196,Sheet7!$B$3:$BR$326,19,FALSE)</f>
        <v>85277704394</v>
      </c>
      <c r="T196" s="97">
        <f>VLOOKUP(A196,Sheet7!$B$3:$BR$326,26,FALSE)</f>
        <v>4284618</v>
      </c>
      <c r="U196" s="97">
        <f>VLOOKUP(A196,Sheet7!$B$3:$BR$326,27,FALSE)</f>
        <v>98057664</v>
      </c>
      <c r="V196" s="97" t="str">
        <f>VLOOKUP(A196,Sheet7!$B$3:$BR$326,21,FALSE)</f>
        <v>36A20435</v>
      </c>
      <c r="W196" s="97">
        <f>VLOOKUP(A196,Sheet7!$B$3:$BR$326,32,FALSE)</f>
        <v>0</v>
      </c>
      <c r="X196" s="97">
        <v>180</v>
      </c>
      <c r="Y196" s="97">
        <f>VLOOKUP(A196,Sheet7!$B$3:$BR$326,49,FALSE)</f>
        <v>34.54</v>
      </c>
      <c r="Z196" s="97">
        <f>VLOOKUP(A196,Sheet7!$B$3:$BR$326,50,FALSE)</f>
        <v>51.86</v>
      </c>
      <c r="AA196" s="97" t="s">
        <v>8554</v>
      </c>
      <c r="AB196" s="97" t="str">
        <f>VLOOKUP(A196,TaskSurvey!$A$2:$AR$237,36,FALSE)</f>
        <v>NPRM</v>
      </c>
      <c r="AC196" s="97" t="str">
        <f>VLOOKUP(A196,TaskSurvey!$A$2:$AR$237,37,FALSE)</f>
        <v>80m x 2</v>
      </c>
      <c r="AD196" s="97" t="str">
        <f>VLOOKUP(A196,TaskSurvey!$A$2:$AR$237,25,FALSE)</f>
        <v>2.4 m</v>
      </c>
      <c r="AE196" s="97" t="s">
        <v>8556</v>
      </c>
      <c r="AF196" s="97" t="str">
        <f>VLOOKUP(A196,Sheet7!$B$3:$BR$326,59,FALSE)</f>
        <v>ACTION
- Lifting perangkat
- Rakit antenna set 2,4m
- Pointing max ke satelit brisat hub 1
- Kroschek pandangan tampak depan antenna sudah disimetris antara feedsupport dan 
Tapak pedestal sudah ok
- Dinabolt tapak pedestal
- COR BALLAST sesuai SOP
FORMAT REQ XPOLL PEKERJAAN 239 BRI TAHAP COMMISIONING* 
● TANGGAL : Kamis, 13/11/18 
● DIAMETER ANT : 2.4 M 
● NO URUT LOKASI : 
● IP LAN : 46.1.18.1 
● SITE ID : 36A20435 
● IP LAN P2P : 10.204.0.24/30 
● NAMA LOKASI : BRI KANCA KUALA SIMPANG 
● ALAMAT LOKASI : JL. PANGLIMA POLEM NO. 23-24 KUALA SIMPANG, KAB. ACEH TAMIANG 
● NAMA TEKNISI : HENDRI SYAMSUWIR /082166856996</v>
      </c>
      <c r="AG196" s="97" t="str">
        <f t="shared" si="22"/>
        <v>46.1.18.1</v>
      </c>
      <c r="AH196" s="97" t="str">
        <f>VLOOKUP(A196,Sheet7!$B$3:$BR$326,23,FALSE)</f>
        <v>15.1.2.34</v>
      </c>
      <c r="AI196" s="335" t="str">
        <f>MasterRemote!K196</f>
        <v>HUGHES239</v>
      </c>
      <c r="AJ196" s="335">
        <v>236941705</v>
      </c>
      <c r="AK196" s="335" t="s">
        <v>6724</v>
      </c>
      <c r="AL196" s="97" t="str">
        <f>MasterRemote!T196</f>
        <v>SCM201900010008</v>
      </c>
      <c r="AM196" s="97" t="s">
        <v>8548</v>
      </c>
      <c r="AN196" s="97" t="s">
        <v>8548</v>
      </c>
      <c r="AO196" s="335" t="str">
        <f t="shared" si="23"/>
        <v>HUGHES239-Instalasi-195</v>
      </c>
      <c r="AP196" s="335">
        <v>233019505</v>
      </c>
      <c r="AQ196" s="338" t="s">
        <v>6749</v>
      </c>
    </row>
    <row r="197" spans="1:43">
      <c r="A197" s="97" t="str">
        <f>MasterRemote!A197</f>
        <v>SCM201900010008000196</v>
      </c>
      <c r="B197" s="97">
        <f>MasterRemote!B197</f>
        <v>196</v>
      </c>
      <c r="C197" s="97" t="str">
        <f>VLOOKUP(A197,Sheet7!$B$3:$BR$326,22,FALSE)</f>
        <v>1.37.17.1</v>
      </c>
      <c r="D197" s="314">
        <f>VLOOKUP(A197,Sheet7!$B$3:$BR$326,16,FALSE)</f>
        <v>43421</v>
      </c>
      <c r="E197" s="97" t="s">
        <v>4712</v>
      </c>
      <c r="F197" s="97" t="str">
        <f>MasterRemote!I197</f>
        <v>KANCA LHOKSEUMAWE Ex KC BACKUP LANGSA (1.36.17.1)</v>
      </c>
      <c r="G197" s="97" t="s">
        <v>3230</v>
      </c>
      <c r="H197" s="97" t="s">
        <v>2974</v>
      </c>
      <c r="I197" s="314">
        <f t="shared" si="18"/>
        <v>43421</v>
      </c>
      <c r="J197" s="314">
        <f t="shared" si="19"/>
        <v>43421</v>
      </c>
      <c r="K197" s="314">
        <f t="shared" si="20"/>
        <v>43421</v>
      </c>
      <c r="L197" s="314">
        <f t="shared" si="21"/>
        <v>43421</v>
      </c>
      <c r="M197" s="97" t="s">
        <v>8547</v>
      </c>
      <c r="N197" s="97" t="s">
        <v>8548</v>
      </c>
      <c r="O197" s="97" t="s">
        <v>14</v>
      </c>
      <c r="P197" s="97" t="s">
        <v>2940</v>
      </c>
      <c r="Q197" s="337">
        <v>20009</v>
      </c>
      <c r="R197" s="97" t="str">
        <f>VLOOKUP(A197,Sheet7!$B$3:$BR$326,18,FALSE)</f>
        <v>Putra</v>
      </c>
      <c r="S197" s="97">
        <f>VLOOKUP(A197,Sheet7!$B$3:$BR$326,19,FALSE)</f>
        <v>82242504563</v>
      </c>
      <c r="T197" s="97">
        <f>VLOOKUP(A197,Sheet7!$B$3:$BR$326,26,FALSE)</f>
        <v>5178158</v>
      </c>
      <c r="U197" s="97">
        <f>VLOOKUP(A197,Sheet7!$B$3:$BR$326,27,FALSE)</f>
        <v>97149158</v>
      </c>
      <c r="V197" s="97" t="str">
        <f>VLOOKUP(A197,Sheet7!$B$3:$BR$326,21,FALSE)</f>
        <v>36A20444</v>
      </c>
      <c r="W197" s="97">
        <f>VLOOKUP(A197,Sheet7!$B$3:$BR$326,32,FALSE)</f>
        <v>0</v>
      </c>
      <c r="X197" s="97">
        <v>180</v>
      </c>
      <c r="Y197" s="97">
        <f>VLOOKUP(A197,Sheet7!$B$3:$BR$326,49,FALSE)</f>
        <v>35.979999999999997</v>
      </c>
      <c r="Z197" s="97">
        <f>VLOOKUP(A197,Sheet7!$B$3:$BR$326,50,FALSE)</f>
        <v>51.44</v>
      </c>
      <c r="AA197" s="97" t="s">
        <v>8554</v>
      </c>
      <c r="AB197" s="97" t="str">
        <f>VLOOKUP(A197,TaskSurvey!$A$2:$AR$237,36,FALSE)</f>
        <v>NPRM</v>
      </c>
      <c r="AC197" s="97" t="str">
        <f>VLOOKUP(A197,TaskSurvey!$A$2:$AR$237,37,FALSE)</f>
        <v>60m x 2</v>
      </c>
      <c r="AD197" s="97" t="str">
        <f>VLOOKUP(A197,TaskSurvey!$A$2:$AR$237,25,FALSE)</f>
        <v>2.4 m</v>
      </c>
      <c r="AE197" s="97" t="s">
        <v>8556</v>
      </c>
      <c r="AF197" s="97" t="str">
        <f>VLOOKUP(A197,Sheet7!$B$3:$BR$326,59,FALSE)</f>
        <v>*ACTION*
● Lifting perangkat
● Rakit antenna set 2,4m
● Pointing max ke satelit brisat hub 1
● Kroschek pandangan tampak depan antenna sudah disimetris antara feedsupport danTapak pedestal sudah ok
● Dinabolt tapak pedestal
● COR BALLAST sesuai SOP</v>
      </c>
      <c r="AG197" s="97" t="str">
        <f t="shared" si="22"/>
        <v>1.37.17.1</v>
      </c>
      <c r="AH197" s="97" t="str">
        <f>VLOOKUP(A197,Sheet7!$B$3:$BR$326,23,FALSE)</f>
        <v>15.1.2.62</v>
      </c>
      <c r="AI197" s="335" t="str">
        <f>MasterRemote!K197</f>
        <v>HUGHES239</v>
      </c>
      <c r="AJ197" s="335">
        <v>236941705</v>
      </c>
      <c r="AK197" s="335" t="s">
        <v>6724</v>
      </c>
      <c r="AL197" s="97" t="str">
        <f>MasterRemote!T197</f>
        <v>SCM201900010008</v>
      </c>
      <c r="AM197" s="97" t="s">
        <v>8548</v>
      </c>
      <c r="AN197" s="97" t="s">
        <v>8548</v>
      </c>
      <c r="AO197" s="335" t="str">
        <f t="shared" si="23"/>
        <v>HUGHES239-Instalasi-196</v>
      </c>
      <c r="AP197" s="335">
        <v>233019505</v>
      </c>
      <c r="AQ197" s="338" t="s">
        <v>6749</v>
      </c>
    </row>
    <row r="198" spans="1:43">
      <c r="A198" s="97" t="str">
        <f>MasterRemote!A198</f>
        <v>SCM201900010008000197</v>
      </c>
      <c r="B198" s="97">
        <f>MasterRemote!B198</f>
        <v>197</v>
      </c>
      <c r="C198" s="97" t="str">
        <f>VLOOKUP(A198,Sheet7!$B$3:$BR$326,22,FALSE)</f>
        <v>55.234.152.1</v>
      </c>
      <c r="D198" s="314">
        <f>VLOOKUP(A198,Sheet7!$B$3:$BR$326,16,FALSE)</f>
        <v>43417</v>
      </c>
      <c r="E198" s="97" t="s">
        <v>4712</v>
      </c>
      <c r="F198" s="97" t="str">
        <f>MasterRemote!I198</f>
        <v>KANCA JKT3 MERDEKA TANGERANG</v>
      </c>
      <c r="G198" s="97">
        <v>236581704</v>
      </c>
      <c r="H198" s="97" t="s">
        <v>6744</v>
      </c>
      <c r="I198" s="314">
        <f t="shared" si="18"/>
        <v>43417</v>
      </c>
      <c r="J198" s="314">
        <f t="shared" si="19"/>
        <v>43417</v>
      </c>
      <c r="K198" s="314">
        <f t="shared" si="20"/>
        <v>43417</v>
      </c>
      <c r="L198" s="314">
        <f t="shared" si="21"/>
        <v>43417</v>
      </c>
      <c r="M198" s="97" t="s">
        <v>8547</v>
      </c>
      <c r="N198" s="97" t="s">
        <v>8548</v>
      </c>
      <c r="O198" s="97" t="s">
        <v>14</v>
      </c>
      <c r="P198" s="97" t="s">
        <v>2940</v>
      </c>
      <c r="Q198" s="337">
        <v>20009</v>
      </c>
      <c r="R198" s="97" t="str">
        <f>VLOOKUP(A198,Sheet7!$B$3:$BR$326,18,FALSE)</f>
        <v>Alvin</v>
      </c>
      <c r="S198" s="97">
        <f>VLOOKUP(A198,Sheet7!$B$3:$BR$326,19,FALSE)</f>
        <v>82110959663</v>
      </c>
      <c r="T198" s="97">
        <f>VLOOKUP(A198,Sheet7!$B$3:$BR$326,26,FALSE)</f>
        <v>-617846</v>
      </c>
      <c r="U198" s="97">
        <f>VLOOKUP(A198,Sheet7!$B$3:$BR$326,27,FALSE)</f>
        <v>106623513</v>
      </c>
      <c r="V198" s="97" t="str">
        <f>VLOOKUP(A198,Sheet7!$B$3:$BR$326,21,FALSE)</f>
        <v>36Q22667</v>
      </c>
      <c r="W198" s="97">
        <f>VLOOKUP(A198,Sheet7!$B$3:$BR$326,32,FALSE)</f>
        <v>0</v>
      </c>
      <c r="X198" s="97">
        <v>180</v>
      </c>
      <c r="Y198" s="97">
        <f>VLOOKUP(A198,Sheet7!$B$3:$BR$326,49,FALSE)</f>
        <v>33.18</v>
      </c>
      <c r="Z198" s="97">
        <f>VLOOKUP(A198,Sheet7!$B$3:$BR$326,50,FALSE)</f>
        <v>53.35</v>
      </c>
      <c r="AA198" s="97" t="s">
        <v>8554</v>
      </c>
      <c r="AB198" s="97" t="str">
        <f>VLOOKUP(A198,TaskSurvey!$A$2:$AR$237,36,FALSE)</f>
        <v>NPRM</v>
      </c>
      <c r="AC198" s="97" t="str">
        <f>VLOOKUP(A198,TaskSurvey!$A$2:$AR$237,37,FALSE)</f>
        <v>70m x 2</v>
      </c>
      <c r="AD198" s="97" t="str">
        <f>VLOOKUP(A198,TaskSurvey!$A$2:$AR$237,25,FALSE)</f>
        <v>2.4 m</v>
      </c>
      <c r="AE198" s="97" t="s">
        <v>8556</v>
      </c>
      <c r="AF198" s="97" t="str">
        <f>VLOOKUP(A198,Sheet7!$B$3:$BR$326,59,FALSE)</f>
        <v>NOTE :
● DI BANTU XPOLL DAN IP MAN BARU
● IP YG DI GUNAKAN ADALAH IP YG DI GUNAKAN DI LOKASI KANCA VETERAN (MODEM NYA PERNAH DI PAKAI UNTUK XPOLL DI KANCA VETERAN)
Done xpoll tgl 31 Agustus 2018 oleh Ircham
*FORMAT REQ XPOLL PEKERJAAN 239 BRI * 
TAHAP COMMISIONING 
● TANGGAL : 13 November 2018 
● DIAMETER ANT : 2,4 meter 
● NO URUT LOKASI : 
● SITE ID : 36Q22667 
● IP LAN : 55.234.152.1 
● IP MODEM / P2P : 10.204.4.32 
● HUB : PS1 ATAU BS1 
● NAMA LOKASI : BRI KANCA MERDEKA TANGERANG 
● ALAMAT LOKASI : Jl. Merdeka no 110c 
● NAMA TEKNISI : Dadi (089689203716 ) 
● KOORDINATOR : bp. Erwin 
● NAMA PIC BRI : bp. Alvin 
PERANGKAT SN TERPASANG 
Esn modem : 13212193 
Modem Jupiter : BS0013212193 
Adaptor : G801W1000582 
Power Supply: 930030387 
Lnb :1704-N20204-238385 
RFT 10W: ao1173a88 
Mounting antena : nprm 
FEEDHORN : sn CC05170862 pn 08002445 
Panjang kabel : 80x2 
SQF :132</v>
      </c>
      <c r="AG198" s="97" t="str">
        <f t="shared" si="22"/>
        <v>55.234.152.1</v>
      </c>
      <c r="AH198" s="97" t="str">
        <f>VLOOKUP(A198,Sheet7!$B$3:$BR$326,23,FALSE)</f>
        <v>15.1.2.194</v>
      </c>
      <c r="AI198" s="335" t="str">
        <f>MasterRemote!K198</f>
        <v>HUGHES239</v>
      </c>
      <c r="AJ198" s="335">
        <v>233081108</v>
      </c>
      <c r="AK198" s="335" t="s">
        <v>6725</v>
      </c>
      <c r="AL198" s="97" t="str">
        <f>MasterRemote!T198</f>
        <v>SCM201900010008</v>
      </c>
      <c r="AM198" s="97" t="s">
        <v>8548</v>
      </c>
      <c r="AN198" s="97" t="s">
        <v>8548</v>
      </c>
      <c r="AO198" s="335" t="str">
        <f t="shared" si="23"/>
        <v>HUGHES239-Instalasi-197</v>
      </c>
      <c r="AP198" s="335">
        <v>233019505</v>
      </c>
      <c r="AQ198" s="338" t="s">
        <v>6749</v>
      </c>
    </row>
    <row r="199" spans="1:43">
      <c r="A199" s="97" t="str">
        <f>MasterRemote!A199</f>
        <v>SCM201900010008000198</v>
      </c>
      <c r="B199" s="97">
        <f>MasterRemote!B199</f>
        <v>198</v>
      </c>
      <c r="C199" s="97" t="str">
        <f>VLOOKUP(A199,Sheet7!$B$3:$BR$326,22,FALSE)</f>
        <v>1.69.17.1</v>
      </c>
      <c r="D199" s="314">
        <f>VLOOKUP(A199,Sheet7!$B$3:$BR$326,16,FALSE)</f>
        <v>43420</v>
      </c>
      <c r="E199" s="97" t="s">
        <v>4712</v>
      </c>
      <c r="F199" s="97" t="str">
        <f>MasterRemote!I199</f>
        <v>KANCA MDN KISARAN</v>
      </c>
      <c r="G199" s="97" t="s">
        <v>3130</v>
      </c>
      <c r="H199" s="97" t="s">
        <v>3131</v>
      </c>
      <c r="I199" s="314">
        <f t="shared" si="18"/>
        <v>43420</v>
      </c>
      <c r="J199" s="314">
        <f t="shared" si="19"/>
        <v>43420</v>
      </c>
      <c r="K199" s="314">
        <f t="shared" si="20"/>
        <v>43420</v>
      </c>
      <c r="L199" s="314">
        <f t="shared" si="21"/>
        <v>43420</v>
      </c>
      <c r="M199" s="97" t="s">
        <v>8547</v>
      </c>
      <c r="N199" s="97" t="s">
        <v>8548</v>
      </c>
      <c r="O199" s="97" t="s">
        <v>14</v>
      </c>
      <c r="P199" s="97" t="s">
        <v>2940</v>
      </c>
      <c r="Q199" s="337">
        <v>20009</v>
      </c>
      <c r="R199" s="97" t="str">
        <f>VLOOKUP(A199,Sheet7!$B$3:$BR$326,18,FALSE)</f>
        <v>Ferdi</v>
      </c>
      <c r="S199" s="97">
        <f>VLOOKUP(A199,Sheet7!$B$3:$BR$326,19,FALSE)</f>
        <v>82167114501</v>
      </c>
      <c r="T199" s="97">
        <f>VLOOKUP(A199,Sheet7!$B$3:$BR$326,26,FALSE)</f>
        <v>2985035</v>
      </c>
      <c r="U199" s="97">
        <f>VLOOKUP(A199,Sheet7!$B$3:$BR$326,27,FALSE)</f>
        <v>99621521</v>
      </c>
      <c r="V199" s="97" t="str">
        <f>VLOOKUP(A199,Sheet7!$B$3:$BR$326,21,FALSE)</f>
        <v>36B21355</v>
      </c>
      <c r="W199" s="97">
        <f>VLOOKUP(A199,Sheet7!$B$3:$BR$326,32,FALSE)</f>
        <v>126</v>
      </c>
      <c r="X199" s="97">
        <v>180</v>
      </c>
      <c r="Y199" s="97" t="str">
        <f>VLOOKUP(A199,Sheet7!$B$3:$BR$326,49,FALSE)</f>
        <v>35.56</v>
      </c>
      <c r="Z199" s="97">
        <f>VLOOKUP(A199,Sheet7!$B$3:$BR$326,50,FALSE)</f>
        <v>51.05</v>
      </c>
      <c r="AA199" s="97" t="s">
        <v>8554</v>
      </c>
      <c r="AB199" s="97" t="str">
        <f>VLOOKUP(A199,TaskSurvey!$A$2:$AR$237,36,FALSE)</f>
        <v>NPRM</v>
      </c>
      <c r="AC199" s="97" t="str">
        <f>VLOOKUP(A199,TaskSurvey!$A$2:$AR$237,37,FALSE)</f>
        <v>80m x 2</v>
      </c>
      <c r="AD199" s="97" t="str">
        <f>VLOOKUP(A199,TaskSurvey!$A$2:$AR$237,25,FALSE)</f>
        <v>2.4 m</v>
      </c>
      <c r="AE199" s="97" t="s">
        <v>8556</v>
      </c>
      <c r="AF199" s="97" t="str">
        <f>VLOOKUP(A199,Sheet7!$B$3:$BR$326,59,FALSE)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199" s="97" t="str">
        <f t="shared" si="22"/>
        <v>1.69.17.1</v>
      </c>
      <c r="AH199" s="97" t="str">
        <f>VLOOKUP(A199,Sheet7!$B$3:$BR$326,23,FALSE)</f>
        <v>15.1.2.75</v>
      </c>
      <c r="AI199" s="335" t="str">
        <f>MasterRemote!K199</f>
        <v>HUGHES239</v>
      </c>
      <c r="AJ199" s="335">
        <v>235111005</v>
      </c>
      <c r="AK199" s="335" t="s">
        <v>3131</v>
      </c>
      <c r="AL199" s="97" t="str">
        <f>MasterRemote!T199</f>
        <v>SCM201900010008</v>
      </c>
      <c r="AM199" s="97" t="s">
        <v>8548</v>
      </c>
      <c r="AN199" s="97" t="s">
        <v>8548</v>
      </c>
      <c r="AO199" s="335" t="str">
        <f t="shared" si="23"/>
        <v>HUGHES239-Instalasi-198</v>
      </c>
      <c r="AP199" s="335">
        <v>233019505</v>
      </c>
      <c r="AQ199" s="338" t="s">
        <v>6749</v>
      </c>
    </row>
    <row r="200" spans="1:43">
      <c r="A200" s="97" t="str">
        <f>MasterRemote!A200</f>
        <v>SCM201900010008000199</v>
      </c>
      <c r="B200" s="97">
        <f>MasterRemote!B200</f>
        <v>199</v>
      </c>
      <c r="C200" s="97" t="str">
        <f>VLOOKUP(A200,Sheet7!$B$3:$BR$326,22,FALSE)</f>
        <v>5.45.17.1</v>
      </c>
      <c r="D200" s="314">
        <f>VLOOKUP(A200,Sheet7!$B$3:$BR$326,16,FALSE)</f>
        <v>43418</v>
      </c>
      <c r="E200" s="97" t="s">
        <v>4712</v>
      </c>
      <c r="F200" s="97" t="str">
        <f>MasterRemote!I200</f>
        <v>KANCA MDN SIBOLGA</v>
      </c>
      <c r="G200" s="97" t="s">
        <v>3130</v>
      </c>
      <c r="H200" s="97" t="s">
        <v>3131</v>
      </c>
      <c r="I200" s="314">
        <f t="shared" si="18"/>
        <v>43418</v>
      </c>
      <c r="J200" s="314">
        <f t="shared" si="19"/>
        <v>43418</v>
      </c>
      <c r="K200" s="314">
        <f t="shared" si="20"/>
        <v>43418</v>
      </c>
      <c r="L200" s="314">
        <f t="shared" si="21"/>
        <v>43418</v>
      </c>
      <c r="M200" s="97" t="s">
        <v>8547</v>
      </c>
      <c r="N200" s="97" t="s">
        <v>8548</v>
      </c>
      <c r="O200" s="97" t="s">
        <v>14</v>
      </c>
      <c r="P200" s="97" t="s">
        <v>2940</v>
      </c>
      <c r="Q200" s="337">
        <v>20009</v>
      </c>
      <c r="R200" s="97" t="str">
        <f>VLOOKUP(A200,Sheet7!$B$3:$BR$326,18,FALSE)</f>
        <v>Andri</v>
      </c>
      <c r="S200" s="97" t="str">
        <f>VLOOKUP(A200,Sheet7!$B$3:$BR$326,19,FALSE)</f>
        <v>0853-7318-2338</v>
      </c>
      <c r="T200" s="97">
        <f>VLOOKUP(A200,Sheet7!$B$3:$BR$326,26,FALSE)</f>
        <v>174189</v>
      </c>
      <c r="U200" s="97">
        <f>VLOOKUP(A200,Sheet7!$B$3:$BR$326,27,FALSE)</f>
        <v>98779839</v>
      </c>
      <c r="V200" s="97" t="str">
        <f>VLOOKUP(A200,Sheet7!$B$3:$BR$326,21,FALSE)</f>
        <v>36B21356</v>
      </c>
      <c r="W200" s="97">
        <f>VLOOKUP(A200,Sheet7!$B$3:$BR$326,32,FALSE)</f>
        <v>131</v>
      </c>
      <c r="X200" s="97">
        <v>180</v>
      </c>
      <c r="Y200" s="97">
        <f>VLOOKUP(A200,Sheet7!$B$3:$BR$326,49,FALSE)</f>
        <v>40.1</v>
      </c>
      <c r="Z200" s="97">
        <f>VLOOKUP(A200,Sheet7!$B$3:$BR$326,50,FALSE)</f>
        <v>53.15</v>
      </c>
      <c r="AA200" s="97" t="s">
        <v>8554</v>
      </c>
      <c r="AB200" s="97" t="str">
        <f>VLOOKUP(A200,TaskSurvey!$A$2:$AR$237,36,FALSE)</f>
        <v>NPRM</v>
      </c>
      <c r="AC200" s="97" t="str">
        <f>VLOOKUP(A200,TaskSurvey!$A$2:$AR$237,37,FALSE)</f>
        <v>50m x 2</v>
      </c>
      <c r="AD200" s="97" t="str">
        <f>VLOOKUP(A200,TaskSurvey!$A$2:$AR$237,25,FALSE)</f>
        <v>2.4 m</v>
      </c>
      <c r="AE200" s="97" t="s">
        <v>8556</v>
      </c>
      <c r="AF200" s="97" t="str">
        <f>VLOOKUP(A200,Sheet7!$B$3:$BR$326,59,FALSE)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00" s="97" t="str">
        <f t="shared" si="22"/>
        <v>5.45.17.1</v>
      </c>
      <c r="AH200" s="97" t="str">
        <f>VLOOKUP(A200,Sheet7!$B$3:$BR$326,23,FALSE)</f>
        <v>15.1.2.120</v>
      </c>
      <c r="AI200" s="335" t="str">
        <f>MasterRemote!K200</f>
        <v>HUGHES239</v>
      </c>
      <c r="AJ200" s="335">
        <v>236941705</v>
      </c>
      <c r="AK200" s="335" t="s">
        <v>6724</v>
      </c>
      <c r="AL200" s="97" t="str">
        <f>MasterRemote!T200</f>
        <v>SCM201900010008</v>
      </c>
      <c r="AM200" s="97" t="s">
        <v>8548</v>
      </c>
      <c r="AN200" s="97" t="s">
        <v>8548</v>
      </c>
      <c r="AO200" s="335" t="str">
        <f t="shared" si="23"/>
        <v>HUGHES239-Instalasi-199</v>
      </c>
      <c r="AP200" s="335">
        <v>233019505</v>
      </c>
      <c r="AQ200" s="338" t="s">
        <v>6749</v>
      </c>
    </row>
    <row r="201" spans="1:43">
      <c r="A201" s="97" t="str">
        <f>MasterRemote!A201</f>
        <v>SCM201900010008000200</v>
      </c>
      <c r="B201" s="97">
        <f>MasterRemote!B201</f>
        <v>200</v>
      </c>
      <c r="C201" s="97" t="str">
        <f>VLOOKUP(A201,Sheet7!$B$3:$BR$326,22,FALSE)</f>
        <v>5.68.17.1</v>
      </c>
      <c r="D201" s="314">
        <f>VLOOKUP(A201,Sheet7!$B$3:$BR$326,16,FALSE)</f>
        <v>43337</v>
      </c>
      <c r="E201" s="97" t="s">
        <v>4712</v>
      </c>
      <c r="F201" s="97" t="str">
        <f>MasterRemote!I201</f>
        <v>KANCA MDN GUNUNG SITOLI</v>
      </c>
      <c r="G201" s="97" t="s">
        <v>3273</v>
      </c>
      <c r="H201" s="97" t="s">
        <v>3067</v>
      </c>
      <c r="I201" s="314">
        <f t="shared" si="18"/>
        <v>43337</v>
      </c>
      <c r="J201" s="314">
        <f t="shared" si="19"/>
        <v>43337</v>
      </c>
      <c r="K201" s="314">
        <f t="shared" si="20"/>
        <v>43337</v>
      </c>
      <c r="L201" s="314">
        <f t="shared" si="21"/>
        <v>43337</v>
      </c>
      <c r="M201" s="97" t="s">
        <v>8547</v>
      </c>
      <c r="N201" s="97" t="s">
        <v>8548</v>
      </c>
      <c r="O201" s="97" t="s">
        <v>14</v>
      </c>
      <c r="P201" s="97" t="s">
        <v>2940</v>
      </c>
      <c r="Q201" s="337">
        <v>20009</v>
      </c>
      <c r="R201" s="97">
        <f>VLOOKUP(A201,Sheet7!$B$3:$BR$326,18,FALSE)</f>
        <v>0</v>
      </c>
      <c r="S201" s="97">
        <f>VLOOKUP(A201,Sheet7!$B$3:$BR$326,19,FALSE)</f>
        <v>0</v>
      </c>
      <c r="T201" s="97">
        <f>VLOOKUP(A201,Sheet7!$B$3:$BR$326,26,FALSE)</f>
        <v>1290039</v>
      </c>
      <c r="U201" s="97">
        <f>VLOOKUP(A201,Sheet7!$B$3:$BR$326,27,FALSE)</f>
        <v>97614475</v>
      </c>
      <c r="V201" s="97" t="str">
        <f>VLOOKUP(A201,Sheet7!$B$3:$BR$326,21,FALSE)</f>
        <v>36B21357</v>
      </c>
      <c r="W201" s="97">
        <f>VLOOKUP(A201,Sheet7!$B$3:$BR$326,32,FALSE)</f>
        <v>79</v>
      </c>
      <c r="X201" s="97">
        <v>180</v>
      </c>
      <c r="Y201" s="97">
        <f>VLOOKUP(A201,Sheet7!$B$3:$BR$326,49,FALSE)</f>
        <v>36.35</v>
      </c>
      <c r="Z201" s="97">
        <f>VLOOKUP(A201,Sheet7!$B$3:$BR$326,50,FALSE)</f>
        <v>43.02</v>
      </c>
      <c r="AA201" s="97" t="s">
        <v>8554</v>
      </c>
      <c r="AB201" s="97" t="str">
        <f>VLOOKUP(A201,TaskSurvey!$A$2:$AR$237,36,FALSE)</f>
        <v>NPRM</v>
      </c>
      <c r="AC201" s="97" t="str">
        <f>VLOOKUP(A201,TaskSurvey!$A$2:$AR$237,37,FALSE)</f>
        <v>60m x 2</v>
      </c>
      <c r="AD201" s="97" t="str">
        <f>VLOOKUP(A201,TaskSurvey!$A$2:$AR$237,25,FALSE)</f>
        <v>2.4 m</v>
      </c>
      <c r="AE201" s="97" t="s">
        <v>8556</v>
      </c>
      <c r="AF201" s="97" t="str">
        <f>VLOOKUP(A201,Sheet7!$B$3:$BR$326,59,FALSE)</f>
        <v>ACTION
-LIFTING PERANGKAT
-RAKIT ANTENA SET 2,4
-POINTING MAKSIMAL KE BRISAT HUB 1
-kroscek pandangan tampak depan,antena sudah disimetris antara tapak padestal dan fh.support sudah ok
-dynabolt tapak padestal
-cor ballast sesuai SOP
-XPOL ke NOC dan POC BRI</v>
      </c>
      <c r="AG201" s="97" t="str">
        <f t="shared" si="22"/>
        <v>5.68.17.1</v>
      </c>
      <c r="AH201" s="97" t="str">
        <f>VLOOKUP(A201,Sheet7!$B$3:$BR$326,23,FALSE)</f>
        <v>15.1.2.172</v>
      </c>
      <c r="AI201" s="335" t="str">
        <f>MasterRemote!K201</f>
        <v>HUGHES239</v>
      </c>
      <c r="AJ201" s="335">
        <v>236941705</v>
      </c>
      <c r="AK201" s="335" t="s">
        <v>6724</v>
      </c>
      <c r="AL201" s="97" t="str">
        <f>MasterRemote!T201</f>
        <v>SCM201900010008</v>
      </c>
      <c r="AM201" s="97" t="s">
        <v>8548</v>
      </c>
      <c r="AN201" s="97" t="s">
        <v>8548</v>
      </c>
      <c r="AO201" s="335" t="str">
        <f t="shared" si="23"/>
        <v>HUGHES239-Instalasi-200</v>
      </c>
      <c r="AP201" s="335">
        <v>233019505</v>
      </c>
      <c r="AQ201" s="338" t="s">
        <v>6749</v>
      </c>
    </row>
    <row r="202" spans="1:43">
      <c r="A202" s="97" t="str">
        <f>MasterRemote!A202</f>
        <v>SCM201900010008000201</v>
      </c>
      <c r="B202" s="97">
        <f>MasterRemote!B202</f>
        <v>201</v>
      </c>
      <c r="C202" s="97" t="str">
        <f>VLOOKUP(A202,Sheet7!$B$3:$BR$326,22,FALSE)</f>
        <v>1.70.17.1</v>
      </c>
      <c r="D202" s="314">
        <f>VLOOKUP(A202,Sheet7!$B$3:$BR$326,16,FALSE)</f>
        <v>43421</v>
      </c>
      <c r="E202" s="97" t="s">
        <v>4712</v>
      </c>
      <c r="F202" s="97" t="str">
        <f>MasterRemote!I202</f>
        <v>RANTAU PRAPAT</v>
      </c>
      <c r="G202" s="97" t="s">
        <v>3273</v>
      </c>
      <c r="H202" s="97" t="s">
        <v>3067</v>
      </c>
      <c r="I202" s="314">
        <f t="shared" si="18"/>
        <v>43421</v>
      </c>
      <c r="J202" s="314">
        <f t="shared" si="19"/>
        <v>43421</v>
      </c>
      <c r="K202" s="314">
        <f t="shared" si="20"/>
        <v>43421</v>
      </c>
      <c r="L202" s="314">
        <f t="shared" si="21"/>
        <v>43421</v>
      </c>
      <c r="M202" s="97" t="s">
        <v>8547</v>
      </c>
      <c r="N202" s="97" t="s">
        <v>8548</v>
      </c>
      <c r="O202" s="97" t="s">
        <v>14</v>
      </c>
      <c r="P202" s="97" t="s">
        <v>2940</v>
      </c>
      <c r="Q202" s="337">
        <v>20009</v>
      </c>
      <c r="R202" s="97" t="str">
        <f>VLOOKUP(A202,Sheet7!$B$3:$BR$326,18,FALSE)</f>
        <v>Dani</v>
      </c>
      <c r="S202" s="97">
        <f>VLOOKUP(A202,Sheet7!$B$3:$BR$326,19,FALSE)</f>
        <v>82364933738</v>
      </c>
      <c r="T202" s="97">
        <f>VLOOKUP(A202,Sheet7!$B$3:$BR$326,26,FALSE)</f>
        <v>2101905</v>
      </c>
      <c r="U202" s="97">
        <f>VLOOKUP(A202,Sheet7!$B$3:$BR$326,27,FALSE)</f>
        <v>99826234</v>
      </c>
      <c r="V202" s="97" t="str">
        <f>VLOOKUP(A202,Sheet7!$B$3:$BR$326,21,FALSE)</f>
        <v>36B21358</v>
      </c>
      <c r="W202" s="97">
        <f>VLOOKUP(A202,Sheet7!$B$3:$BR$326,32,FALSE)</f>
        <v>128</v>
      </c>
      <c r="X202" s="97">
        <v>180</v>
      </c>
      <c r="Y202" s="97">
        <f>VLOOKUP(A202,Sheet7!$B$3:$BR$326,49,FALSE)</f>
        <v>35.65</v>
      </c>
      <c r="Z202" s="97">
        <f>VLOOKUP(A202,Sheet7!$B$3:$BR$326,50,FALSE)</f>
        <v>52.33</v>
      </c>
      <c r="AA202" s="97" t="s">
        <v>8554</v>
      </c>
      <c r="AB202" s="97" t="str">
        <f>VLOOKUP(A202,TaskSurvey!$A$2:$AR$237,36,FALSE)</f>
        <v>NPRM</v>
      </c>
      <c r="AC202" s="97" t="str">
        <f>VLOOKUP(A202,TaskSurvey!$A$2:$AR$237,37,FALSE)</f>
        <v>60m x 2</v>
      </c>
      <c r="AD202" s="97" t="str">
        <f>VLOOKUP(A202,TaskSurvey!$A$2:$AR$237,25,FALSE)</f>
        <v>2.4 m</v>
      </c>
      <c r="AE202" s="97" t="s">
        <v>8556</v>
      </c>
      <c r="AF202" s="97" t="str">
        <f>VLOOKUP(A202,Sheet7!$B$3:$BR$326,59,FALSE)</f>
        <v>"ACTION
-CEK KELENGKAPAN SET ANTENA 2,4,OK
-RAKIT ANTENA SET,2,4M
-POINTING MAKSIMAL SQF,DENGAN HASIL SQF ,75
-KROSCEK PANDANGAN TAMPAK DEPAN,SUDAH DISIMETRIS ANTARA TAPAK PADESTAL DGN FEED SUPPORT SUDAH OK
-PASANG ANGKER DI SETIAP KAKI TAPAK PADESTAL ANTENA
-COR BALLAST SETINGGI 20 CM SESUAI SOP
-XPOLL KE NOC DAN POC BRI tgl 22 Oktober 2018</v>
      </c>
      <c r="AG202" s="97" t="str">
        <f t="shared" si="22"/>
        <v>1.70.17.1</v>
      </c>
      <c r="AH202" s="97">
        <f>VLOOKUP(A202,Sheet7!$B$3:$BR$326,23,FALSE)</f>
        <v>0</v>
      </c>
      <c r="AI202" s="335" t="str">
        <f>MasterRemote!K202</f>
        <v>HUGHES239</v>
      </c>
      <c r="AJ202" s="335">
        <v>236941705</v>
      </c>
      <c r="AK202" s="335" t="s">
        <v>6724</v>
      </c>
      <c r="AL202" s="97" t="str">
        <f>MasterRemote!T202</f>
        <v>SCM201900010008</v>
      </c>
      <c r="AM202" s="97" t="s">
        <v>8548</v>
      </c>
      <c r="AN202" s="97" t="s">
        <v>8548</v>
      </c>
      <c r="AO202" s="335" t="str">
        <f t="shared" si="23"/>
        <v>HUGHES239-Instalasi-201</v>
      </c>
      <c r="AP202" s="335">
        <v>233019505</v>
      </c>
      <c r="AQ202" s="338" t="s">
        <v>6749</v>
      </c>
    </row>
    <row r="203" spans="1:43">
      <c r="A203" s="97" t="str">
        <f>MasterRemote!A203</f>
        <v>SCM201900010008000202</v>
      </c>
      <c r="B203" s="97">
        <f>MasterRemote!B203</f>
        <v>202</v>
      </c>
      <c r="C203" s="97" t="str">
        <f>VLOOKUP(A203,Sheet7!$B$3:$BR$326,22,FALSE)</f>
        <v>5.43.17.1</v>
      </c>
      <c r="D203" s="314">
        <f>VLOOKUP(A203,Sheet7!$B$3:$BR$326,16,FALSE)</f>
        <v>43423</v>
      </c>
      <c r="E203" s="97" t="s">
        <v>4712</v>
      </c>
      <c r="F203" s="97" t="str">
        <f>MasterRemote!I203</f>
        <v>KANCA MDN TANJUNG BALAI</v>
      </c>
      <c r="G203" s="97" t="s">
        <v>3130</v>
      </c>
      <c r="H203" s="97" t="s">
        <v>3131</v>
      </c>
      <c r="I203" s="314">
        <f t="shared" si="18"/>
        <v>43423</v>
      </c>
      <c r="J203" s="314">
        <f t="shared" si="19"/>
        <v>43423</v>
      </c>
      <c r="K203" s="314">
        <f t="shared" si="20"/>
        <v>43423</v>
      </c>
      <c r="L203" s="314">
        <f t="shared" si="21"/>
        <v>43423</v>
      </c>
      <c r="M203" s="97" t="s">
        <v>8547</v>
      </c>
      <c r="N203" s="97" t="s">
        <v>8548</v>
      </c>
      <c r="O203" s="97" t="s">
        <v>14</v>
      </c>
      <c r="P203" s="97" t="s">
        <v>2940</v>
      </c>
      <c r="Q203" s="337">
        <v>20009</v>
      </c>
      <c r="R203" s="97" t="str">
        <f>VLOOKUP(A203,Sheet7!$B$3:$BR$326,18,FALSE)</f>
        <v>Karyo</v>
      </c>
      <c r="S203" s="97">
        <f>VLOOKUP(A203,Sheet7!$B$3:$BR$326,19,FALSE)</f>
        <v>85358810854</v>
      </c>
      <c r="T203" s="97">
        <f>VLOOKUP(A203,Sheet7!$B$3:$BR$326,26,FALSE)</f>
        <v>2956188</v>
      </c>
      <c r="U203" s="97">
        <f>VLOOKUP(A203,Sheet7!$B$3:$BR$326,27,FALSE)</f>
        <v>99797248</v>
      </c>
      <c r="V203" s="97" t="str">
        <f>VLOOKUP(A203,Sheet7!$B$3:$BR$326,21,FALSE)</f>
        <v>36B21359</v>
      </c>
      <c r="W203" s="97">
        <f>VLOOKUP(A203,Sheet7!$B$3:$BR$326,32,FALSE)</f>
        <v>133</v>
      </c>
      <c r="X203" s="97">
        <v>180</v>
      </c>
      <c r="Y203" s="97">
        <f>VLOOKUP(A203,Sheet7!$B$3:$BR$326,49,FALSE)</f>
        <v>37.909999999999997</v>
      </c>
      <c r="Z203" s="97">
        <f>VLOOKUP(A203,Sheet7!$B$3:$BR$326,50,FALSE)</f>
        <v>53.19</v>
      </c>
      <c r="AA203" s="97" t="s">
        <v>8554</v>
      </c>
      <c r="AB203" s="97" t="str">
        <f>VLOOKUP(A203,TaskSurvey!$A$2:$AR$237,36,FALSE)</f>
        <v>NPRM</v>
      </c>
      <c r="AC203" s="97" t="str">
        <f>VLOOKUP(A203,TaskSurvey!$A$2:$AR$237,37,FALSE)</f>
        <v>40m x 2</v>
      </c>
      <c r="AD203" s="97" t="str">
        <f>VLOOKUP(A203,TaskSurvey!$A$2:$AR$237,25,FALSE)</f>
        <v>2.4 m</v>
      </c>
      <c r="AE203" s="97" t="s">
        <v>8556</v>
      </c>
      <c r="AF203" s="97" t="str">
        <f>VLOOKUP(A203,Sheet7!$B$3:$BR$326,59,FALSE)</f>
        <v>"ACTION
● Lifting perangkat
● Rakit antenna set 2,4m
● Pointing max ke satelit brisat hub 1
● Kroschek pandangan tampak depan antenna sudah disimetris antara feedsupport danTapak pedestal sudah ok
● Dinabolt tapak pedestal
● TARIK KABEL
● XPOLL ke NOC dan POC BRI"</v>
      </c>
      <c r="AG203" s="97" t="str">
        <f t="shared" si="22"/>
        <v>5.43.17.1</v>
      </c>
      <c r="AH203" s="97" t="str">
        <f>VLOOKUP(A203,Sheet7!$B$3:$BR$326,23,FALSE)</f>
        <v>10.204.4.52/30</v>
      </c>
      <c r="AI203" s="335" t="str">
        <f>MasterRemote!K203</f>
        <v>HUGHES239</v>
      </c>
      <c r="AJ203" s="335">
        <v>235111005</v>
      </c>
      <c r="AK203" s="335" t="s">
        <v>3131</v>
      </c>
      <c r="AL203" s="97" t="str">
        <f>MasterRemote!T203</f>
        <v>SCM201900010008</v>
      </c>
      <c r="AM203" s="97" t="s">
        <v>8548</v>
      </c>
      <c r="AN203" s="97" t="s">
        <v>8548</v>
      </c>
      <c r="AO203" s="335" t="str">
        <f t="shared" si="23"/>
        <v>HUGHES239-Instalasi-202</v>
      </c>
      <c r="AP203" s="335">
        <v>233019505</v>
      </c>
      <c r="AQ203" s="338" t="s">
        <v>6749</v>
      </c>
    </row>
    <row r="204" spans="1:43">
      <c r="A204" s="97" t="str">
        <f>MasterRemote!A204</f>
        <v>SCM201900010008000203</v>
      </c>
      <c r="B204" s="97">
        <f>MasterRemote!B204</f>
        <v>203</v>
      </c>
      <c r="C204" s="97" t="str">
        <f>VLOOKUP(A204,Sheet7!$B$3:$BR$326,22,FALSE)</f>
        <v>53.45.56.1</v>
      </c>
      <c r="D204" s="314">
        <f>VLOOKUP(A204,Sheet7!$B$3:$BR$326,16,FALSE)</f>
        <v>43423</v>
      </c>
      <c r="E204" s="97" t="s">
        <v>4712</v>
      </c>
      <c r="F204" s="97" t="str">
        <f>MasterRemote!I204</f>
        <v>KOTA PINANGRANTAU PRAPAT</v>
      </c>
      <c r="G204" s="97" t="s">
        <v>3130</v>
      </c>
      <c r="H204" s="97" t="s">
        <v>3131</v>
      </c>
      <c r="I204" s="314">
        <f t="shared" si="18"/>
        <v>43423</v>
      </c>
      <c r="J204" s="314">
        <f t="shared" si="19"/>
        <v>43423</v>
      </c>
      <c r="K204" s="314">
        <f t="shared" si="20"/>
        <v>43423</v>
      </c>
      <c r="L204" s="314">
        <f t="shared" si="21"/>
        <v>43423</v>
      </c>
      <c r="M204" s="97" t="s">
        <v>8547</v>
      </c>
      <c r="N204" s="97" t="s">
        <v>8548</v>
      </c>
      <c r="O204" s="97" t="s">
        <v>14</v>
      </c>
      <c r="P204" s="97" t="s">
        <v>2940</v>
      </c>
      <c r="Q204" s="337">
        <v>20009</v>
      </c>
      <c r="R204" s="97" t="str">
        <f>VLOOKUP(A204,Sheet7!$B$3:$BR$326,18,FALSE)</f>
        <v>Haryadi</v>
      </c>
      <c r="S204" s="97">
        <f>VLOOKUP(A204,Sheet7!$B$3:$BR$326,19,FALSE)</f>
        <v>81260123733</v>
      </c>
      <c r="T204" s="97">
        <f>VLOOKUP(A204,Sheet7!$B$3:$BR$326,26,FALSE)</f>
        <v>1889461</v>
      </c>
      <c r="U204" s="97">
        <f>VLOOKUP(A204,Sheet7!$B$3:$BR$326,27,FALSE)</f>
        <v>100093693</v>
      </c>
      <c r="V204" s="97" t="str">
        <f>VLOOKUP(A204,Sheet7!$B$3:$BR$326,21,FALSE)</f>
        <v>36B21361</v>
      </c>
      <c r="W204" s="97">
        <f>VLOOKUP(A204,Sheet7!$B$3:$BR$326,32,FALSE)</f>
        <v>120</v>
      </c>
      <c r="X204" s="97">
        <v>180</v>
      </c>
      <c r="Y204" s="97">
        <f>VLOOKUP(A204,Sheet7!$B$3:$BR$326,49,FALSE)</f>
        <v>35.75</v>
      </c>
      <c r="Z204" s="97">
        <f>VLOOKUP(A204,Sheet7!$B$3:$BR$326,50,FALSE)</f>
        <v>53.95</v>
      </c>
      <c r="AA204" s="97" t="s">
        <v>8554</v>
      </c>
      <c r="AB204" s="97" t="str">
        <f>VLOOKUP(A204,TaskSurvey!$A$2:$AR$237,36,FALSE)</f>
        <v>NPRM</v>
      </c>
      <c r="AC204" s="97" t="str">
        <f>VLOOKUP(A204,TaskSurvey!$A$2:$AR$237,37,FALSE)</f>
        <v>60m x 2</v>
      </c>
      <c r="AD204" s="97" t="str">
        <f>VLOOKUP(A204,TaskSurvey!$A$2:$AR$237,25,FALSE)</f>
        <v>2.4 m</v>
      </c>
      <c r="AE204" s="97" t="s">
        <v>8556</v>
      </c>
      <c r="AF204" s="97" t="str">
        <f>VLOOKUP(A204,Sheet7!$B$3:$BR$326,59,FALSE)</f>
        <v>ACTION INSTALASI DINAPOLD TAPAK ANTENA POITING COR TAPAK</v>
      </c>
      <c r="AG204" s="97" t="str">
        <f t="shared" si="22"/>
        <v>53.45.56.1</v>
      </c>
      <c r="AH204" s="97" t="str">
        <f>VLOOKUP(A204,Sheet7!$B$3:$BR$326,23,FALSE)</f>
        <v>10.204.4.56/30</v>
      </c>
      <c r="AI204" s="335" t="str">
        <f>MasterRemote!K204</f>
        <v>HUGHES239</v>
      </c>
      <c r="AJ204" s="335">
        <v>235111005</v>
      </c>
      <c r="AK204" s="335" t="s">
        <v>3131</v>
      </c>
      <c r="AL204" s="97" t="str">
        <f>MasterRemote!T204</f>
        <v>SCM201900010008</v>
      </c>
      <c r="AM204" s="97" t="s">
        <v>8548</v>
      </c>
      <c r="AN204" s="97" t="s">
        <v>8548</v>
      </c>
      <c r="AO204" s="335" t="str">
        <f t="shared" si="23"/>
        <v>HUGHES239-Instalasi-203</v>
      </c>
      <c r="AP204" s="335">
        <v>233019505</v>
      </c>
      <c r="AQ204" s="338" t="s">
        <v>6749</v>
      </c>
    </row>
    <row r="205" spans="1:43">
      <c r="A205" s="97" t="str">
        <f>MasterRemote!A205</f>
        <v>SCM201900010008000204</v>
      </c>
      <c r="B205" s="97">
        <f>MasterRemote!B205</f>
        <v>204</v>
      </c>
      <c r="C205" s="97" t="str">
        <f>VLOOKUP(A205,Sheet7!$B$3:$BR$326,22,FALSE)</f>
        <v>1.68.17.1</v>
      </c>
      <c r="D205" s="314">
        <f>VLOOKUP(A205,Sheet7!$B$3:$BR$326,16,FALSE)</f>
        <v>43422</v>
      </c>
      <c r="E205" s="97" t="s">
        <v>4712</v>
      </c>
      <c r="F205" s="97" t="str">
        <f>MasterRemote!I205</f>
        <v>KANCA MDN TEBING TINGGI</v>
      </c>
      <c r="G205" s="97" t="s">
        <v>2958</v>
      </c>
      <c r="H205" s="97" t="s">
        <v>2959</v>
      </c>
      <c r="I205" s="314">
        <f t="shared" si="18"/>
        <v>43422</v>
      </c>
      <c r="J205" s="314">
        <f t="shared" si="19"/>
        <v>43422</v>
      </c>
      <c r="K205" s="314">
        <f t="shared" si="20"/>
        <v>43422</v>
      </c>
      <c r="L205" s="314">
        <f t="shared" si="21"/>
        <v>43422</v>
      </c>
      <c r="M205" s="97" t="s">
        <v>8547</v>
      </c>
      <c r="N205" s="97" t="s">
        <v>8548</v>
      </c>
      <c r="O205" s="97" t="s">
        <v>14</v>
      </c>
      <c r="P205" s="97" t="s">
        <v>2940</v>
      </c>
      <c r="Q205" s="337">
        <v>20009</v>
      </c>
      <c r="R205" s="97" t="str">
        <f>VLOOKUP(A205,Sheet7!$B$3:$BR$326,18,FALSE)</f>
        <v>Supandi</v>
      </c>
      <c r="S205" s="97">
        <f>VLOOKUP(A205,Sheet7!$B$3:$BR$326,19,FALSE)</f>
        <v>81264761078</v>
      </c>
      <c r="T205" s="97">
        <f>VLOOKUP(A205,Sheet7!$B$3:$BR$326,26,FALSE)</f>
        <v>3327721</v>
      </c>
      <c r="U205" s="97">
        <f>VLOOKUP(A205,Sheet7!$B$3:$BR$326,27,FALSE)</f>
        <v>99164876</v>
      </c>
      <c r="V205" s="97" t="str">
        <f>VLOOKUP(A205,Sheet7!$B$3:$BR$326,21,FALSE)</f>
        <v>36B21362</v>
      </c>
      <c r="W205" s="97">
        <f>VLOOKUP(A205,Sheet7!$B$3:$BR$326,32,FALSE)</f>
        <v>117</v>
      </c>
      <c r="X205" s="97">
        <v>180</v>
      </c>
      <c r="Y205" s="97">
        <f>VLOOKUP(A205,Sheet7!$B$3:$BR$326,49,FALSE)</f>
        <v>35.21</v>
      </c>
      <c r="Z205" s="97">
        <f>VLOOKUP(A205,Sheet7!$B$3:$BR$326,50,FALSE)</f>
        <v>52.21</v>
      </c>
      <c r="AA205" s="97" t="s">
        <v>8554</v>
      </c>
      <c r="AB205" s="97" t="str">
        <f>VLOOKUP(A205,TaskSurvey!$A$2:$AR$237,36,FALSE)</f>
        <v>NPRM</v>
      </c>
      <c r="AC205" s="97" t="str">
        <f>VLOOKUP(A205,TaskSurvey!$A$2:$AR$237,37,FALSE)</f>
        <v>100m x 2</v>
      </c>
      <c r="AD205" s="97" t="str">
        <f>VLOOKUP(A205,TaskSurvey!$A$2:$AR$237,25,FALSE)</f>
        <v>2.4 m</v>
      </c>
      <c r="AE205" s="97" t="s">
        <v>8556</v>
      </c>
      <c r="AF205" s="97" t="str">
        <f>VLOOKUP(A205,Sheet7!$B$3:$BR$326,59,FALSE)</f>
        <v>ACTION
● Lifting perangkat
● Rakit antenna set 2,4m
● Pointing max ke satelit brisat hub 1
● Kroschek pandangan tampak depan antenna sudah disimetris antara feedsupport danTapak pedestal sudah ok
● Dinabolt tapak pedestal
● COR BALLAST sesuai SOP
Done xpoll tgl 13 Agustus 2018</v>
      </c>
      <c r="AG205" s="97" t="str">
        <f t="shared" si="22"/>
        <v>1.68.17.1</v>
      </c>
      <c r="AH205" s="97" t="str">
        <f>VLOOKUP(A205,Sheet7!$B$3:$BR$326,23,FALSE)</f>
        <v>15.1.2.99</v>
      </c>
      <c r="AI205" s="335" t="str">
        <f>MasterRemote!K205</f>
        <v>HUGHES239</v>
      </c>
      <c r="AJ205" s="335">
        <v>236941705</v>
      </c>
      <c r="AK205" s="335" t="s">
        <v>6724</v>
      </c>
      <c r="AL205" s="97" t="str">
        <f>MasterRemote!T205</f>
        <v>SCM201900010008</v>
      </c>
      <c r="AM205" s="97" t="s">
        <v>8548</v>
      </c>
      <c r="AN205" s="97" t="s">
        <v>8548</v>
      </c>
      <c r="AO205" s="335" t="str">
        <f t="shared" si="23"/>
        <v>HUGHES239-Instalasi-204</v>
      </c>
      <c r="AP205" s="335">
        <v>233019505</v>
      </c>
      <c r="AQ205" s="338" t="s">
        <v>6749</v>
      </c>
    </row>
    <row r="206" spans="1:43">
      <c r="A206" s="97" t="str">
        <f>MasterRemote!A206</f>
        <v>SCM201900010008000205</v>
      </c>
      <c r="B206" s="97">
        <f>MasterRemote!B206</f>
        <v>205</v>
      </c>
      <c r="C206" s="97" t="str">
        <f>VLOOKUP(A206,Sheet7!$B$3:$BR$326,22,FALSE)</f>
        <v>26.3.41.1</v>
      </c>
      <c r="D206" s="314">
        <f>VLOOKUP(A206,Sheet7!$B$3:$BR$326,16,FALSE)</f>
        <v>43418</v>
      </c>
      <c r="E206" s="97" t="s">
        <v>4712</v>
      </c>
      <c r="F206" s="97" t="str">
        <f>MasterRemote!I206</f>
        <v>KANCA MDN MEDAN PERDAGANGAN</v>
      </c>
      <c r="G206" s="97" t="s">
        <v>3130</v>
      </c>
      <c r="H206" s="97" t="s">
        <v>3131</v>
      </c>
      <c r="I206" s="314">
        <f t="shared" si="18"/>
        <v>43418</v>
      </c>
      <c r="J206" s="314">
        <f t="shared" si="19"/>
        <v>43418</v>
      </c>
      <c r="K206" s="314">
        <f t="shared" si="20"/>
        <v>43418</v>
      </c>
      <c r="L206" s="314">
        <f t="shared" si="21"/>
        <v>43418</v>
      </c>
      <c r="M206" s="97" t="s">
        <v>8547</v>
      </c>
      <c r="N206" s="97" t="s">
        <v>8548</v>
      </c>
      <c r="O206" s="97" t="s">
        <v>14</v>
      </c>
      <c r="P206" s="97" t="s">
        <v>2940</v>
      </c>
      <c r="Q206" s="337">
        <v>20009</v>
      </c>
      <c r="R206" s="97" t="str">
        <f>VLOOKUP(A206,Sheet7!$B$3:$BR$326,18,FALSE)</f>
        <v>Rahmat</v>
      </c>
      <c r="S206" s="97">
        <f>VLOOKUP(A206,Sheet7!$B$3:$BR$326,19,FALSE)</f>
        <v>82364713431</v>
      </c>
      <c r="T206" s="97">
        <f>VLOOKUP(A206,Sheet7!$B$3:$BR$326,26,FALSE)</f>
        <v>3162438</v>
      </c>
      <c r="U206" s="97">
        <f>VLOOKUP(A206,Sheet7!$B$3:$BR$326,27,FALSE)</f>
        <v>99317087</v>
      </c>
      <c r="V206" s="97" t="str">
        <f>VLOOKUP(A206,Sheet7!$B$3:$BR$326,21,FALSE)</f>
        <v>36B21364</v>
      </c>
      <c r="W206" s="97">
        <f>VLOOKUP(A206,Sheet7!$B$3:$BR$326,32,FALSE)</f>
        <v>124</v>
      </c>
      <c r="X206" s="97">
        <v>180</v>
      </c>
      <c r="Y206" s="97">
        <f>VLOOKUP(A206,Sheet7!$B$3:$BR$326,49,FALSE)</f>
        <v>39.35</v>
      </c>
      <c r="Z206" s="97">
        <f>VLOOKUP(A206,Sheet7!$B$3:$BR$326,50,FALSE)</f>
        <v>54.42</v>
      </c>
      <c r="AA206" s="97" t="s">
        <v>8554</v>
      </c>
      <c r="AB206" s="97" t="str">
        <f>VLOOKUP(A206,TaskSurvey!$A$2:$AR$237,36,FALSE)</f>
        <v>NPRM</v>
      </c>
      <c r="AC206" s="97" t="str">
        <f>VLOOKUP(A206,TaskSurvey!$A$2:$AR$237,37,FALSE)</f>
        <v>80m x 2</v>
      </c>
      <c r="AD206" s="97" t="str">
        <f>VLOOKUP(A206,TaskSurvey!$A$2:$AR$237,25,FALSE)</f>
        <v>2.4 m</v>
      </c>
      <c r="AE206" s="97" t="s">
        <v>8556</v>
      </c>
      <c r="AF206" s="97" t="str">
        <f>VLOOKUP(A206,Sheet7!$B$3:$BR$326,59,FALSE)</f>
        <v>"ACTION
- Rakit antenna set 2,4m
- Pointing max ke satelit brisat hub 1
- Kroschek pandangan tampak depan antenna sudah disimetris antara feedsupport dan 
Tapak pedestal sudah ok
- Dinabolt tapak pedestal
- COR BALLAST sesuai SOP"</v>
      </c>
      <c r="AG206" s="97" t="str">
        <f t="shared" si="22"/>
        <v>26.3.41.1</v>
      </c>
      <c r="AH206" s="97" t="str">
        <f>VLOOKUP(A206,Sheet7!$B$3:$BR$326,23,FALSE)</f>
        <v>15.1.2.75</v>
      </c>
      <c r="AI206" s="335" t="str">
        <f>MasterRemote!K206</f>
        <v>HUGHES239</v>
      </c>
      <c r="AJ206" s="335">
        <v>236941705</v>
      </c>
      <c r="AK206" s="335" t="s">
        <v>6724</v>
      </c>
      <c r="AL206" s="97" t="str">
        <f>MasterRemote!T206</f>
        <v>SCM201900010008</v>
      </c>
      <c r="AM206" s="97" t="s">
        <v>8548</v>
      </c>
      <c r="AN206" s="97" t="s">
        <v>8548</v>
      </c>
      <c r="AO206" s="335" t="str">
        <f t="shared" si="23"/>
        <v>HUGHES239-Instalasi-205</v>
      </c>
      <c r="AP206" s="335">
        <v>233019505</v>
      </c>
      <c r="AQ206" s="338" t="s">
        <v>6749</v>
      </c>
    </row>
    <row r="207" spans="1:43">
      <c r="A207" s="97" t="str">
        <f>MasterRemote!A207</f>
        <v>SCM201900010008000206</v>
      </c>
      <c r="B207" s="97">
        <f>MasterRemote!B207</f>
        <v>206</v>
      </c>
      <c r="C207" s="97" t="str">
        <f>VLOOKUP(A207,Sheet7!$B$3:$BR$326,22,FALSE)</f>
        <v>29.1.65.1</v>
      </c>
      <c r="D207" s="314">
        <f>VLOOKUP(A207,Sheet7!$B$3:$BR$326,16,FALSE)</f>
        <v>43421</v>
      </c>
      <c r="E207" s="97" t="s">
        <v>4712</v>
      </c>
      <c r="F207" s="97" t="str">
        <f>MasterRemote!I207</f>
        <v>UNIT SETIABUDI Ex. KANCA MDN PADANG SIDEMPUAN</v>
      </c>
      <c r="G207" s="97" t="s">
        <v>2958</v>
      </c>
      <c r="H207" s="97" t="s">
        <v>2959</v>
      </c>
      <c r="I207" s="314">
        <f t="shared" si="18"/>
        <v>43421</v>
      </c>
      <c r="J207" s="314">
        <f t="shared" si="19"/>
        <v>43421</v>
      </c>
      <c r="K207" s="314">
        <f t="shared" si="20"/>
        <v>43421</v>
      </c>
      <c r="L207" s="314">
        <f t="shared" si="21"/>
        <v>43421</v>
      </c>
      <c r="M207" s="97" t="s">
        <v>8547</v>
      </c>
      <c r="N207" s="97" t="s">
        <v>8548</v>
      </c>
      <c r="O207" s="97" t="s">
        <v>14</v>
      </c>
      <c r="P207" s="97" t="s">
        <v>2940</v>
      </c>
      <c r="Q207" s="337">
        <v>20009</v>
      </c>
      <c r="R207" s="97" t="str">
        <f>VLOOKUP(A207,Sheet7!$B$3:$BR$326,18,FALSE)</f>
        <v>Dedi</v>
      </c>
      <c r="S207" s="97">
        <f>VLOOKUP(A207,Sheet7!$B$3:$BR$326,19,FALSE)</f>
        <v>8139666746</v>
      </c>
      <c r="T207" s="97">
        <f>VLOOKUP(A207,Sheet7!$B$3:$BR$326,26,FALSE)</f>
        <v>0</v>
      </c>
      <c r="U207" s="97">
        <f>VLOOKUP(A207,Sheet7!$B$3:$BR$326,27,FALSE)</f>
        <v>0</v>
      </c>
      <c r="V207" s="97" t="str">
        <f>VLOOKUP(A207,Sheet7!$B$3:$BR$326,21,FALSE)</f>
        <v>36F21897</v>
      </c>
      <c r="W207" s="97">
        <f>VLOOKUP(A207,Sheet7!$B$3:$BR$326,32,FALSE)</f>
        <v>128</v>
      </c>
      <c r="X207" s="97">
        <v>180</v>
      </c>
      <c r="Y207" s="97">
        <f>VLOOKUP(A207,Sheet7!$B$3:$BR$326,49,FALSE)</f>
        <v>36.06</v>
      </c>
      <c r="Z207" s="97">
        <f>VLOOKUP(A207,Sheet7!$B$3:$BR$326,50,FALSE)</f>
        <v>53.05</v>
      </c>
      <c r="AA207" s="97" t="s">
        <v>8554</v>
      </c>
      <c r="AB207" s="97" t="str">
        <f>VLOOKUP(A207,TaskSurvey!$A$2:$AR$237,36,FALSE)</f>
        <v>NPRM</v>
      </c>
      <c r="AC207" s="97" t="str">
        <f>VLOOKUP(A207,TaskSurvey!$A$2:$AR$237,37,FALSE)</f>
        <v>80m x 2</v>
      </c>
      <c r="AD207" s="97" t="str">
        <f>VLOOKUP(A207,TaskSurvey!$A$2:$AR$237,25,FALSE)</f>
        <v>2.4 m</v>
      </c>
      <c r="AE207" s="97" t="s">
        <v>8556</v>
      </c>
      <c r="AF207" s="97" t="str">
        <f>VLOOKUP(A207,Sheet7!$B$3:$BR$326,59,FALSE)</f>
        <v>ACTION
-PENGECORAN MOUNTING sesuai SOP
- INSTALL ANTENNA
- REPOINTING
-CROSSPOLE</v>
      </c>
      <c r="AG207" s="97" t="str">
        <f t="shared" si="22"/>
        <v>29.1.65.1</v>
      </c>
      <c r="AH207" s="97" t="str">
        <f>VLOOKUP(A207,Sheet7!$B$3:$BR$326,23,FALSE)</f>
        <v>15.1.2.200</v>
      </c>
      <c r="AI207" s="335" t="str">
        <f>MasterRemote!K207</f>
        <v>HUGHES239</v>
      </c>
      <c r="AJ207" s="335">
        <v>236941705</v>
      </c>
      <c r="AK207" s="335" t="s">
        <v>6724</v>
      </c>
      <c r="AL207" s="97" t="str">
        <f>MasterRemote!T207</f>
        <v>SCM201900010008</v>
      </c>
      <c r="AM207" s="97" t="s">
        <v>8548</v>
      </c>
      <c r="AN207" s="97" t="s">
        <v>8548</v>
      </c>
      <c r="AO207" s="335" t="str">
        <f t="shared" si="23"/>
        <v>HUGHES239-Instalasi-206</v>
      </c>
      <c r="AP207" s="335">
        <v>233019505</v>
      </c>
      <c r="AQ207" s="338" t="s">
        <v>6749</v>
      </c>
    </row>
    <row r="208" spans="1:43">
      <c r="A208" s="97" t="str">
        <f>MasterRemote!A208</f>
        <v>SCM201900010008000207</v>
      </c>
      <c r="B208" s="97">
        <f>MasterRemote!B208</f>
        <v>207</v>
      </c>
      <c r="C208" s="97" t="str">
        <f>VLOOKUP(A208,Sheet7!$B$3:$BR$326,22,FALSE)</f>
        <v>5.44.17.1</v>
      </c>
      <c r="D208" s="314">
        <f>VLOOKUP(A208,Sheet7!$B$3:$BR$326,16,FALSE)</f>
        <v>43424</v>
      </c>
      <c r="E208" s="97" t="s">
        <v>4712</v>
      </c>
      <c r="F208" s="97" t="str">
        <f>MasterRemote!I208</f>
        <v>KANCA MDN SIDIKALANG</v>
      </c>
      <c r="G208" s="97" t="s">
        <v>2958</v>
      </c>
      <c r="H208" s="97" t="s">
        <v>2959</v>
      </c>
      <c r="I208" s="314">
        <f t="shared" si="18"/>
        <v>43424</v>
      </c>
      <c r="J208" s="314">
        <f t="shared" si="19"/>
        <v>43424</v>
      </c>
      <c r="K208" s="314">
        <f t="shared" si="20"/>
        <v>43424</v>
      </c>
      <c r="L208" s="314">
        <f t="shared" si="21"/>
        <v>43424</v>
      </c>
      <c r="M208" s="97" t="s">
        <v>8547</v>
      </c>
      <c r="N208" s="97" t="s">
        <v>8548</v>
      </c>
      <c r="O208" s="97" t="s">
        <v>14</v>
      </c>
      <c r="P208" s="97" t="s">
        <v>2940</v>
      </c>
      <c r="Q208" s="337">
        <v>20009</v>
      </c>
      <c r="R208" s="97" t="str">
        <f>VLOOKUP(A208,Sheet7!$B$3:$BR$326,18,FALSE)</f>
        <v>Nazar</v>
      </c>
      <c r="S208" s="97">
        <f>VLOOKUP(A208,Sheet7!$B$3:$BR$326,19,FALSE)</f>
        <v>0</v>
      </c>
      <c r="T208" s="97">
        <f>VLOOKUP(A208,Sheet7!$B$3:$BR$326,26,FALSE)</f>
        <v>2749395</v>
      </c>
      <c r="U208" s="97">
        <f>VLOOKUP(A208,Sheet7!$B$3:$BR$326,27,FALSE)</f>
        <v>98313153</v>
      </c>
      <c r="V208" s="97" t="str">
        <f>VLOOKUP(A208,Sheet7!$B$3:$BR$326,21,FALSE)</f>
        <v>36B21366</v>
      </c>
      <c r="W208" s="97">
        <f>VLOOKUP(A208,Sheet7!$B$3:$BR$326,32,FALSE)</f>
        <v>125</v>
      </c>
      <c r="X208" s="97">
        <v>180</v>
      </c>
      <c r="Y208" s="97">
        <f>VLOOKUP(A208,Sheet7!$B$3:$BR$326,49,FALSE)</f>
        <v>36.020000000000003</v>
      </c>
      <c r="Z208" s="97">
        <f>VLOOKUP(A208,Sheet7!$B$3:$BR$326,50,FALSE)</f>
        <v>53.51</v>
      </c>
      <c r="AA208" s="97" t="s">
        <v>8554</v>
      </c>
      <c r="AB208" s="97" t="str">
        <f>VLOOKUP(A208,TaskSurvey!$A$2:$AR$237,36,FALSE)</f>
        <v>NPRM</v>
      </c>
      <c r="AC208" s="97" t="str">
        <f>VLOOKUP(A208,TaskSurvey!$A$2:$AR$237,37,FALSE)</f>
        <v>80m x 2</v>
      </c>
      <c r="AD208" s="97" t="str">
        <f>VLOOKUP(A208,TaskSurvey!$A$2:$AR$237,25,FALSE)</f>
        <v>2.4 m</v>
      </c>
      <c r="AE208" s="97" t="s">
        <v>8556</v>
      </c>
      <c r="AF208" s="97" t="str">
        <f>VLOOKUP(A208,Sheet7!$B$3:$BR$326,59,FALSE)</f>
        <v>Action : 
- tarik kabel
- instalasi
Done xpoll tgl 19 Oktober 2018</v>
      </c>
      <c r="AG208" s="97" t="str">
        <f t="shared" si="22"/>
        <v>5.44.17.1</v>
      </c>
      <c r="AH208" s="97" t="str">
        <f>VLOOKUP(A208,Sheet7!$B$3:$BR$326,23,FALSE)</f>
        <v>10.204.4.72/30</v>
      </c>
      <c r="AI208" s="335" t="str">
        <f>MasterRemote!K208</f>
        <v>HUGHES239</v>
      </c>
      <c r="AJ208" s="335">
        <v>236941705</v>
      </c>
      <c r="AK208" s="335" t="s">
        <v>6724</v>
      </c>
      <c r="AL208" s="97" t="str">
        <f>MasterRemote!T208</f>
        <v>SCM201900010008</v>
      </c>
      <c r="AM208" s="97" t="s">
        <v>8548</v>
      </c>
      <c r="AN208" s="97" t="s">
        <v>8548</v>
      </c>
      <c r="AO208" s="335" t="str">
        <f t="shared" si="23"/>
        <v>HUGHES239-Instalasi-207</v>
      </c>
      <c r="AP208" s="335">
        <v>233019505</v>
      </c>
      <c r="AQ208" s="338" t="s">
        <v>6749</v>
      </c>
    </row>
    <row r="209" spans="1:43">
      <c r="A209" s="97" t="str">
        <f>MasterRemote!A209</f>
        <v>SCM201900010008000208</v>
      </c>
      <c r="B209" s="97">
        <f>MasterRemote!B209</f>
        <v>208</v>
      </c>
      <c r="C209" s="97" t="str">
        <f>VLOOKUP(A209,Sheet7!$B$3:$BR$326,22,FALSE)</f>
        <v>3.140.17.1</v>
      </c>
      <c r="D209" s="314">
        <f>VLOOKUP(A209,Sheet7!$B$3:$BR$326,16,FALSE)</f>
        <v>43421</v>
      </c>
      <c r="E209" s="97" t="s">
        <v>4712</v>
      </c>
      <c r="F209" s="97" t="str">
        <f>MasterRemote!I209</f>
        <v>KANCA JKT3 RANGKASBITUNG</v>
      </c>
      <c r="G209" s="97" t="s">
        <v>3179</v>
      </c>
      <c r="H209" s="97" t="s">
        <v>3180</v>
      </c>
      <c r="I209" s="314">
        <f t="shared" si="18"/>
        <v>43421</v>
      </c>
      <c r="J209" s="314">
        <f t="shared" si="19"/>
        <v>43421</v>
      </c>
      <c r="K209" s="314">
        <f t="shared" si="20"/>
        <v>43421</v>
      </c>
      <c r="L209" s="314">
        <f t="shared" si="21"/>
        <v>43421</v>
      </c>
      <c r="M209" s="97" t="s">
        <v>8547</v>
      </c>
      <c r="N209" s="97" t="s">
        <v>8548</v>
      </c>
      <c r="O209" s="97" t="s">
        <v>14</v>
      </c>
      <c r="P209" s="97" t="s">
        <v>2940</v>
      </c>
      <c r="Q209" s="337">
        <v>20009</v>
      </c>
      <c r="R209" s="97" t="str">
        <f>VLOOKUP(A209,Sheet7!$B$3:$BR$326,18,FALSE)</f>
        <v>Jalal</v>
      </c>
      <c r="S209" s="97">
        <f>VLOOKUP(A209,Sheet7!$B$3:$BR$326,19,FALSE)</f>
        <v>81218836200</v>
      </c>
      <c r="T209" s="97">
        <f>VLOOKUP(A209,Sheet7!$B$3:$BR$326,26,FALSE)</f>
        <v>-6358977</v>
      </c>
      <c r="U209" s="97">
        <f>VLOOKUP(A209,Sheet7!$B$3:$BR$326,27,FALSE)</f>
        <v>106248097</v>
      </c>
      <c r="V209" s="97" t="str">
        <f>VLOOKUP(A209,Sheet7!$B$3:$BR$326,21,FALSE)</f>
        <v>36Q22543</v>
      </c>
      <c r="W209" s="97">
        <f>VLOOKUP(A209,Sheet7!$B$3:$BR$326,32,FALSE)</f>
        <v>117</v>
      </c>
      <c r="X209" s="97">
        <v>180</v>
      </c>
      <c r="Y209" s="97">
        <f>VLOOKUP(A209,Sheet7!$B$3:$BR$326,49,FALSE)</f>
        <v>35.35</v>
      </c>
      <c r="Z209" s="97">
        <f>VLOOKUP(A209,Sheet7!$B$3:$BR$326,50,FALSE)</f>
        <v>43.21</v>
      </c>
      <c r="AA209" s="97" t="s">
        <v>8554</v>
      </c>
      <c r="AB209" s="97" t="str">
        <f>VLOOKUP(A209,TaskSurvey!$A$2:$AR$237,36,FALSE)</f>
        <v>NPRM</v>
      </c>
      <c r="AC209" s="97" t="str">
        <f>VLOOKUP(A209,TaskSurvey!$A$2:$AR$237,37,FALSE)</f>
        <v>50m x 2</v>
      </c>
      <c r="AD209" s="97" t="str">
        <f>VLOOKUP(A209,TaskSurvey!$A$2:$AR$237,25,FALSE)</f>
        <v>2.4 m</v>
      </c>
      <c r="AE209" s="97" t="s">
        <v>8556</v>
      </c>
      <c r="AF209" s="97" t="str">
        <f>VLOOKUP(A209,Sheet7!$B$3:$BR$326,59,FALSE)</f>
        <v>Action
• Instalasi antena 2.4
• lifting perangkat dan matrial
• pointing max sqf
• Tarik Kabel
• cor pondasi + dynabolt
• membersihkan area instalasi
Done xpole tgl 3 September 2018 oleh Ircham</v>
      </c>
      <c r="AG209" s="97" t="str">
        <f t="shared" si="22"/>
        <v>3.140.17.1</v>
      </c>
      <c r="AH209" s="97" t="str">
        <f>VLOOKUP(A209,Sheet7!$B$3:$BR$326,23,FALSE)</f>
        <v>15.1.2.201</v>
      </c>
      <c r="AI209" s="335" t="str">
        <f>MasterRemote!K209</f>
        <v>HUGHES239</v>
      </c>
      <c r="AJ209" s="335">
        <v>233081108</v>
      </c>
      <c r="AK209" s="335" t="s">
        <v>6725</v>
      </c>
      <c r="AL209" s="97" t="str">
        <f>MasterRemote!T209</f>
        <v>SCM201900010008</v>
      </c>
      <c r="AM209" s="97" t="s">
        <v>8548</v>
      </c>
      <c r="AN209" s="97" t="s">
        <v>8548</v>
      </c>
      <c r="AO209" s="335" t="str">
        <f t="shared" si="23"/>
        <v>HUGHES239-Instalasi-208</v>
      </c>
      <c r="AP209" s="335">
        <v>233019505</v>
      </c>
      <c r="AQ209" s="338" t="s">
        <v>6749</v>
      </c>
    </row>
    <row r="210" spans="1:43">
      <c r="A210" s="97" t="str">
        <f>MasterRemote!A210</f>
        <v>SCM201900010008000209</v>
      </c>
      <c r="B210" s="97">
        <f>MasterRemote!B210</f>
        <v>209</v>
      </c>
      <c r="C210" s="97" t="str">
        <f>VLOOKUP(A210,Sheet7!$B$3:$BR$326,22,FALSE)</f>
        <v>1.39.17.1</v>
      </c>
      <c r="D210" s="314">
        <f>VLOOKUP(A210,Sheet7!$B$3:$BR$326,16,FALSE)</f>
        <v>43421</v>
      </c>
      <c r="E210" s="97" t="s">
        <v>4712</v>
      </c>
      <c r="F210" s="97" t="str">
        <f>MasterRemote!I210</f>
        <v>KANCA BACKUP MDN BINJAI (1.39.17.1)</v>
      </c>
      <c r="G210" s="97" t="s">
        <v>2958</v>
      </c>
      <c r="H210" s="97" t="s">
        <v>2959</v>
      </c>
      <c r="I210" s="314">
        <f t="shared" si="18"/>
        <v>43421</v>
      </c>
      <c r="J210" s="314">
        <f t="shared" si="19"/>
        <v>43421</v>
      </c>
      <c r="K210" s="314">
        <f t="shared" si="20"/>
        <v>43421</v>
      </c>
      <c r="L210" s="314">
        <f t="shared" si="21"/>
        <v>43421</v>
      </c>
      <c r="M210" s="97" t="s">
        <v>8547</v>
      </c>
      <c r="N210" s="97" t="s">
        <v>8548</v>
      </c>
      <c r="O210" s="97" t="s">
        <v>14</v>
      </c>
      <c r="P210" s="97" t="s">
        <v>2940</v>
      </c>
      <c r="Q210" s="337">
        <v>20009</v>
      </c>
      <c r="R210" s="97" t="str">
        <f>VLOOKUP(A210,Sheet7!$B$3:$BR$326,18,FALSE)</f>
        <v>Bhayhaqi</v>
      </c>
      <c r="S210" s="97">
        <f>VLOOKUP(A210,Sheet7!$B$3:$BR$326,19,FALSE)</f>
        <v>81260171010</v>
      </c>
      <c r="T210" s="97">
        <f>VLOOKUP(A210,Sheet7!$B$3:$BR$326,26,FALSE)</f>
        <v>3610803</v>
      </c>
      <c r="U210" s="97">
        <f>VLOOKUP(A210,Sheet7!$B$3:$BR$326,27,FALSE)</f>
        <v>98494028</v>
      </c>
      <c r="V210" s="97" t="str">
        <f>VLOOKUP(A210,Sheet7!$B$3:$BR$326,21,FALSE)</f>
        <v>36B21367</v>
      </c>
      <c r="W210" s="97">
        <f>VLOOKUP(A210,Sheet7!$B$3:$BR$326,32,FALSE)</f>
        <v>129</v>
      </c>
      <c r="X210" s="97">
        <v>180</v>
      </c>
      <c r="Y210" s="97">
        <f>VLOOKUP(A210,Sheet7!$B$3:$BR$326,49,FALSE)</f>
        <v>35.799999999999997</v>
      </c>
      <c r="Z210" s="97">
        <f>VLOOKUP(A210,Sheet7!$B$3:$BR$326,50,FALSE)</f>
        <v>52.63</v>
      </c>
      <c r="AA210" s="97" t="s">
        <v>8554</v>
      </c>
      <c r="AB210" s="97" t="str">
        <f>VLOOKUP(A210,TaskSurvey!$A$2:$AR$237,36,FALSE)</f>
        <v>BASEPLATE 1,5m</v>
      </c>
      <c r="AC210" s="97" t="str">
        <f>VLOOKUP(A210,TaskSurvey!$A$2:$AR$237,37,FALSE)</f>
        <v>100m x 2</v>
      </c>
      <c r="AD210" s="97" t="str">
        <f>VLOOKUP(A210,TaskSurvey!$A$2:$AR$237,25,FALSE)</f>
        <v>2.4 m</v>
      </c>
      <c r="AE210" s="97" t="s">
        <v>8556</v>
      </c>
      <c r="AF210" s="97" t="str">
        <f>VLOOKUP(A210,Sheet7!$B$3:$BR$326,59,FALSE)</f>
        <v>ACTION
● Lifting perangkat
● Rakit antenna set 2,4m
● Pointing max ke satelit brisat hub 1
● Kroschek pandangan tampak depan antenna sudah disimetris antara feedsupport danTapak pedestal sudah ok
● Dinabolt tapak pedestal
● COR BALLAST sesuai SOP
● XPOLL ke NOC dan POC BRI</v>
      </c>
      <c r="AG210" s="97" t="str">
        <f t="shared" si="22"/>
        <v>1.39.17.1</v>
      </c>
      <c r="AH210" s="97" t="str">
        <f>VLOOKUP(A210,Sheet7!$B$3:$BR$326,23,FALSE)</f>
        <v>15.1.2.94</v>
      </c>
      <c r="AI210" s="335" t="str">
        <f>MasterRemote!K210</f>
        <v>HUGHES239</v>
      </c>
      <c r="AJ210" s="335">
        <v>236941705</v>
      </c>
      <c r="AK210" s="335" t="s">
        <v>6724</v>
      </c>
      <c r="AL210" s="97" t="str">
        <f>MasterRemote!T210</f>
        <v>SCM201900010008</v>
      </c>
      <c r="AM210" s="97" t="s">
        <v>8548</v>
      </c>
      <c r="AN210" s="97" t="s">
        <v>8548</v>
      </c>
      <c r="AO210" s="335" t="str">
        <f t="shared" si="23"/>
        <v>HUGHES239-Instalasi-209</v>
      </c>
      <c r="AP210" s="335">
        <v>233019505</v>
      </c>
      <c r="AQ210" s="338" t="s">
        <v>6749</v>
      </c>
    </row>
    <row r="211" spans="1:43">
      <c r="A211" s="97" t="str">
        <f>MasterRemote!A211</f>
        <v>SCM201900010008000210</v>
      </c>
      <c r="B211" s="97">
        <f>MasterRemote!B211</f>
        <v>210</v>
      </c>
      <c r="C211" s="97" t="str">
        <f>VLOOKUP(A211,Sheet7!$B$3:$BR$326,22,FALSE)</f>
        <v>5.46.17.1</v>
      </c>
      <c r="D211" s="314">
        <f>VLOOKUP(A211,Sheet7!$B$3:$BR$326,16,FALSE)</f>
        <v>43423</v>
      </c>
      <c r="E211" s="97" t="s">
        <v>4712</v>
      </c>
      <c r="F211" s="97" t="str">
        <f>MasterRemote!I211</f>
        <v>KANCA MDN BALIGE</v>
      </c>
      <c r="G211" s="97" t="s">
        <v>3130</v>
      </c>
      <c r="H211" s="97" t="s">
        <v>3131</v>
      </c>
      <c r="I211" s="314">
        <f t="shared" si="18"/>
        <v>43423</v>
      </c>
      <c r="J211" s="314">
        <f t="shared" si="19"/>
        <v>43423</v>
      </c>
      <c r="K211" s="314">
        <f t="shared" si="20"/>
        <v>43423</v>
      </c>
      <c r="L211" s="314">
        <f t="shared" si="21"/>
        <v>43423</v>
      </c>
      <c r="M211" s="97" t="s">
        <v>8547</v>
      </c>
      <c r="N211" s="97" t="s">
        <v>8548</v>
      </c>
      <c r="O211" s="97" t="s">
        <v>14</v>
      </c>
      <c r="P211" s="97" t="s">
        <v>2940</v>
      </c>
      <c r="Q211" s="337">
        <v>20009</v>
      </c>
      <c r="R211" s="97" t="str">
        <f>VLOOKUP(A211,Sheet7!$B$3:$BR$326,18,FALSE)</f>
        <v>Aripin</v>
      </c>
      <c r="S211" s="97">
        <f>VLOOKUP(A211,Sheet7!$B$3:$BR$326,19,FALSE)</f>
        <v>82268563046</v>
      </c>
      <c r="T211" s="97">
        <f>VLOOKUP(A211,Sheet7!$B$3:$BR$326,26,FALSE)</f>
        <v>2334627</v>
      </c>
      <c r="U211" s="97">
        <f>VLOOKUP(A211,Sheet7!$B$3:$BR$326,27,FALSE)</f>
        <v>99068358</v>
      </c>
      <c r="V211" s="97" t="str">
        <f>VLOOKUP(A211,Sheet7!$B$3:$BR$326,21,FALSE)</f>
        <v>36B21369</v>
      </c>
      <c r="W211" s="97">
        <f>VLOOKUP(A211,Sheet7!$B$3:$BR$326,32,FALSE)</f>
        <v>117</v>
      </c>
      <c r="X211" s="97">
        <v>180</v>
      </c>
      <c r="Y211" s="97">
        <f>VLOOKUP(A211,Sheet7!$B$3:$BR$326,49,FALSE)</f>
        <v>36.36</v>
      </c>
      <c r="Z211" s="97">
        <f>VLOOKUP(A211,Sheet7!$B$3:$BR$326,50,FALSE)</f>
        <v>51.94</v>
      </c>
      <c r="AA211" s="97" t="s">
        <v>8554</v>
      </c>
      <c r="AB211" s="97" t="str">
        <f>VLOOKUP(A211,TaskSurvey!$A$2:$AR$237,36,FALSE)</f>
        <v>NPRM</v>
      </c>
      <c r="AC211" s="97" t="str">
        <f>VLOOKUP(A211,TaskSurvey!$A$2:$AR$237,37,FALSE)</f>
        <v>50m x 2</v>
      </c>
      <c r="AD211" s="97" t="str">
        <f>VLOOKUP(A211,TaskSurvey!$A$2:$AR$237,25,FALSE)</f>
        <v>2.4 m</v>
      </c>
      <c r="AE211" s="97" t="s">
        <v>8556</v>
      </c>
      <c r="AF211" s="97" t="str">
        <f>VLOOKUP(A211,Sheet7!$B$3:$BR$326,59,FALSE)</f>
        <v xml:space="preserve">ACTION :
● Lifting perangkat
● Rakit antenna set 2,4m
● Pointing max ke satelit brisat hub 1
● Kroschek pandangan tampak depan antenna sudah disimetris antara feedsupport danTapak pedestal sudah ok
● Dinabolt tapak pedestal
● XPOLL ke NOC dan POC BRI
</v>
      </c>
      <c r="AG211" s="97" t="str">
        <f t="shared" si="22"/>
        <v>5.46.17.1</v>
      </c>
      <c r="AH211" s="97" t="str">
        <f>VLOOKUP(A211,Sheet7!$B$3:$BR$326,23,FALSE)</f>
        <v>10.204.4.84/30</v>
      </c>
      <c r="AI211" s="335" t="str">
        <f>MasterRemote!K211</f>
        <v>HUGHES239</v>
      </c>
      <c r="AJ211" s="335">
        <v>235111005</v>
      </c>
      <c r="AK211" s="335" t="s">
        <v>3131</v>
      </c>
      <c r="AL211" s="97" t="str">
        <f>MasterRemote!T211</f>
        <v>SCM201900010008</v>
      </c>
      <c r="AM211" s="97" t="s">
        <v>8548</v>
      </c>
      <c r="AN211" s="97" t="s">
        <v>8548</v>
      </c>
      <c r="AO211" s="335" t="str">
        <f t="shared" si="23"/>
        <v>HUGHES239-Instalasi-210</v>
      </c>
      <c r="AP211" s="335">
        <v>233019505</v>
      </c>
      <c r="AQ211" s="338" t="s">
        <v>6749</v>
      </c>
    </row>
    <row r="212" spans="1:43">
      <c r="A212" s="97" t="str">
        <f>MasterRemote!A212</f>
        <v>SCM201900010008000211</v>
      </c>
      <c r="B212" s="97">
        <f>MasterRemote!B212</f>
        <v>211</v>
      </c>
      <c r="C212" s="97" t="str">
        <f>VLOOKUP(A212,Sheet7!$B$3:$BR$326,22,FALSE)</f>
        <v>5.67.17.1</v>
      </c>
      <c r="D212" s="314">
        <f>VLOOKUP(A212,Sheet7!$B$3:$BR$326,16,FALSE)</f>
        <v>43421</v>
      </c>
      <c r="E212" s="97" t="s">
        <v>4712</v>
      </c>
      <c r="F212" s="97" t="str">
        <f>MasterRemote!I212</f>
        <v>TARUTUNG (B0099)</v>
      </c>
      <c r="G212" s="97">
        <v>999999217</v>
      </c>
      <c r="H212" s="97" t="s">
        <v>3286</v>
      </c>
      <c r="I212" s="314">
        <f t="shared" si="18"/>
        <v>43421</v>
      </c>
      <c r="J212" s="314">
        <f t="shared" si="19"/>
        <v>43421</v>
      </c>
      <c r="K212" s="314">
        <f t="shared" si="20"/>
        <v>43421</v>
      </c>
      <c r="L212" s="314">
        <f t="shared" si="21"/>
        <v>43421</v>
      </c>
      <c r="M212" s="97" t="s">
        <v>8547</v>
      </c>
      <c r="N212" s="97" t="s">
        <v>8548</v>
      </c>
      <c r="O212" s="97" t="s">
        <v>14</v>
      </c>
      <c r="P212" s="97" t="s">
        <v>2940</v>
      </c>
      <c r="Q212" s="337">
        <v>20009</v>
      </c>
      <c r="R212" s="97" t="str">
        <f>VLOOKUP(A212,Sheet7!$B$3:$BR$326,18,FALSE)</f>
        <v>Triyono</v>
      </c>
      <c r="S212" s="97">
        <f>VLOOKUP(A212,Sheet7!$B$3:$BR$326,19,FALSE)</f>
        <v>81370852770</v>
      </c>
      <c r="T212" s="97">
        <f>VLOOKUP(A212,Sheet7!$B$3:$BR$326,26,FALSE)</f>
        <v>202004</v>
      </c>
      <c r="U212" s="97">
        <f>VLOOKUP(A212,Sheet7!$B$3:$BR$326,27,FALSE)</f>
        <v>98962529</v>
      </c>
      <c r="V212" s="97" t="str">
        <f>VLOOKUP(A212,Sheet7!$B$3:$BR$326,21,FALSE)</f>
        <v>36B21370</v>
      </c>
      <c r="W212" s="97">
        <f>VLOOKUP(A212,Sheet7!$B$3:$BR$326,32,FALSE)</f>
        <v>135</v>
      </c>
      <c r="X212" s="97">
        <v>180</v>
      </c>
      <c r="Y212" s="97">
        <f>VLOOKUP(A212,Sheet7!$B$3:$BR$326,49,FALSE)</f>
        <v>35.549999999999997</v>
      </c>
      <c r="Z212" s="97">
        <f>VLOOKUP(A212,Sheet7!$B$3:$BR$326,50,FALSE)</f>
        <v>53.93</v>
      </c>
      <c r="AA212" s="97" t="s">
        <v>8554</v>
      </c>
      <c r="AB212" s="97" t="str">
        <f>VLOOKUP(A212,TaskSurvey!$A$2:$AR$237,36,FALSE)</f>
        <v>NPRM</v>
      </c>
      <c r="AC212" s="97" t="str">
        <f>VLOOKUP(A212,TaskSurvey!$A$2:$AR$237,37,FALSE)</f>
        <v>70m x 2</v>
      </c>
      <c r="AD212" s="97" t="str">
        <f>VLOOKUP(A212,TaskSurvey!$A$2:$AR$237,25,FALSE)</f>
        <v>2.4 m</v>
      </c>
      <c r="AE212" s="97" t="s">
        <v>8556</v>
      </c>
      <c r="AF212" s="97" t="str">
        <f>VLOOKUP(A212,Sheet7!$B$3:$BR$326,59,FALSE)</f>
        <v>PONDASI TAPAK PADESTAL MOUNYING SUDAH KUAT DI COR DAN SESUAI SOP DYNABOLT
SARPEN
-AC ADA DAN DINGIN
-UPS : ADA DAN BEKAP
-PENANGKAL PETIR : TERSEDIA..10 METER DARI LOKASI ANTENA
ACTION
-LIFTING PERANGKAT DARI LT.1 KE LT.3 GEDUNG
-RAKIT ANTRNA SET 2,4
-POINTING MAKSIMAL KE BRISAT HUB 1 DENGAN HASIL 75,76
-KROSCEK PANDANGAN TAMPAK DEPAN,SUDAH DISIMETRIS ANTARA TAPAK PADESTAL DAN FEED SUPPORT SUDAH OK
-DYNABOLT TAPAK PADESTAL
-COR BALAST
-XPOLL KE NOC DAN POC BRI
Done xpoll tgl 20 Oktober 2018 oleh Ahmad Fadli</v>
      </c>
      <c r="AG212" s="97" t="str">
        <f t="shared" si="22"/>
        <v>5.67.17.1</v>
      </c>
      <c r="AH212" s="97">
        <f>VLOOKUP(A212,Sheet7!$B$3:$BR$326,23,FALSE)</f>
        <v>0</v>
      </c>
      <c r="AI212" s="335" t="str">
        <f>MasterRemote!K212</f>
        <v>HUGHES239</v>
      </c>
      <c r="AJ212" s="335">
        <v>236941705</v>
      </c>
      <c r="AK212" s="335" t="s">
        <v>6724</v>
      </c>
      <c r="AL212" s="97" t="str">
        <f>MasterRemote!T212</f>
        <v>SCM201900010008</v>
      </c>
      <c r="AM212" s="97" t="s">
        <v>8548</v>
      </c>
      <c r="AN212" s="97" t="s">
        <v>8548</v>
      </c>
      <c r="AO212" s="335" t="str">
        <f t="shared" si="23"/>
        <v>HUGHES239-Instalasi-211</v>
      </c>
      <c r="AP212" s="335">
        <v>233019505</v>
      </c>
      <c r="AQ212" s="338" t="s">
        <v>6749</v>
      </c>
    </row>
    <row r="213" spans="1:43">
      <c r="A213" s="97" t="str">
        <f>MasterRemote!A213</f>
        <v>SCM201900010008000212</v>
      </c>
      <c r="B213" s="97">
        <f>MasterRemote!B213</f>
        <v>212</v>
      </c>
      <c r="C213" s="97" t="str">
        <f>VLOOKUP(A213,Sheet7!$B$3:$BR$326,22,FALSE)</f>
        <v>5.72.17.1</v>
      </c>
      <c r="D213" s="314">
        <f>VLOOKUP(A213,Sheet7!$B$3:$BR$326,16,FALSE)</f>
        <v>43395</v>
      </c>
      <c r="E213" s="97" t="s">
        <v>4712</v>
      </c>
      <c r="F213" s="97" t="str">
        <f>MasterRemote!I213</f>
        <v>BATUSANGKAR</v>
      </c>
      <c r="G213" s="97" t="s">
        <v>3221</v>
      </c>
      <c r="H213" s="97" t="s">
        <v>3222</v>
      </c>
      <c r="I213" s="314">
        <f t="shared" si="18"/>
        <v>43395</v>
      </c>
      <c r="J213" s="314">
        <f t="shared" si="19"/>
        <v>43395</v>
      </c>
      <c r="K213" s="314">
        <f t="shared" si="20"/>
        <v>43395</v>
      </c>
      <c r="L213" s="314">
        <f t="shared" si="21"/>
        <v>43395</v>
      </c>
      <c r="M213" s="97" t="s">
        <v>8547</v>
      </c>
      <c r="N213" s="97" t="s">
        <v>8548</v>
      </c>
      <c r="O213" s="97" t="s">
        <v>14</v>
      </c>
      <c r="P213" s="97" t="s">
        <v>2940</v>
      </c>
      <c r="Q213" s="337">
        <v>20009</v>
      </c>
      <c r="R213" s="97" t="str">
        <f>VLOOKUP(A213,Sheet7!$B$3:$BR$326,18,FALSE)</f>
        <v>Hafit</v>
      </c>
      <c r="S213" s="97">
        <f>VLOOKUP(A213,Sheet7!$B$3:$BR$326,19,FALSE)</f>
        <v>85294888849</v>
      </c>
      <c r="T213" s="97" t="str">
        <f>VLOOKUP(A213,Sheet7!$B$3:$BR$326,26,FALSE)</f>
        <v>0" 27,28</v>
      </c>
      <c r="U213" s="97" t="str">
        <f>VLOOKUP(A213,Sheet7!$B$3:$BR$326,27,FALSE)</f>
        <v>100" 35.32</v>
      </c>
      <c r="V213" s="97" t="str">
        <f>VLOOKUP(A213,Sheet7!$B$3:$BR$326,21,FALSE)</f>
        <v>36C20494</v>
      </c>
      <c r="W213" s="97">
        <f>VLOOKUP(A213,Sheet7!$B$3:$BR$326,32,FALSE)</f>
        <v>74</v>
      </c>
      <c r="X213" s="97">
        <v>180</v>
      </c>
      <c r="Y213" s="97">
        <f>VLOOKUP(A213,Sheet7!$B$3:$BR$326,49,FALSE)</f>
        <v>35.770000000000003</v>
      </c>
      <c r="Z213" s="97">
        <f>VLOOKUP(A213,Sheet7!$B$3:$BR$326,50,FALSE)</f>
        <v>44.14</v>
      </c>
      <c r="AA213" s="97" t="s">
        <v>8554</v>
      </c>
      <c r="AB213" s="97" t="str">
        <f>VLOOKUP(A213,TaskSurvey!$A$2:$AR$237,36,FALSE)</f>
        <v>NPRM</v>
      </c>
      <c r="AC213" s="97" t="str">
        <f>VLOOKUP(A213,TaskSurvey!$A$2:$AR$237,37,FALSE)</f>
        <v>60m x 2</v>
      </c>
      <c r="AD213" s="97" t="str">
        <f>VLOOKUP(A213,TaskSurvey!$A$2:$AR$237,25,FALSE)</f>
        <v>2.4 m</v>
      </c>
      <c r="AE213" s="97" t="s">
        <v>8556</v>
      </c>
      <c r="AF213" s="97" t="str">
        <f>VLOOKUP(A213,Sheet7!$B$3:$BR$326,59,FALSE)</f>
        <v>ACTION
● Lifting perangkat ke lantai 3
● Rakit antenna set 2,4m
● Pointing max ke satelit brisat hub 1
● Kroschek pandangan tampak depan antenna sudah disimetris antara feedsupport danTapak pedestal sudah ok
● Dinabolt tapak pedestal
● COR BALLAST sesuai SOP
● XPOLL ke NOC dan POC BRI</v>
      </c>
      <c r="AG213" s="97" t="str">
        <f t="shared" si="22"/>
        <v>5.72.17.1</v>
      </c>
      <c r="AH213" s="97" t="str">
        <f>VLOOKUP(A213,Sheet7!$B$3:$BR$326,23,FALSE)</f>
        <v>15.1.2.110</v>
      </c>
      <c r="AI213" s="335" t="str">
        <f>MasterRemote!K213</f>
        <v>HUGHES239</v>
      </c>
      <c r="AJ213" s="335">
        <v>236941705</v>
      </c>
      <c r="AK213" s="335" t="s">
        <v>6724</v>
      </c>
      <c r="AL213" s="97" t="str">
        <f>MasterRemote!T213</f>
        <v>SCM201900010008</v>
      </c>
      <c r="AM213" s="97" t="s">
        <v>8548</v>
      </c>
      <c r="AN213" s="97" t="s">
        <v>8548</v>
      </c>
      <c r="AO213" s="335" t="str">
        <f t="shared" si="23"/>
        <v>HUGHES239-Instalasi-212</v>
      </c>
      <c r="AP213" s="335">
        <v>233019505</v>
      </c>
      <c r="AQ213" s="338" t="s">
        <v>6749</v>
      </c>
    </row>
    <row r="214" spans="1:43">
      <c r="A214" s="97" t="str">
        <f>MasterRemote!A214</f>
        <v>SCM201900010008000213</v>
      </c>
      <c r="B214" s="97">
        <f>MasterRemote!B214</f>
        <v>213</v>
      </c>
      <c r="C214" s="97" t="str">
        <f>VLOOKUP(A214,Sheet7!$B$3:$BR$326,22,FALSE)</f>
        <v>5.78.17.1</v>
      </c>
      <c r="D214" s="314">
        <f>VLOOKUP(A214,Sheet7!$B$3:$BR$326,16,FALSE)</f>
        <v>43419</v>
      </c>
      <c r="E214" s="97" t="s">
        <v>4712</v>
      </c>
      <c r="F214" s="97" t="str">
        <f>MasterRemote!I214</f>
        <v>PAINAN</v>
      </c>
      <c r="G214" s="97" t="s">
        <v>3215</v>
      </c>
      <c r="H214" s="97" t="s">
        <v>3111</v>
      </c>
      <c r="I214" s="314">
        <f t="shared" si="18"/>
        <v>43419</v>
      </c>
      <c r="J214" s="314">
        <f t="shared" si="19"/>
        <v>43419</v>
      </c>
      <c r="K214" s="314">
        <f t="shared" si="20"/>
        <v>43419</v>
      </c>
      <c r="L214" s="314">
        <f t="shared" si="21"/>
        <v>43419</v>
      </c>
      <c r="M214" s="97" t="s">
        <v>8547</v>
      </c>
      <c r="N214" s="97" t="s">
        <v>8548</v>
      </c>
      <c r="O214" s="97" t="s">
        <v>14</v>
      </c>
      <c r="P214" s="97" t="s">
        <v>2940</v>
      </c>
      <c r="Q214" s="337">
        <v>20009</v>
      </c>
      <c r="R214" s="97" t="str">
        <f>VLOOKUP(A214,Sheet7!$B$3:$BR$326,18,FALSE)</f>
        <v>Deni</v>
      </c>
      <c r="S214" s="97">
        <f>VLOOKUP(A214,Sheet7!$B$3:$BR$326,19,FALSE)</f>
        <v>85274584545</v>
      </c>
      <c r="T214" s="97">
        <f>VLOOKUP(A214,Sheet7!$B$3:$BR$326,26,FALSE)</f>
        <v>-1348316</v>
      </c>
      <c r="U214" s="97">
        <f>VLOOKUP(A214,Sheet7!$B$3:$BR$326,27,FALSE)</f>
        <v>100578726</v>
      </c>
      <c r="V214" s="97" t="str">
        <f>VLOOKUP(A214,Sheet7!$B$3:$BR$326,21,FALSE)</f>
        <v>36C20495</v>
      </c>
      <c r="W214" s="97">
        <f>VLOOKUP(A214,Sheet7!$B$3:$BR$326,32,FALSE)</f>
        <v>0</v>
      </c>
      <c r="X214" s="97">
        <v>180</v>
      </c>
      <c r="Y214" s="97">
        <f>VLOOKUP(A214,Sheet7!$B$3:$BR$326,49,FALSE)</f>
        <v>40.53</v>
      </c>
      <c r="Z214" s="97">
        <f>VLOOKUP(A214,Sheet7!$B$3:$BR$326,50,FALSE)</f>
        <v>51.23</v>
      </c>
      <c r="AA214" s="97" t="s">
        <v>8554</v>
      </c>
      <c r="AB214" s="97" t="str">
        <f>VLOOKUP(A214,TaskSurvey!$A$2:$AR$237,36,FALSE)</f>
        <v>NPRM</v>
      </c>
      <c r="AC214" s="97" t="str">
        <f>VLOOKUP(A214,TaskSurvey!$A$2:$AR$237,37,FALSE)</f>
        <v>50m x 2</v>
      </c>
      <c r="AD214" s="97" t="str">
        <f>VLOOKUP(A214,TaskSurvey!$A$2:$AR$237,25,FALSE)</f>
        <v>2.4 m</v>
      </c>
      <c r="AE214" s="97" t="s">
        <v>8556</v>
      </c>
      <c r="AF214" s="97" t="str">
        <f>VLOOKUP(A214,Sheet7!$B$3:$BR$326,59,FALSE)</f>
        <v>ACTION
● Lifting perangkat
● Rakit antenna set 2,4m
● Pointing max ke satelit brisat hub 1
● Kroschek pandangan tampak depan antenna
MOUNTING TIDAK SIMETRIS KRN POSISI SEMPIT
feedsupport danTapak pedestal sudah ok
● Dinabolt tapak pedestal
● COR BALLAST sesuai SOP
● XPOLL ke NOC dan POC BRI</v>
      </c>
      <c r="AG214" s="97" t="str">
        <f t="shared" si="22"/>
        <v>5.78.17.1</v>
      </c>
      <c r="AH214" s="97" t="str">
        <f>VLOOKUP(A214,Sheet7!$B$3:$BR$326,23,FALSE)</f>
        <v>15.1.2.223</v>
      </c>
      <c r="AI214" s="335" t="str">
        <f>MasterRemote!K214</f>
        <v>HUGHES239</v>
      </c>
      <c r="AJ214" s="335">
        <v>236941705</v>
      </c>
      <c r="AK214" s="335" t="s">
        <v>6724</v>
      </c>
      <c r="AL214" s="97" t="str">
        <f>MasterRemote!T214</f>
        <v>SCM201900010008</v>
      </c>
      <c r="AM214" s="97" t="s">
        <v>8548</v>
      </c>
      <c r="AN214" s="97" t="s">
        <v>8548</v>
      </c>
      <c r="AO214" s="335" t="str">
        <f t="shared" si="23"/>
        <v>HUGHES239-Instalasi-213</v>
      </c>
      <c r="AP214" s="335">
        <v>233019505</v>
      </c>
      <c r="AQ214" s="338" t="s">
        <v>6749</v>
      </c>
    </row>
    <row r="215" spans="1:43">
      <c r="A215" s="97" t="str">
        <f>MasterRemote!A215</f>
        <v>SCM201900010008000214</v>
      </c>
      <c r="B215" s="97">
        <f>MasterRemote!B215</f>
        <v>214</v>
      </c>
      <c r="C215" s="97" t="str">
        <f>VLOOKUP(A215,Sheet7!$B$3:$BR$326,22,FALSE)</f>
        <v>5.74.17.1</v>
      </c>
      <c r="D215" s="314">
        <f>VLOOKUP(A215,Sheet7!$B$3:$BR$326,16,FALSE)</f>
        <v>43418</v>
      </c>
      <c r="E215" s="97" t="s">
        <v>4712</v>
      </c>
      <c r="F215" s="97" t="str">
        <f>MasterRemote!I215</f>
        <v>PADANG PANJANG</v>
      </c>
      <c r="G215" s="97" t="s">
        <v>3215</v>
      </c>
      <c r="H215" s="97" t="s">
        <v>3111</v>
      </c>
      <c r="I215" s="314">
        <f t="shared" si="18"/>
        <v>43418</v>
      </c>
      <c r="J215" s="314">
        <f t="shared" si="19"/>
        <v>43418</v>
      </c>
      <c r="K215" s="314">
        <f t="shared" si="20"/>
        <v>43418</v>
      </c>
      <c r="L215" s="314">
        <f t="shared" si="21"/>
        <v>43418</v>
      </c>
      <c r="M215" s="97" t="s">
        <v>8547</v>
      </c>
      <c r="N215" s="97" t="s">
        <v>8548</v>
      </c>
      <c r="O215" s="97" t="s">
        <v>14</v>
      </c>
      <c r="P215" s="97" t="s">
        <v>2940</v>
      </c>
      <c r="Q215" s="337">
        <v>20009</v>
      </c>
      <c r="R215" s="97" t="str">
        <f>VLOOKUP(A215,Sheet7!$B$3:$BR$326,18,FALSE)</f>
        <v>Hendri</v>
      </c>
      <c r="S215" s="97" t="str">
        <f>VLOOKUP(A215,Sheet7!$B$3:$BR$326,19,FALSE)</f>
        <v>0852-6399-3006</v>
      </c>
      <c r="T215" s="97" t="str">
        <f>VLOOKUP(A215,Sheet7!$B$3:$BR$326,26,FALSE)</f>
        <v>0" 27.51</v>
      </c>
      <c r="U215" s="97" t="str">
        <f>VLOOKUP(A215,Sheet7!$B$3:$BR$326,27,FALSE)</f>
        <v>100" 24.8</v>
      </c>
      <c r="V215" s="97" t="str">
        <f>VLOOKUP(A215,Sheet7!$B$3:$BR$326,21,FALSE)</f>
        <v>36C20496</v>
      </c>
      <c r="W215" s="97">
        <f>VLOOKUP(A215,Sheet7!$B$3:$BR$326,32,FALSE)</f>
        <v>131</v>
      </c>
      <c r="X215" s="97">
        <v>180</v>
      </c>
      <c r="Y215" s="97">
        <f>VLOOKUP(A215,Sheet7!$B$3:$BR$326,49,FALSE)</f>
        <v>38.14</v>
      </c>
      <c r="Z215" s="97">
        <f>VLOOKUP(A215,Sheet7!$B$3:$BR$326,50,FALSE)</f>
        <v>52.69</v>
      </c>
      <c r="AA215" s="97" t="s">
        <v>8554</v>
      </c>
      <c r="AB215" s="97" t="str">
        <f>VLOOKUP(A215,TaskSurvey!$A$2:$AR$237,36,FALSE)</f>
        <v>NPRM</v>
      </c>
      <c r="AC215" s="97" t="str">
        <f>VLOOKUP(A215,TaskSurvey!$A$2:$AR$237,37,FALSE)</f>
        <v>80m x 2</v>
      </c>
      <c r="AD215" s="97" t="str">
        <f>VLOOKUP(A215,TaskSurvey!$A$2:$AR$237,25,FALSE)</f>
        <v>2.4 m</v>
      </c>
      <c r="AE215" s="97" t="s">
        <v>8556</v>
      </c>
      <c r="AF215" s="97">
        <f>VLOOKUP(A215,Sheet7!$B$3:$BR$326,59,FALSE)</f>
        <v>0</v>
      </c>
      <c r="AG215" s="97" t="str">
        <f t="shared" si="22"/>
        <v>5.74.17.1</v>
      </c>
      <c r="AH215" s="97">
        <f>VLOOKUP(A215,Sheet7!$B$3:$BR$326,23,FALSE)</f>
        <v>0</v>
      </c>
      <c r="AI215" s="335" t="str">
        <f>MasterRemote!K215</f>
        <v>HUGHES239</v>
      </c>
      <c r="AJ215" s="335">
        <v>236941705</v>
      </c>
      <c r="AK215" s="335" t="s">
        <v>6724</v>
      </c>
      <c r="AL215" s="97" t="str">
        <f>MasterRemote!T215</f>
        <v>SCM201900010008</v>
      </c>
      <c r="AM215" s="97" t="s">
        <v>8548</v>
      </c>
      <c r="AN215" s="97" t="s">
        <v>8548</v>
      </c>
      <c r="AO215" s="335" t="str">
        <f t="shared" si="23"/>
        <v>HUGHES239-Instalasi-214</v>
      </c>
      <c r="AP215" s="335">
        <v>233019505</v>
      </c>
      <c r="AQ215" s="338" t="s">
        <v>6749</v>
      </c>
    </row>
    <row r="216" spans="1:43">
      <c r="A216" s="97" t="str">
        <f>MasterRemote!A216</f>
        <v>SCM201900010008000215</v>
      </c>
      <c r="B216" s="97">
        <f>MasterRemote!B216</f>
        <v>215</v>
      </c>
      <c r="C216" s="97" t="str">
        <f>VLOOKUP(A216,Sheet7!$B$3:$BR$326,22,FALSE)</f>
        <v>5.76.17.1</v>
      </c>
      <c r="D216" s="314">
        <f>VLOOKUP(A216,Sheet7!$B$3:$BR$326,16,FALSE)</f>
        <v>43424</v>
      </c>
      <c r="E216" s="97" t="s">
        <v>4712</v>
      </c>
      <c r="F216" s="97" t="str">
        <f>MasterRemote!I216</f>
        <v>LUBUK SIKAPING</v>
      </c>
      <c r="G216" s="97" t="s">
        <v>3221</v>
      </c>
      <c r="H216" s="97" t="s">
        <v>3222</v>
      </c>
      <c r="I216" s="314">
        <f t="shared" si="18"/>
        <v>43424</v>
      </c>
      <c r="J216" s="314">
        <f t="shared" si="19"/>
        <v>43424</v>
      </c>
      <c r="K216" s="314">
        <f t="shared" si="20"/>
        <v>43424</v>
      </c>
      <c r="L216" s="314">
        <f t="shared" si="21"/>
        <v>43424</v>
      </c>
      <c r="M216" s="97" t="s">
        <v>8547</v>
      </c>
      <c r="N216" s="97" t="s">
        <v>8548</v>
      </c>
      <c r="O216" s="97" t="s">
        <v>14</v>
      </c>
      <c r="P216" s="97" t="s">
        <v>2940</v>
      </c>
      <c r="Q216" s="337">
        <v>20009</v>
      </c>
      <c r="R216" s="97" t="str">
        <f>VLOOKUP(A216,Sheet7!$B$3:$BR$326,18,FALSE)</f>
        <v>Dedi</v>
      </c>
      <c r="S216" s="97" t="str">
        <f>VLOOKUP(A216,Sheet7!$B$3:$BR$326,19,FALSE)</f>
        <v>0823-8482-1113</v>
      </c>
      <c r="T216" s="97" t="str">
        <f>VLOOKUP(A216,Sheet7!$B$3:$BR$326,26,FALSE)</f>
        <v>0.139352</v>
      </c>
      <c r="U216" s="97">
        <f>VLOOKUP(A216,Sheet7!$B$3:$BR$326,27,FALSE)</f>
        <v>10016712</v>
      </c>
      <c r="V216" s="97" t="str">
        <f>VLOOKUP(A216,Sheet7!$B$3:$BR$326,21,FALSE)</f>
        <v>36C20497</v>
      </c>
      <c r="W216" s="97">
        <f>VLOOKUP(A216,Sheet7!$B$3:$BR$326,32,FALSE)</f>
        <v>112</v>
      </c>
      <c r="X216" s="97">
        <v>180</v>
      </c>
      <c r="Y216" s="97">
        <f>VLOOKUP(A216,Sheet7!$B$3:$BR$326,49,FALSE)</f>
        <v>35.19</v>
      </c>
      <c r="Z216" s="97">
        <f>VLOOKUP(A216,Sheet7!$B$3:$BR$326,50,FALSE)</f>
        <v>52.2</v>
      </c>
      <c r="AA216" s="97" t="s">
        <v>8554</v>
      </c>
      <c r="AB216" s="97" t="str">
        <f>VLOOKUP(A216,TaskSurvey!$A$2:$AR$237,36,FALSE)</f>
        <v>NPRM</v>
      </c>
      <c r="AC216" s="97" t="str">
        <f>VLOOKUP(A216,TaskSurvey!$A$2:$AR$237,37,FALSE)</f>
        <v>40m x 2</v>
      </c>
      <c r="AD216" s="97" t="str">
        <f>VLOOKUP(A216,TaskSurvey!$A$2:$AR$237,25,FALSE)</f>
        <v>2.4 m</v>
      </c>
      <c r="AE216" s="97" t="s">
        <v>8556</v>
      </c>
      <c r="AF216" s="97" t="str">
        <f>VLOOKUP(A216,Sheet7!$B$3:$BR$326,59,FALSE)</f>
        <v xml:space="preserve">ACTION
● Lifting perangkat
● Rakit antenna set 2,4m
● Pointing max ke satelit brisat hub 1
● Kroschek pandangan tampak depan antenna sudah disimetris antara feedsupport danTapak pedestal sudah ok
● Dinabolt tapak pedestal
● COR BALLAST sesuai SOP
● XPOLL ke NOC dan POC BRI
</v>
      </c>
      <c r="AG216" s="97" t="str">
        <f t="shared" si="22"/>
        <v>5.76.17.1</v>
      </c>
      <c r="AH216" s="97" t="str">
        <f>VLOOKUP(A216,Sheet7!$B$3:$BR$326,23,FALSE)</f>
        <v>10.204.4.104/30</v>
      </c>
      <c r="AI216" s="335" t="str">
        <f>MasterRemote!K216</f>
        <v>HUGHES239</v>
      </c>
      <c r="AJ216" s="335">
        <v>236941705</v>
      </c>
      <c r="AK216" s="335" t="s">
        <v>6724</v>
      </c>
      <c r="AL216" s="97" t="str">
        <f>MasterRemote!T216</f>
        <v>SCM201900010008</v>
      </c>
      <c r="AM216" s="97" t="s">
        <v>8548</v>
      </c>
      <c r="AN216" s="97" t="s">
        <v>8548</v>
      </c>
      <c r="AO216" s="335" t="str">
        <f t="shared" si="23"/>
        <v>HUGHES239-Instalasi-215</v>
      </c>
      <c r="AP216" s="335">
        <v>233019505</v>
      </c>
      <c r="AQ216" s="338" t="s">
        <v>6749</v>
      </c>
    </row>
    <row r="217" spans="1:43">
      <c r="A217" s="97" t="str">
        <f>MasterRemote!A217</f>
        <v>SCM201900010008000216</v>
      </c>
      <c r="B217" s="97">
        <f>MasterRemote!B217</f>
        <v>216</v>
      </c>
      <c r="C217" s="97" t="str">
        <f>VLOOKUP(A217,Sheet7!$B$3:$BR$326,22,FALSE)</f>
        <v>1.78.17.1</v>
      </c>
      <c r="D217" s="314">
        <f>VLOOKUP(A217,Sheet7!$B$3:$BR$326,16,FALSE)</f>
        <v>43395</v>
      </c>
      <c r="E217" s="97" t="s">
        <v>4712</v>
      </c>
      <c r="F217" s="97" t="str">
        <f>MasterRemote!I217</f>
        <v>SOLOK</v>
      </c>
      <c r="G217" s="97" t="s">
        <v>3209</v>
      </c>
      <c r="H217" s="97" t="s">
        <v>3210</v>
      </c>
      <c r="I217" s="314">
        <f t="shared" si="18"/>
        <v>43395</v>
      </c>
      <c r="J217" s="314">
        <f t="shared" si="19"/>
        <v>43395</v>
      </c>
      <c r="K217" s="314">
        <f t="shared" si="20"/>
        <v>43395</v>
      </c>
      <c r="L217" s="314">
        <f t="shared" si="21"/>
        <v>43395</v>
      </c>
      <c r="M217" s="97" t="s">
        <v>8547</v>
      </c>
      <c r="N217" s="97" t="s">
        <v>8548</v>
      </c>
      <c r="O217" s="97" t="s">
        <v>14</v>
      </c>
      <c r="P217" s="97" t="s">
        <v>2940</v>
      </c>
      <c r="Q217" s="337">
        <v>20009</v>
      </c>
      <c r="R217" s="97" t="str">
        <f>VLOOKUP(A217,Sheet7!$B$3:$BR$326,18,FALSE)</f>
        <v>Edo</v>
      </c>
      <c r="S217" s="97">
        <f>VLOOKUP(A217,Sheet7!$B$3:$BR$326,19,FALSE)</f>
        <v>85263614949</v>
      </c>
      <c r="T217" s="97" t="str">
        <f>VLOOKUP(A217,Sheet7!$B$3:$BR$326,26,FALSE)</f>
        <v>0" 47.21S</v>
      </c>
      <c r="U217" s="97" t="str">
        <f>VLOOKUP(A217,Sheet7!$B$3:$BR$326,27,FALSE)</f>
        <v>100"39.18E</v>
      </c>
      <c r="V217" s="97" t="str">
        <f>VLOOKUP(A217,Sheet7!$B$3:$BR$326,21,FALSE)</f>
        <v>36C20498</v>
      </c>
      <c r="W217" s="97">
        <f>VLOOKUP(A217,Sheet7!$B$3:$BR$326,32,FALSE)</f>
        <v>73</v>
      </c>
      <c r="X217" s="97">
        <v>180</v>
      </c>
      <c r="Y217" s="97">
        <f>VLOOKUP(A217,Sheet7!$B$3:$BR$326,49,FALSE)</f>
        <v>36.25</v>
      </c>
      <c r="Z217" s="97">
        <f>VLOOKUP(A217,Sheet7!$B$3:$BR$326,50,FALSE)</f>
        <v>43.61</v>
      </c>
      <c r="AA217" s="97" t="s">
        <v>8554</v>
      </c>
      <c r="AB217" s="97" t="str">
        <f>VLOOKUP(A217,TaskSurvey!$A$2:$AR$237,36,FALSE)</f>
        <v>NPRM</v>
      </c>
      <c r="AC217" s="97" t="str">
        <f>VLOOKUP(A217,TaskSurvey!$A$2:$AR$237,37,FALSE)</f>
        <v>60m x 2</v>
      </c>
      <c r="AD217" s="97" t="str">
        <f>VLOOKUP(A217,TaskSurvey!$A$2:$AR$237,25,FALSE)</f>
        <v>2.4 m</v>
      </c>
      <c r="AE217" s="97" t="s">
        <v>8556</v>
      </c>
      <c r="AF217" s="97" t="str">
        <f>VLOOKUP(A217,Sheet7!$B$3:$BR$326,59,FALSE)</f>
        <v>ACTION
● Lifting perangkat
● Rakit antenna set 2,4m
● Pointing max ke satelit brisat hub 1
● Crosschek pandangan tampak depan antenna sudah disimetris antara feedsupport danTapak pedestal sudah ok
● Dinabolt tapak pedestal</v>
      </c>
      <c r="AG217" s="97" t="str">
        <f t="shared" si="22"/>
        <v>1.78.17.1</v>
      </c>
      <c r="AH217" s="97" t="str">
        <f>VLOOKUP(A217,Sheet7!$B$3:$BR$326,23,FALSE)</f>
        <v>15.1.2.96</v>
      </c>
      <c r="AI217" s="335" t="str">
        <f>MasterRemote!K217</f>
        <v>HUGHES239</v>
      </c>
      <c r="AJ217" s="335">
        <v>236941705</v>
      </c>
      <c r="AK217" s="335" t="s">
        <v>6724</v>
      </c>
      <c r="AL217" s="97" t="str">
        <f>MasterRemote!T217</f>
        <v>SCM201900010008</v>
      </c>
      <c r="AM217" s="97" t="s">
        <v>8548</v>
      </c>
      <c r="AN217" s="97" t="s">
        <v>8548</v>
      </c>
      <c r="AO217" s="335" t="str">
        <f t="shared" si="23"/>
        <v>HUGHES239-Instalasi-216</v>
      </c>
      <c r="AP217" s="335">
        <v>233019505</v>
      </c>
      <c r="AQ217" s="338" t="s">
        <v>6749</v>
      </c>
    </row>
    <row r="218" spans="1:43">
      <c r="A218" s="97" t="str">
        <f>MasterRemote!A218</f>
        <v>SCM201900010008000217</v>
      </c>
      <c r="B218" s="97">
        <f>MasterRemote!B218</f>
        <v>217</v>
      </c>
      <c r="C218" s="97" t="str">
        <f>VLOOKUP(A218,Sheet7!$B$3:$BR$326,22,FALSE)</f>
        <v>5.69.17.1</v>
      </c>
      <c r="D218" s="314">
        <f>VLOOKUP(A218,Sheet7!$B$3:$BR$326,16,FALSE)</f>
        <v>43423</v>
      </c>
      <c r="E218" s="97" t="s">
        <v>4712</v>
      </c>
      <c r="F218" s="97" t="str">
        <f>MasterRemote!I218</f>
        <v>BRI KANCA PAYAKUMBUH</v>
      </c>
      <c r="G218" s="97" t="s">
        <v>3209</v>
      </c>
      <c r="H218" s="97" t="s">
        <v>3210</v>
      </c>
      <c r="I218" s="314">
        <f t="shared" si="18"/>
        <v>43423</v>
      </c>
      <c r="J218" s="314">
        <f t="shared" si="19"/>
        <v>43423</v>
      </c>
      <c r="K218" s="314">
        <f t="shared" si="20"/>
        <v>43423</v>
      </c>
      <c r="L218" s="314">
        <f t="shared" si="21"/>
        <v>43423</v>
      </c>
      <c r="M218" s="97" t="s">
        <v>8547</v>
      </c>
      <c r="N218" s="97" t="s">
        <v>8548</v>
      </c>
      <c r="O218" s="97" t="s">
        <v>14</v>
      </c>
      <c r="P218" s="97" t="s">
        <v>2940</v>
      </c>
      <c r="Q218" s="337">
        <v>20009</v>
      </c>
      <c r="R218" s="97" t="str">
        <f>VLOOKUP(A218,Sheet7!$B$3:$BR$326,18,FALSE)</f>
        <v>Aji</v>
      </c>
      <c r="S218" s="97">
        <f>VLOOKUP(A218,Sheet7!$B$3:$BR$326,19,FALSE)</f>
        <v>85265021178</v>
      </c>
      <c r="T218" s="97" t="str">
        <f>VLOOKUP(A218,Sheet7!$B$3:$BR$326,26,FALSE)</f>
        <v>:0"13.25S</v>
      </c>
      <c r="U218" s="97" t="str">
        <f>VLOOKUP(A218,Sheet7!$B$3:$BR$326,27,FALSE)</f>
        <v>100"37.57E</v>
      </c>
      <c r="V218" s="97" t="str">
        <f>VLOOKUP(A218,Sheet7!$B$3:$BR$326,21,FALSE)</f>
        <v>36C20499</v>
      </c>
      <c r="W218" s="97">
        <f>VLOOKUP(A218,Sheet7!$B$3:$BR$326,32,FALSE)</f>
        <v>118</v>
      </c>
      <c r="X218" s="97">
        <v>180</v>
      </c>
      <c r="Y218" s="97">
        <f>VLOOKUP(A218,Sheet7!$B$3:$BR$326,49,FALSE)</f>
        <v>36.65</v>
      </c>
      <c r="Z218" s="97">
        <f>VLOOKUP(A218,Sheet7!$B$3:$BR$326,50,FALSE)</f>
        <v>50.95</v>
      </c>
      <c r="AA218" s="97" t="s">
        <v>8554</v>
      </c>
      <c r="AB218" s="97" t="str">
        <f>VLOOKUP(A218,TaskSurvey!$A$2:$AR$237,36,FALSE)</f>
        <v>NPRM</v>
      </c>
      <c r="AC218" s="97" t="str">
        <f>VLOOKUP(A218,TaskSurvey!$A$2:$AR$237,37,FALSE)</f>
        <v>50m x 2</v>
      </c>
      <c r="AD218" s="97" t="str">
        <f>VLOOKUP(A218,TaskSurvey!$A$2:$AR$237,25,FALSE)</f>
        <v>2.4 m</v>
      </c>
      <c r="AE218" s="97" t="s">
        <v>8556</v>
      </c>
      <c r="AF218" s="97" t="str">
        <f>VLOOKUP(A218,Sheet7!$B$3:$BR$326,59,FALSE)</f>
        <v>ACTION
● Lifting perangkat
● Rakit antenna set 2,4m
● Pointing max ke satelit brisat hub 1
● Dinabolt tapak pedestal</v>
      </c>
      <c r="AG218" s="97" t="str">
        <f t="shared" si="22"/>
        <v>5.69.17.1</v>
      </c>
      <c r="AH218" s="97" t="str">
        <f>VLOOKUP(A218,Sheet7!$B$3:$BR$326,23,FALSE)</f>
        <v>10.204.4.112/30</v>
      </c>
      <c r="AI218" s="335" t="str">
        <f>MasterRemote!K218</f>
        <v>HUGHES239</v>
      </c>
      <c r="AJ218" s="335">
        <v>236941705</v>
      </c>
      <c r="AK218" s="335" t="s">
        <v>6724</v>
      </c>
      <c r="AL218" s="97" t="str">
        <f>MasterRemote!T218</f>
        <v>SCM201900010008</v>
      </c>
      <c r="AM218" s="97" t="s">
        <v>8548</v>
      </c>
      <c r="AN218" s="97" t="s">
        <v>8548</v>
      </c>
      <c r="AO218" s="335" t="str">
        <f t="shared" si="23"/>
        <v>HUGHES239-Instalasi-217</v>
      </c>
      <c r="AP218" s="335">
        <v>233019505</v>
      </c>
      <c r="AQ218" s="338" t="s">
        <v>6749</v>
      </c>
    </row>
    <row r="219" spans="1:43">
      <c r="A219" s="97" t="str">
        <f>MasterRemote!A219</f>
        <v>SCM201900010008000218</v>
      </c>
      <c r="B219" s="97">
        <f>MasterRemote!B219</f>
        <v>218</v>
      </c>
      <c r="C219" s="97" t="str">
        <f>VLOOKUP(A219,Sheet7!$B$3:$BR$326,22,FALSE)</f>
        <v>5.101.17.1</v>
      </c>
      <c r="D219" s="314">
        <f>VLOOKUP(A219,Sheet7!$B$3:$BR$326,16,FALSE)</f>
        <v>43424</v>
      </c>
      <c r="E219" s="97" t="s">
        <v>4712</v>
      </c>
      <c r="F219" s="97" t="str">
        <f>MasterRemote!I219</f>
        <v>SUNGAI PENUH</v>
      </c>
      <c r="G219" s="97" t="s">
        <v>3209</v>
      </c>
      <c r="H219" s="97" t="s">
        <v>3210</v>
      </c>
      <c r="I219" s="314">
        <f t="shared" si="18"/>
        <v>43424</v>
      </c>
      <c r="J219" s="314">
        <f t="shared" si="19"/>
        <v>43424</v>
      </c>
      <c r="K219" s="314">
        <f t="shared" si="20"/>
        <v>43424</v>
      </c>
      <c r="L219" s="314">
        <f t="shared" si="21"/>
        <v>43424</v>
      </c>
      <c r="M219" s="97" t="s">
        <v>8547</v>
      </c>
      <c r="N219" s="97" t="s">
        <v>8548</v>
      </c>
      <c r="O219" s="97" t="s">
        <v>14</v>
      </c>
      <c r="P219" s="97" t="s">
        <v>2940</v>
      </c>
      <c r="Q219" s="337">
        <v>20009</v>
      </c>
      <c r="R219" s="97" t="str">
        <f>VLOOKUP(A219,Sheet7!$B$3:$BR$326,18,FALSE)</f>
        <v>Idafril</v>
      </c>
      <c r="S219" s="97" t="str">
        <f>VLOOKUP(A219,Sheet7!$B$3:$BR$326,19,FALSE)</f>
        <v>0812-7403-249</v>
      </c>
      <c r="T219" s="97">
        <f>VLOOKUP(A219,Sheet7!$B$3:$BR$326,26,FALSE)</f>
        <v>-2065356</v>
      </c>
      <c r="U219" s="97">
        <f>VLOOKUP(A219,Sheet7!$B$3:$BR$326,27,FALSE)</f>
        <v>101392225</v>
      </c>
      <c r="V219" s="97" t="str">
        <f>VLOOKUP(A219,Sheet7!$B$3:$BR$326,21,FALSE)</f>
        <v>36C20500</v>
      </c>
      <c r="W219" s="97">
        <f>VLOOKUP(A219,Sheet7!$B$3:$BR$326,32,FALSE)</f>
        <v>117</v>
      </c>
      <c r="X219" s="97">
        <v>180</v>
      </c>
      <c r="Y219" s="97">
        <f>VLOOKUP(A219,Sheet7!$B$3:$BR$326,49,FALSE)</f>
        <v>36</v>
      </c>
      <c r="Z219" s="97">
        <f>VLOOKUP(A219,Sheet7!$B$3:$BR$326,50,FALSE)</f>
        <v>52.52</v>
      </c>
      <c r="AA219" s="97" t="s">
        <v>8554</v>
      </c>
      <c r="AB219" s="97" t="str">
        <f>VLOOKUP(A219,TaskSurvey!$A$2:$AR$237,36,FALSE)</f>
        <v>NPRM</v>
      </c>
      <c r="AC219" s="97" t="str">
        <f>VLOOKUP(A219,TaskSurvey!$A$2:$AR$237,37,FALSE)</f>
        <v>50m x 2</v>
      </c>
      <c r="AD219" s="97" t="str">
        <f>VLOOKUP(A219,TaskSurvey!$A$2:$AR$237,25,FALSE)</f>
        <v>2.4 m</v>
      </c>
      <c r="AE219" s="97" t="s">
        <v>8556</v>
      </c>
      <c r="AF219" s="97" t="str">
        <f>VLOOKUP(A219,Sheet7!$B$3:$BR$326,59,FALSE)</f>
        <v xml:space="preserve">ACTION
● Lifting perangkat
● Rakit antenna set 2,4m
● Pointing max ke satelit brisat hub 1
● Kroschek pandangan tampak depan antenna sudah disimetris antara feedsupport danTapak pedestal sudah ok
● Dinabolt tapak pedestal
● Xpoll 
● Sedang Penarikan kabel dan pengecoran
</v>
      </c>
      <c r="AG219" s="97" t="str">
        <f t="shared" si="22"/>
        <v>5.101.17.1</v>
      </c>
      <c r="AH219" s="97" t="str">
        <f>VLOOKUP(A219,Sheet7!$B$3:$BR$326,23,FALSE)</f>
        <v>10.204.4.116/30</v>
      </c>
      <c r="AI219" s="335" t="str">
        <f>MasterRemote!K219</f>
        <v>HUGHES239</v>
      </c>
      <c r="AJ219" s="335">
        <v>236941705</v>
      </c>
      <c r="AK219" s="335" t="s">
        <v>6724</v>
      </c>
      <c r="AL219" s="97" t="str">
        <f>MasterRemote!T219</f>
        <v>SCM201900010008</v>
      </c>
      <c r="AM219" s="97" t="s">
        <v>8548</v>
      </c>
      <c r="AN219" s="97" t="s">
        <v>8548</v>
      </c>
      <c r="AO219" s="335" t="str">
        <f t="shared" si="23"/>
        <v>HUGHES239-Instalasi-218</v>
      </c>
      <c r="AP219" s="335">
        <v>233019505</v>
      </c>
      <c r="AQ219" s="338" t="s">
        <v>6749</v>
      </c>
    </row>
    <row r="220" spans="1:43">
      <c r="A220" s="97" t="str">
        <f>MasterRemote!A220</f>
        <v>SCM201900010008000219</v>
      </c>
      <c r="B220" s="97">
        <f>MasterRemote!B220</f>
        <v>219</v>
      </c>
      <c r="C220" s="97" t="str">
        <f>VLOOKUP(A220,Sheet7!$B$3:$BR$326,22,FALSE)</f>
        <v>29.1.177.1</v>
      </c>
      <c r="D220" s="314">
        <f>VLOOKUP(A220,Sheet7!$B$3:$BR$326,16,FALSE)</f>
        <v>43420</v>
      </c>
      <c r="E220" s="97" t="s">
        <v>4712</v>
      </c>
      <c r="F220" s="97" t="str">
        <f>MasterRemote!I220</f>
        <v>KANCA S. PARMAN</v>
      </c>
      <c r="G220" s="97" t="s">
        <v>3146</v>
      </c>
      <c r="H220" s="97" t="s">
        <v>3046</v>
      </c>
      <c r="I220" s="314">
        <f t="shared" si="18"/>
        <v>43420</v>
      </c>
      <c r="J220" s="314">
        <f t="shared" si="19"/>
        <v>43420</v>
      </c>
      <c r="K220" s="314">
        <f t="shared" si="20"/>
        <v>43420</v>
      </c>
      <c r="L220" s="314">
        <f t="shared" si="21"/>
        <v>43420</v>
      </c>
      <c r="M220" s="97" t="s">
        <v>8547</v>
      </c>
      <c r="N220" s="97" t="s">
        <v>8548</v>
      </c>
      <c r="O220" s="97" t="s">
        <v>14</v>
      </c>
      <c r="P220" s="97" t="s">
        <v>2940</v>
      </c>
      <c r="Q220" s="337">
        <v>20009</v>
      </c>
      <c r="R220" s="97" t="str">
        <f>VLOOKUP(A220,Sheet7!$B$3:$BR$326,18,FALSE)</f>
        <v>Dimas</v>
      </c>
      <c r="S220" s="97">
        <f>VLOOKUP(A220,Sheet7!$B$3:$BR$326,19,FALSE)</f>
        <v>81294490907</v>
      </c>
      <c r="T220" s="97">
        <f>VLOOKUP(A220,Sheet7!$B$3:$BR$326,26,FALSE)</f>
        <v>0</v>
      </c>
      <c r="U220" s="97">
        <f>VLOOKUP(A220,Sheet7!$B$3:$BR$326,27,FALSE)</f>
        <v>0</v>
      </c>
      <c r="V220" s="97" t="str">
        <f>VLOOKUP(A220,Sheet7!$B$3:$BR$326,21,FALSE)</f>
        <v>36Q22678</v>
      </c>
      <c r="W220" s="97">
        <f>VLOOKUP(A220,Sheet7!$B$3:$BR$326,32,FALSE)</f>
        <v>113</v>
      </c>
      <c r="X220" s="97">
        <v>180</v>
      </c>
      <c r="Y220" s="97">
        <f>VLOOKUP(A220,Sheet7!$B$3:$BR$326,49,FALSE)</f>
        <v>35.049999999999997</v>
      </c>
      <c r="Z220" s="97">
        <f>VLOOKUP(A220,Sheet7!$B$3:$BR$326,50,FALSE)</f>
        <v>52.59</v>
      </c>
      <c r="AA220" s="97" t="s">
        <v>8554</v>
      </c>
      <c r="AB220" s="97" t="s">
        <v>4763</v>
      </c>
      <c r="AC220" s="97" t="str">
        <f>VLOOKUP(A220,TaskSurvey!$A$2:$AR$237,37,FALSE)</f>
        <v>100m x 2</v>
      </c>
      <c r="AD220" s="97" t="str">
        <f>VLOOKUP(A220,TaskSurvey!$A$2:$AR$237,25,FALSE)</f>
        <v>2.4 m</v>
      </c>
      <c r="AE220" s="97" t="s">
        <v>8556</v>
      </c>
      <c r="AF220" s="97">
        <f>VLOOKUP(A220,Sheet7!$B$3:$BR$326,59,FALSE)</f>
        <v>0</v>
      </c>
      <c r="AG220" s="97" t="str">
        <f t="shared" si="22"/>
        <v>29.1.177.1</v>
      </c>
      <c r="AH220" s="97">
        <f>VLOOKUP(A220,Sheet7!$B$3:$BR$326,23,FALSE)</f>
        <v>0</v>
      </c>
      <c r="AI220" s="335" t="str">
        <f>MasterRemote!K220</f>
        <v>HUGHES239</v>
      </c>
      <c r="AJ220" s="335">
        <v>233081108</v>
      </c>
      <c r="AK220" s="335" t="s">
        <v>6725</v>
      </c>
      <c r="AL220" s="97" t="str">
        <f>MasterRemote!T220</f>
        <v>SCM201900010008</v>
      </c>
      <c r="AM220" s="97" t="s">
        <v>8548</v>
      </c>
      <c r="AN220" s="97" t="s">
        <v>8548</v>
      </c>
      <c r="AO220" s="335" t="str">
        <f t="shared" si="23"/>
        <v>HUGHES239-Instalasi-219</v>
      </c>
      <c r="AP220" s="335">
        <v>233019505</v>
      </c>
      <c r="AQ220" s="338" t="s">
        <v>6749</v>
      </c>
    </row>
    <row r="221" spans="1:43">
      <c r="A221" s="97" t="str">
        <f>MasterRemote!A221</f>
        <v>SCM201900010008000220</v>
      </c>
      <c r="B221" s="97">
        <f>MasterRemote!B221</f>
        <v>220</v>
      </c>
      <c r="C221" s="97">
        <f>VLOOKUP(A221,Sheet7!$B$3:$BR$326,22,FALSE)</f>
        <v>0</v>
      </c>
      <c r="D221" s="314">
        <f>VLOOKUP(A221,Sheet7!$B$3:$BR$326,16,FALSE)</f>
        <v>43390</v>
      </c>
      <c r="E221" s="97" t="s">
        <v>4712</v>
      </c>
      <c r="F221" s="97" t="str">
        <f>MasterRemote!I221</f>
        <v>BRI KANCA BSD</v>
      </c>
      <c r="G221" s="97">
        <v>236381702</v>
      </c>
      <c r="H221" s="97" t="s">
        <v>6742</v>
      </c>
      <c r="I221" s="314">
        <f t="shared" si="18"/>
        <v>43390</v>
      </c>
      <c r="J221" s="314">
        <f t="shared" si="19"/>
        <v>43390</v>
      </c>
      <c r="K221" s="314">
        <f t="shared" si="20"/>
        <v>43390</v>
      </c>
      <c r="L221" s="314">
        <f t="shared" si="21"/>
        <v>43390</v>
      </c>
      <c r="M221" s="97" t="s">
        <v>8547</v>
      </c>
      <c r="N221" s="97" t="s">
        <v>8548</v>
      </c>
      <c r="O221" s="97" t="s">
        <v>14</v>
      </c>
      <c r="P221" s="97" t="s">
        <v>2940</v>
      </c>
      <c r="Q221" s="337">
        <v>20009</v>
      </c>
      <c r="R221" s="97">
        <f>VLOOKUP(A221,Sheet7!$B$3:$BR$326,18,FALSE)</f>
        <v>0</v>
      </c>
      <c r="S221" s="97">
        <f>VLOOKUP(A221,Sheet7!$B$3:$BR$326,19,FALSE)</f>
        <v>0</v>
      </c>
      <c r="T221" s="97">
        <f>VLOOKUP(A221,Sheet7!$B$3:$BR$326,26,FALSE)</f>
        <v>0</v>
      </c>
      <c r="U221" s="97">
        <f>VLOOKUP(A221,Sheet7!$B$3:$BR$326,27,FALSE)</f>
        <v>0</v>
      </c>
      <c r="V221" s="97">
        <f>VLOOKUP(A221,Sheet7!$B$3:$BR$326,21,FALSE)</f>
        <v>0</v>
      </c>
      <c r="W221" s="97">
        <f>VLOOKUP(A221,Sheet7!$B$3:$BR$326,32,FALSE)</f>
        <v>0</v>
      </c>
      <c r="X221" s="97">
        <v>180</v>
      </c>
      <c r="Y221" s="97">
        <f>VLOOKUP(A221,Sheet7!$B$3:$BR$326,49,FALSE)</f>
        <v>0</v>
      </c>
      <c r="Z221" s="97">
        <f>VLOOKUP(A221,Sheet7!$B$3:$BR$326,50,FALSE)</f>
        <v>0</v>
      </c>
      <c r="AA221" s="97" t="s">
        <v>8554</v>
      </c>
      <c r="AB221" s="97" t="str">
        <f>VLOOKUP(A221,TaskSurvey!$A$2:$AR$237,36,FALSE)</f>
        <v>NPRM</v>
      </c>
      <c r="AC221" s="97" t="str">
        <f>VLOOKUP(A221,TaskSurvey!$A$2:$AR$237,37,FALSE)</f>
        <v>120m x 2</v>
      </c>
      <c r="AD221" s="97" t="str">
        <f>VLOOKUP(A221,TaskSurvey!$A$2:$AR$237,25,FALSE)</f>
        <v>2.4 m</v>
      </c>
      <c r="AE221" s="97" t="s">
        <v>8556</v>
      </c>
      <c r="AF221" s="97">
        <f>VLOOKUP(A221,Sheet7!$B$3:$BR$326,59,FALSE)</f>
        <v>0</v>
      </c>
      <c r="AG221" s="97">
        <f t="shared" si="22"/>
        <v>0</v>
      </c>
      <c r="AH221" s="97">
        <f>VLOOKUP(A221,Sheet7!$B$3:$BR$326,23,FALSE)</f>
        <v>0</v>
      </c>
      <c r="AI221" s="335" t="str">
        <f>MasterRemote!K221</f>
        <v>HUGHES239</v>
      </c>
      <c r="AJ221" s="335">
        <v>233081108</v>
      </c>
      <c r="AK221" s="335" t="s">
        <v>6725</v>
      </c>
      <c r="AL221" s="97" t="str">
        <f>MasterRemote!T221</f>
        <v>SCM201900010008</v>
      </c>
      <c r="AM221" s="97" t="s">
        <v>8548</v>
      </c>
      <c r="AN221" s="97" t="s">
        <v>8548</v>
      </c>
      <c r="AO221" s="335" t="str">
        <f t="shared" si="23"/>
        <v>HUGHES239-Instalasi-220</v>
      </c>
      <c r="AP221" s="335">
        <v>233019505</v>
      </c>
      <c r="AQ221" s="338" t="s">
        <v>6749</v>
      </c>
    </row>
    <row r="222" spans="1:43">
      <c r="A222" s="97" t="str">
        <f>MasterRemote!A222</f>
        <v>SCM201900010008000221</v>
      </c>
      <c r="B222" s="97">
        <f>MasterRemote!B222</f>
        <v>221</v>
      </c>
      <c r="C222" s="97" t="str">
        <f>VLOOKUP(A222,Sheet7!$B$3:$BR$326,22,FALSE)</f>
        <v>3.135.17.1</v>
      </c>
      <c r="D222" s="314">
        <f>VLOOKUP(A222,Sheet7!$B$3:$BR$326,16,FALSE)</f>
        <v>43390</v>
      </c>
      <c r="E222" s="97" t="s">
        <v>4712</v>
      </c>
      <c r="F222" s="97" t="str">
        <f>MasterRemote!I222</f>
        <v>BRI KANCA BALIKPAPAN SUDIRMAN</v>
      </c>
      <c r="G222" s="97">
        <v>237681804</v>
      </c>
      <c r="H222" s="97" t="s">
        <v>8570</v>
      </c>
      <c r="I222" s="314">
        <f t="shared" si="18"/>
        <v>43390</v>
      </c>
      <c r="J222" s="314">
        <f t="shared" si="19"/>
        <v>43390</v>
      </c>
      <c r="K222" s="314">
        <f t="shared" si="20"/>
        <v>43390</v>
      </c>
      <c r="L222" s="314">
        <f t="shared" si="21"/>
        <v>43390</v>
      </c>
      <c r="M222" s="97" t="s">
        <v>8547</v>
      </c>
      <c r="N222" s="97" t="s">
        <v>8548</v>
      </c>
      <c r="O222" s="97" t="s">
        <v>14</v>
      </c>
      <c r="P222" s="97" t="s">
        <v>2940</v>
      </c>
      <c r="Q222" s="337">
        <v>20009</v>
      </c>
      <c r="R222" s="97">
        <f>VLOOKUP(A222,Sheet7!$B$3:$BR$326,18,FALSE)</f>
        <v>0</v>
      </c>
      <c r="S222" s="97">
        <f>VLOOKUP(A222,Sheet7!$B$3:$BR$326,19,FALSE)</f>
        <v>0</v>
      </c>
      <c r="T222" s="97">
        <f>VLOOKUP(A222,Sheet7!$B$3:$BR$326,26,FALSE)</f>
        <v>0</v>
      </c>
      <c r="U222" s="97">
        <f>VLOOKUP(A222,Sheet7!$B$3:$BR$326,27,FALSE)</f>
        <v>0</v>
      </c>
      <c r="V222" s="97" t="str">
        <f>VLOOKUP(A222,Sheet7!$B$3:$BR$326,21,FALSE)</f>
        <v>36L21322</v>
      </c>
      <c r="W222" s="97">
        <f>VLOOKUP(A222,Sheet7!$B$3:$BR$326,32,FALSE)</f>
        <v>0</v>
      </c>
      <c r="X222" s="97">
        <v>180</v>
      </c>
      <c r="Y222" s="97">
        <f>VLOOKUP(A222,Sheet7!$B$3:$BR$326,49,FALSE)</f>
        <v>0</v>
      </c>
      <c r="Z222" s="97">
        <f>VLOOKUP(A222,Sheet7!$B$3:$BR$326,50,FALSE)</f>
        <v>0</v>
      </c>
      <c r="AA222" s="97" t="s">
        <v>8554</v>
      </c>
      <c r="AB222" s="97" t="str">
        <f>VLOOKUP(A222,TaskSurvey!$A$2:$AR$237,36,FALSE)</f>
        <v>NPRM</v>
      </c>
      <c r="AC222" s="97" t="str">
        <f>VLOOKUP(A222,TaskSurvey!$A$2:$AR$237,37,FALSE)</f>
        <v>100m x 2</v>
      </c>
      <c r="AD222" s="97" t="str">
        <f>VLOOKUP(A222,TaskSurvey!$A$2:$AR$237,25,FALSE)</f>
        <v>2.4 m</v>
      </c>
      <c r="AE222" s="97" t="s">
        <v>8556</v>
      </c>
      <c r="AF222" s="97">
        <f>VLOOKUP(A222,Sheet7!$B$3:$BR$326,59,FALSE)</f>
        <v>0</v>
      </c>
      <c r="AG222" s="97" t="str">
        <f t="shared" si="22"/>
        <v>3.135.17.1</v>
      </c>
      <c r="AH222" s="97">
        <f>VLOOKUP(A222,Sheet7!$B$3:$BR$326,23,FALSE)</f>
        <v>0</v>
      </c>
      <c r="AI222" s="335" t="str">
        <f>MasterRemote!K222</f>
        <v>HUGHES239</v>
      </c>
      <c r="AJ222" s="335">
        <v>236471702</v>
      </c>
      <c r="AK222" s="335" t="s">
        <v>6722</v>
      </c>
      <c r="AL222" s="97" t="str">
        <f>MasterRemote!T222</f>
        <v>SCM201900010008</v>
      </c>
      <c r="AM222" s="97" t="s">
        <v>8548</v>
      </c>
      <c r="AN222" s="97" t="s">
        <v>8548</v>
      </c>
      <c r="AO222" s="335" t="str">
        <f t="shared" si="23"/>
        <v>HUGHES239-Instalasi-221</v>
      </c>
      <c r="AP222" s="335">
        <v>233019505</v>
      </c>
      <c r="AQ222" s="338" t="s">
        <v>6749</v>
      </c>
    </row>
    <row r="223" spans="1:43">
      <c r="A223" s="97" t="str">
        <f>MasterRemote!A223</f>
        <v>SCM201900010008000222</v>
      </c>
      <c r="B223" s="97">
        <f>MasterRemote!B223</f>
        <v>222</v>
      </c>
      <c r="C223" s="97" t="str">
        <f>VLOOKUP(A223,Sheet7!$B$3:$BR$326,22,FALSE)</f>
        <v>52.16.20.1</v>
      </c>
      <c r="D223" s="314">
        <f>VLOOKUP(A223,Sheet7!$B$3:$BR$326,16,FALSE)</f>
        <v>43426</v>
      </c>
      <c r="E223" s="97" t="s">
        <v>4712</v>
      </c>
      <c r="F223" s="97" t="str">
        <f>MasterRemote!I223</f>
        <v>BRI KC BANDUNG MARTADINATA</v>
      </c>
      <c r="G223" s="97" t="s">
        <v>3138</v>
      </c>
      <c r="H223" s="97" t="s">
        <v>2997</v>
      </c>
      <c r="I223" s="314">
        <f t="shared" si="18"/>
        <v>43426</v>
      </c>
      <c r="J223" s="314">
        <f t="shared" si="19"/>
        <v>43426</v>
      </c>
      <c r="K223" s="314">
        <f t="shared" si="20"/>
        <v>43426</v>
      </c>
      <c r="L223" s="314">
        <f t="shared" si="21"/>
        <v>43426</v>
      </c>
      <c r="M223" s="97" t="s">
        <v>8547</v>
      </c>
      <c r="N223" s="97" t="s">
        <v>8548</v>
      </c>
      <c r="O223" s="97" t="s">
        <v>14</v>
      </c>
      <c r="P223" s="97" t="s">
        <v>2940</v>
      </c>
      <c r="Q223" s="337">
        <v>20009</v>
      </c>
      <c r="R223" s="97" t="str">
        <f>VLOOKUP(A223,Sheet7!$B$3:$BR$326,18,FALSE)</f>
        <v>Arif</v>
      </c>
      <c r="S223" s="97" t="str">
        <f>VLOOKUP(A223,Sheet7!$B$3:$BR$326,19,FALSE)</f>
        <v>62 857-2186-2915</v>
      </c>
      <c r="T223" s="97">
        <f>VLOOKUP(A223,Sheet7!$B$3:$BR$326,26,FALSE)</f>
        <v>-6905562</v>
      </c>
      <c r="U223" s="97">
        <f>VLOOKUP(A223,Sheet7!$B$3:$BR$326,27,FALSE)</f>
        <v>107620687</v>
      </c>
      <c r="V223" s="97" t="str">
        <f>VLOOKUP(A223,Sheet7!$B$3:$BR$326,21,FALSE)</f>
        <v>36F21912</v>
      </c>
      <c r="W223" s="97">
        <f>VLOOKUP(A223,Sheet7!$B$3:$BR$326,32,FALSE)</f>
        <v>0</v>
      </c>
      <c r="X223" s="97">
        <v>180</v>
      </c>
      <c r="Y223" s="97">
        <f>VLOOKUP(A223,Sheet7!$B$3:$BR$326,49,FALSE)</f>
        <v>35.67</v>
      </c>
      <c r="Z223" s="97">
        <f>VLOOKUP(A223,Sheet7!$B$3:$BR$326,50,FALSE)</f>
        <v>53.22</v>
      </c>
      <c r="AA223" s="97" t="s">
        <v>8554</v>
      </c>
      <c r="AB223" s="97" t="str">
        <f>VLOOKUP(A223,TaskSurvey!$A$2:$AR$237,36,FALSE)</f>
        <v>NPRM</v>
      </c>
      <c r="AC223" s="97" t="str">
        <f>VLOOKUP(A223,TaskSurvey!$A$2:$AR$237,37,FALSE)</f>
        <v>80m x 2</v>
      </c>
      <c r="AD223" s="97" t="str">
        <f>VLOOKUP(A223,TaskSurvey!$A$2:$AR$237,25,FALSE)</f>
        <v>2.4 m</v>
      </c>
      <c r="AE223" s="97" t="s">
        <v>8556</v>
      </c>
      <c r="AF223" s="97" t="str">
        <f>VLOOKUP(A223,Sheet7!$B$3:$BR$326,59,FALSE)</f>
        <v>ACTION
● Dismantle Antena Metra
● Lifting perangkat
● Rakit antenna set 2,4m
● Pointing max ke satelit brisat hub 1
● Kroschek pandangan tampak depan antenna sudah disimetris antara feedsupport danTapak pedestal sudah ok
● Dinabolt tapak pedestal
● COR BALLAST sesuai SOP
● Pemasangan Elektronik 239
● Solder Konektor N dan RG11 ( Indoor dan Outdoor )
● Resolasi 3M,Dodol, Sealent
● Perapihan Kabel Indoor Outdoor</v>
      </c>
      <c r="AG223" s="97" t="str">
        <f t="shared" si="22"/>
        <v>52.16.20.1</v>
      </c>
      <c r="AH223" s="97" t="str">
        <f>VLOOKUP(A223,Sheet7!$B$3:$BR$326,23,FALSE)</f>
        <v>10.204.0.160/30</v>
      </c>
      <c r="AI223" s="335" t="str">
        <f>MasterRemote!K223</f>
        <v>HUGHES239</v>
      </c>
      <c r="AJ223" s="335">
        <v>237711805</v>
      </c>
      <c r="AK223" s="340" t="s">
        <v>6726</v>
      </c>
      <c r="AL223" s="97" t="str">
        <f>MasterRemote!T223</f>
        <v>SCM201900010008</v>
      </c>
      <c r="AM223" s="97" t="s">
        <v>8548</v>
      </c>
      <c r="AN223" s="97" t="s">
        <v>8548</v>
      </c>
      <c r="AO223" s="335" t="str">
        <f t="shared" si="23"/>
        <v>HUGHES239-Instalasi-222</v>
      </c>
      <c r="AP223" s="335">
        <v>233019505</v>
      </c>
      <c r="AQ223" s="338" t="s">
        <v>6749</v>
      </c>
    </row>
    <row r="224" spans="1:43">
      <c r="A224" s="97" t="str">
        <f>MasterRemote!A224</f>
        <v>SCM201900010008000223</v>
      </c>
      <c r="B224" s="97">
        <f>MasterRemote!B224</f>
        <v>223</v>
      </c>
      <c r="C224" s="97" t="str">
        <f>VLOOKUP(A224,Sheet7!$B$3:$BR$326,22,FALSE)</f>
        <v>1.131.49.1</v>
      </c>
      <c r="D224" s="314">
        <f>VLOOKUP(A224,Sheet7!$B$3:$BR$326,16,FALSE)</f>
        <v>43431</v>
      </c>
      <c r="E224" s="97" t="s">
        <v>4712</v>
      </c>
      <c r="F224" s="97" t="str">
        <f>MasterRemote!I224</f>
        <v>JKT 1_BRI KC GUNUNG SAHARI</v>
      </c>
      <c r="G224" s="97" t="s">
        <v>3146</v>
      </c>
      <c r="H224" s="97" t="s">
        <v>3046</v>
      </c>
      <c r="I224" s="314">
        <f t="shared" si="18"/>
        <v>43431</v>
      </c>
      <c r="J224" s="314">
        <f t="shared" si="19"/>
        <v>43431</v>
      </c>
      <c r="K224" s="314">
        <f t="shared" si="20"/>
        <v>43431</v>
      </c>
      <c r="L224" s="314">
        <f t="shared" si="21"/>
        <v>43431</v>
      </c>
      <c r="M224" s="97" t="s">
        <v>8547</v>
      </c>
      <c r="N224" s="97" t="s">
        <v>8548</v>
      </c>
      <c r="O224" s="97" t="s">
        <v>14</v>
      </c>
      <c r="P224" s="97" t="s">
        <v>2940</v>
      </c>
      <c r="Q224" s="337">
        <v>20009</v>
      </c>
      <c r="R224" s="97" t="str">
        <f>VLOOKUP(A224,Sheet7!$B$3:$BR$326,18,FALSE)</f>
        <v>Irwan</v>
      </c>
      <c r="S224" s="97">
        <f>VLOOKUP(A224,Sheet7!$B$3:$BR$326,19,FALSE)</f>
        <v>85316695880</v>
      </c>
      <c r="T224" s="97">
        <f>VLOOKUP(A224,Sheet7!$B$3:$BR$326,26,FALSE)</f>
        <v>0</v>
      </c>
      <c r="U224" s="97">
        <f>VLOOKUP(A224,Sheet7!$B$3:$BR$326,27,FALSE)</f>
        <v>0</v>
      </c>
      <c r="V224" s="97" t="str">
        <f>VLOOKUP(A224,Sheet7!$B$3:$BR$326,21,FALSE)</f>
        <v>36E21768</v>
      </c>
      <c r="W224" s="97">
        <f>VLOOKUP(A224,Sheet7!$B$3:$BR$326,32,FALSE)</f>
        <v>152</v>
      </c>
      <c r="X224" s="97">
        <v>180</v>
      </c>
      <c r="Y224" s="97">
        <f>VLOOKUP(A224,Sheet7!$B$3:$BR$326,49,FALSE)</f>
        <v>35.42</v>
      </c>
      <c r="Z224" s="97">
        <f>VLOOKUP(A224,Sheet7!$B$3:$BR$326,50,FALSE)</f>
        <v>53.55</v>
      </c>
      <c r="AA224" s="97" t="s">
        <v>8554</v>
      </c>
      <c r="AB224" s="97" t="str">
        <f>VLOOKUP(A224,TaskSurvey!$A$2:$AR$237,36,FALSE)</f>
        <v>NPRM</v>
      </c>
      <c r="AC224" s="97" t="str">
        <f>VLOOKUP(A224,TaskSurvey!$A$2:$AR$237,37,FALSE)</f>
        <v>100m x 2</v>
      </c>
      <c r="AD224" s="97" t="str">
        <f>VLOOKUP(A224,TaskSurvey!$A$2:$AR$237,25,FALSE)</f>
        <v>3.8 m</v>
      </c>
      <c r="AE224" s="97" t="s">
        <v>8556</v>
      </c>
      <c r="AF224" s="97">
        <f>VLOOKUP(A224,Sheet7!$B$3:$BR$326,59,FALSE)</f>
        <v>0</v>
      </c>
      <c r="AG224" s="97" t="str">
        <f t="shared" si="22"/>
        <v>1.131.49.1</v>
      </c>
      <c r="AH224" s="97" t="str">
        <f>VLOOKUP(A224,Sheet7!$B$3:$BR$326,23,FALSE)</f>
        <v>10.204.0.164/30</v>
      </c>
      <c r="AI224" s="335" t="str">
        <f>MasterRemote!K224</f>
        <v>HUGHES239</v>
      </c>
      <c r="AJ224" s="335">
        <v>233081108</v>
      </c>
      <c r="AK224" s="335" t="s">
        <v>6725</v>
      </c>
      <c r="AL224" s="97" t="str">
        <f>MasterRemote!T224</f>
        <v>SCM201900010008</v>
      </c>
      <c r="AM224" s="97" t="s">
        <v>8548</v>
      </c>
      <c r="AN224" s="97" t="s">
        <v>8548</v>
      </c>
      <c r="AO224" s="335" t="str">
        <f t="shared" si="23"/>
        <v>HUGHES239-Instalasi-223</v>
      </c>
      <c r="AP224" s="335">
        <v>233019505</v>
      </c>
      <c r="AQ224" s="338" t="s">
        <v>6749</v>
      </c>
    </row>
    <row r="225" spans="1:43">
      <c r="A225" s="97" t="str">
        <f>MasterRemote!A225</f>
        <v>SCM201900010008000224</v>
      </c>
      <c r="B225" s="97">
        <f>MasterRemote!B225</f>
        <v>224</v>
      </c>
      <c r="C225" s="97" t="str">
        <f>VLOOKUP(A225,Sheet7!$B$3:$BR$326,22,FALSE)</f>
        <v>1.73.177.1</v>
      </c>
      <c r="D225" s="314">
        <v>43448</v>
      </c>
      <c r="E225" s="97" t="s">
        <v>4712</v>
      </c>
      <c r="F225" s="97" t="str">
        <f>MasterRemote!I225</f>
        <v>KANWIL PEKANBARU</v>
      </c>
      <c r="G225" s="97" t="s">
        <v>3146</v>
      </c>
      <c r="H225" s="97" t="s">
        <v>3046</v>
      </c>
      <c r="I225" s="314">
        <f t="shared" si="18"/>
        <v>43448</v>
      </c>
      <c r="J225" s="314">
        <f t="shared" si="19"/>
        <v>43448</v>
      </c>
      <c r="K225" s="314">
        <f t="shared" si="20"/>
        <v>43448</v>
      </c>
      <c r="L225" s="314">
        <f t="shared" si="21"/>
        <v>43448</v>
      </c>
      <c r="M225" s="97" t="s">
        <v>8547</v>
      </c>
      <c r="N225" s="97" t="s">
        <v>8548</v>
      </c>
      <c r="O225" s="97" t="s">
        <v>14</v>
      </c>
      <c r="P225" s="97" t="s">
        <v>2940</v>
      </c>
      <c r="Q225" s="337">
        <v>20009</v>
      </c>
      <c r="R225" s="97">
        <f>VLOOKUP(A225,Sheet7!$B$3:$BR$326,18,FALSE)</f>
        <v>0</v>
      </c>
      <c r="S225" s="97">
        <f>VLOOKUP(A225,Sheet7!$B$3:$BR$326,19,FALSE)</f>
        <v>0</v>
      </c>
      <c r="T225" s="97" t="str">
        <f>VLOOKUP(A225,Sheet7!$B$3:$BR$326,26,FALSE)</f>
        <v>0. 28 N</v>
      </c>
      <c r="U225" s="97" t="str">
        <f>VLOOKUP(A225,Sheet7!$B$3:$BR$326,27,FALSE)</f>
        <v>101. 27 E</v>
      </c>
      <c r="V225" s="97" t="str">
        <f>VLOOKUP(A225,Sheet7!$B$3:$BR$326,21,FALSE)</f>
        <v>36X10731</v>
      </c>
      <c r="W225" s="97">
        <f>VLOOKUP(A225,Sheet7!$B$3:$BR$326,32,FALSE)</f>
        <v>0</v>
      </c>
      <c r="X225" s="97">
        <v>180</v>
      </c>
      <c r="Y225" s="97">
        <f>VLOOKUP(A225,Sheet7!$B$3:$BR$326,49,FALSE)</f>
        <v>0</v>
      </c>
      <c r="Z225" s="97">
        <f>VLOOKUP(A225,Sheet7!$B$3:$BR$326,50,FALSE)</f>
        <v>0</v>
      </c>
      <c r="AA225" s="97" t="s">
        <v>8554</v>
      </c>
      <c r="AB225" s="97" t="str">
        <f>VLOOKUP(A225,TaskSurvey!$A$2:$AR$237,36,FALSE)</f>
        <v>NPRM</v>
      </c>
      <c r="AC225" s="97" t="str">
        <f>VLOOKUP(A225,TaskSurvey!$A$2:$AR$237,37,FALSE)</f>
        <v>100m x 2</v>
      </c>
      <c r="AD225" s="97" t="str">
        <f>VLOOKUP(A225,TaskSurvey!$A$2:$AR$237,25,FALSE)</f>
        <v>3.8 m</v>
      </c>
      <c r="AE225" s="97" t="s">
        <v>8556</v>
      </c>
      <c r="AF225" s="97">
        <f>VLOOKUP(A225,Sheet7!$B$3:$BR$326,59,FALSE)</f>
        <v>0</v>
      </c>
      <c r="AG225" s="97" t="str">
        <f t="shared" si="22"/>
        <v>1.73.177.1</v>
      </c>
      <c r="AH225" s="97">
        <f>VLOOKUP(A225,Sheet7!$B$3:$BR$326,23,FALSE)</f>
        <v>0</v>
      </c>
      <c r="AI225" s="335" t="str">
        <f>MasterRemote!K225</f>
        <v>HUGHES239</v>
      </c>
      <c r="AJ225" s="335">
        <v>236941705</v>
      </c>
      <c r="AK225" s="335" t="s">
        <v>6724</v>
      </c>
      <c r="AL225" s="97" t="str">
        <f>MasterRemote!T225</f>
        <v>SCM201900010008</v>
      </c>
      <c r="AM225" s="97" t="s">
        <v>8548</v>
      </c>
      <c r="AN225" s="97" t="s">
        <v>8548</v>
      </c>
      <c r="AO225" s="335" t="str">
        <f t="shared" si="23"/>
        <v>HUGHES239-Instalasi-224</v>
      </c>
      <c r="AP225" s="335">
        <v>233019505</v>
      </c>
      <c r="AQ225" s="338" t="s">
        <v>6749</v>
      </c>
    </row>
    <row r="226" spans="1:43">
      <c r="A226" s="97" t="str">
        <f>MasterRemote!A226</f>
        <v>SCM201900010008000225</v>
      </c>
      <c r="B226" s="97">
        <f>MasterRemote!B226</f>
        <v>225</v>
      </c>
      <c r="C226" s="97" t="str">
        <f>VLOOKUP(A226,Sheet7!$B$3:$BR$326,22,FALSE)</f>
        <v>46.31.92.1</v>
      </c>
      <c r="D226" s="314">
        <v>43446</v>
      </c>
      <c r="E226" s="97" t="s">
        <v>4712</v>
      </c>
      <c r="F226" s="97" t="str">
        <f>MasterRemote!I226</f>
        <v>KANCA PKU IMAM MUNANDAR PKBARU(X)</v>
      </c>
      <c r="G226" s="97" t="s">
        <v>3267</v>
      </c>
      <c r="H226" s="97" t="s">
        <v>3119</v>
      </c>
      <c r="I226" s="314">
        <f t="shared" si="18"/>
        <v>43446</v>
      </c>
      <c r="J226" s="314">
        <f t="shared" si="19"/>
        <v>43446</v>
      </c>
      <c r="K226" s="314">
        <f t="shared" si="20"/>
        <v>43446</v>
      </c>
      <c r="L226" s="314">
        <f t="shared" si="21"/>
        <v>43446</v>
      </c>
      <c r="M226" s="97" t="s">
        <v>8547</v>
      </c>
      <c r="N226" s="97" t="s">
        <v>8548</v>
      </c>
      <c r="O226" s="97" t="s">
        <v>14</v>
      </c>
      <c r="P226" s="97" t="s">
        <v>2940</v>
      </c>
      <c r="Q226" s="337">
        <v>20009</v>
      </c>
      <c r="R226" s="97" t="str">
        <f>VLOOKUP(A226,Sheet7!$B$3:$BR$326,18,FALSE)</f>
        <v>Dani</v>
      </c>
      <c r="S226" s="97">
        <f>VLOOKUP(A226,Sheet7!$B$3:$BR$326,19,FALSE)</f>
        <v>82381810860</v>
      </c>
      <c r="T226" s="97" t="str">
        <f>VLOOKUP(A226,Sheet7!$B$3:$BR$326,26,FALSE)</f>
        <v>0. 28 N</v>
      </c>
      <c r="U226" s="97" t="str">
        <f>VLOOKUP(A226,Sheet7!$B$3:$BR$326,27,FALSE)</f>
        <v>101. 27 E</v>
      </c>
      <c r="V226" s="97" t="str">
        <f>VLOOKUP(A226,Sheet7!$B$3:$BR$326,21,FALSE)</f>
        <v>36X20481</v>
      </c>
      <c r="W226" s="97">
        <f>VLOOKUP(A226,Sheet7!$B$3:$BR$326,32,FALSE)</f>
        <v>129</v>
      </c>
      <c r="X226" s="97">
        <v>180</v>
      </c>
      <c r="Y226" s="97" t="str">
        <f>VLOOKUP(A226,Sheet7!$B$3:$BR$326,49,FALSE)</f>
        <v>35.42</v>
      </c>
      <c r="Z226" s="97" t="str">
        <f>VLOOKUP(A226,Sheet7!$B$3:$BR$326,50,FALSE)</f>
        <v>51.05</v>
      </c>
      <c r="AA226" s="97" t="s">
        <v>8554</v>
      </c>
      <c r="AB226" s="97" t="str">
        <f>VLOOKUP(A226,TaskSurvey!$A$2:$AR$237,36,FALSE)</f>
        <v>NPRM</v>
      </c>
      <c r="AC226" s="97" t="str">
        <f>VLOOKUP(A226,TaskSurvey!$A$2:$AR$237,37,FALSE)</f>
        <v>100m x 2</v>
      </c>
      <c r="AD226" s="97" t="str">
        <f>VLOOKUP(A226,TaskSurvey!$A$2:$AR$237,25,FALSE)</f>
        <v>2.4 m</v>
      </c>
      <c r="AE226" s="97" t="s">
        <v>8556</v>
      </c>
      <c r="AF226" s="97" t="str">
        <f>VLOOKUP(A226,Sheet7!$B$3:$BR$326,59,FALSE)</f>
        <v>Jl. Imam Munandar No.99 D dan E, Pekanbaru</v>
      </c>
      <c r="AG226" s="97" t="str">
        <f t="shared" si="22"/>
        <v>46.31.92.1</v>
      </c>
      <c r="AH226" s="97">
        <f>VLOOKUP(A226,Sheet7!$B$3:$BR$326,23,FALSE)</f>
        <v>0</v>
      </c>
      <c r="AI226" s="335" t="str">
        <f>MasterRemote!K226</f>
        <v>HUGHES239</v>
      </c>
      <c r="AJ226" s="335">
        <v>236941705</v>
      </c>
      <c r="AK226" s="335" t="s">
        <v>6724</v>
      </c>
      <c r="AL226" s="97" t="str">
        <f>MasterRemote!T226</f>
        <v>SCM201900010008</v>
      </c>
      <c r="AM226" s="97" t="s">
        <v>8548</v>
      </c>
      <c r="AN226" s="97" t="s">
        <v>8548</v>
      </c>
      <c r="AO226" s="335" t="str">
        <f t="shared" si="23"/>
        <v>HUGHES239-Instalasi-225</v>
      </c>
      <c r="AP226" s="335">
        <v>233019505</v>
      </c>
      <c r="AQ226" s="338" t="s">
        <v>6749</v>
      </c>
    </row>
    <row r="227" spans="1:43">
      <c r="A227" s="97" t="str">
        <f>MasterRemote!A227</f>
        <v>SCM201900010008000226</v>
      </c>
      <c r="B227" s="97">
        <f>MasterRemote!B227</f>
        <v>226</v>
      </c>
      <c r="C227" s="97" t="str">
        <f>VLOOKUP(A227,Sheet7!$B$3:$BR$326,22,FALSE)</f>
        <v>29.1.41.1</v>
      </c>
      <c r="D227" s="314">
        <v>43441</v>
      </c>
      <c r="E227" s="97" t="s">
        <v>4712</v>
      </c>
      <c r="F227" s="97" t="str">
        <f>MasterRemote!I227</f>
        <v>BRI KANCA KALIMALANG</v>
      </c>
      <c r="G227" s="97">
        <v>236581704</v>
      </c>
      <c r="H227" s="97" t="s">
        <v>6744</v>
      </c>
      <c r="I227" s="314">
        <f t="shared" si="18"/>
        <v>43441</v>
      </c>
      <c r="J227" s="314">
        <f t="shared" si="19"/>
        <v>43441</v>
      </c>
      <c r="K227" s="314">
        <f t="shared" si="20"/>
        <v>43441</v>
      </c>
      <c r="L227" s="314">
        <f t="shared" si="21"/>
        <v>43441</v>
      </c>
      <c r="M227" s="97" t="s">
        <v>8547</v>
      </c>
      <c r="N227" s="97" t="s">
        <v>8548</v>
      </c>
      <c r="O227" s="97" t="s">
        <v>14</v>
      </c>
      <c r="P227" s="97" t="s">
        <v>2940</v>
      </c>
      <c r="Q227" s="337">
        <v>20009</v>
      </c>
      <c r="R227" s="97" t="str">
        <f>VLOOKUP(A227,Sheet7!$B$3:$BR$326,18,FALSE)</f>
        <v>Priyo</v>
      </c>
      <c r="S227" s="97">
        <f>VLOOKUP(A227,Sheet7!$B$3:$BR$326,19,FALSE)</f>
        <v>87781000637</v>
      </c>
      <c r="T227" s="97">
        <f>VLOOKUP(A227,Sheet7!$B$3:$BR$326,26,FALSE)</f>
        <v>0</v>
      </c>
      <c r="U227" s="97">
        <f>VLOOKUP(A227,Sheet7!$B$3:$BR$326,27,FALSE)</f>
        <v>0</v>
      </c>
      <c r="V227" s="97" t="str">
        <f>VLOOKUP(A227,Sheet7!$B$3:$BR$326,21,FALSE)</f>
        <v>36E21771</v>
      </c>
      <c r="W227" s="97">
        <f>VLOOKUP(A227,Sheet7!$B$3:$BR$326,32,FALSE)</f>
        <v>140</v>
      </c>
      <c r="X227" s="97">
        <v>180</v>
      </c>
      <c r="Y227" s="97" t="str">
        <f>VLOOKUP(A227,Sheet7!$B$3:$BR$326,49,FALSE)</f>
        <v>36.77</v>
      </c>
      <c r="Z227" s="97" t="str">
        <f>VLOOKUP(A227,Sheet7!$B$3:$BR$326,50,FALSE)</f>
        <v>54.43</v>
      </c>
      <c r="AA227" s="97" t="s">
        <v>8554</v>
      </c>
      <c r="AB227" s="97" t="str">
        <f>VLOOKUP(A227,TaskSurvey!$A$2:$AR$237,36,FALSE)</f>
        <v>NPRM</v>
      </c>
      <c r="AC227" s="97" t="str">
        <f>VLOOKUP(A227,TaskSurvey!$A$2:$AR$237,37,FALSE)</f>
        <v>80m x 2</v>
      </c>
      <c r="AD227" s="97" t="str">
        <f>VLOOKUP(A227,TaskSurvey!$A$2:$AR$237,25,FALSE)</f>
        <v>3,8 m</v>
      </c>
      <c r="AE227" s="97" t="s">
        <v>8556</v>
      </c>
      <c r="AF227" s="97">
        <f>VLOOKUP(A227,Sheet7!$B$3:$BR$326,59,FALSE)</f>
        <v>0</v>
      </c>
      <c r="AG227" s="97" t="str">
        <f t="shared" si="22"/>
        <v>29.1.41.1</v>
      </c>
      <c r="AH227" s="97" t="str">
        <f>VLOOKUP(A227,Sheet7!$B$3:$BR$326,23,FALSE)</f>
        <v>10.204.0.185</v>
      </c>
      <c r="AI227" s="335" t="str">
        <f>MasterRemote!K227</f>
        <v>HUGHES239</v>
      </c>
      <c r="AJ227" s="335">
        <v>233081108</v>
      </c>
      <c r="AK227" s="335" t="s">
        <v>6725</v>
      </c>
      <c r="AL227" s="97" t="str">
        <f>MasterRemote!T227</f>
        <v>SCM201900010008</v>
      </c>
      <c r="AM227" s="97" t="s">
        <v>8548</v>
      </c>
      <c r="AN227" s="97" t="s">
        <v>8548</v>
      </c>
      <c r="AO227" s="335" t="str">
        <f t="shared" si="23"/>
        <v>HUGHES239-Instalasi-226</v>
      </c>
      <c r="AP227" s="335">
        <v>233019505</v>
      </c>
      <c r="AQ227" s="338" t="s">
        <v>6749</v>
      </c>
    </row>
    <row r="228" spans="1:43">
      <c r="A228" s="97" t="str">
        <f>MasterRemote!A228</f>
        <v>SCM201900010008000227</v>
      </c>
      <c r="B228" s="97">
        <f>MasterRemote!B228</f>
        <v>227</v>
      </c>
      <c r="C228" s="97" t="str">
        <f>VLOOKUP(A228,Sheet7!$B$3:$BR$326,22,FALSE)</f>
        <v>53.228.92.1</v>
      </c>
      <c r="D228" s="314">
        <v>43455</v>
      </c>
      <c r="E228" s="97" t="s">
        <v>4712</v>
      </c>
      <c r="F228" s="97" t="str">
        <f>MasterRemote!I228</f>
        <v>BRI KANCA SUNTER</v>
      </c>
      <c r="G228" s="97">
        <v>237181707</v>
      </c>
      <c r="H228" s="97" t="s">
        <v>6743</v>
      </c>
      <c r="I228" s="314">
        <f t="shared" si="18"/>
        <v>43455</v>
      </c>
      <c r="J228" s="314">
        <f t="shared" si="19"/>
        <v>43455</v>
      </c>
      <c r="K228" s="314">
        <f t="shared" si="20"/>
        <v>43455</v>
      </c>
      <c r="L228" s="314">
        <f t="shared" si="21"/>
        <v>43455</v>
      </c>
      <c r="M228" s="97" t="s">
        <v>8547</v>
      </c>
      <c r="N228" s="97" t="s">
        <v>8548</v>
      </c>
      <c r="O228" s="97" t="s">
        <v>14</v>
      </c>
      <c r="P228" s="97" t="s">
        <v>2940</v>
      </c>
      <c r="Q228" s="337">
        <v>20009</v>
      </c>
      <c r="R228" s="97" t="str">
        <f>VLOOKUP(A228,Sheet7!$B$3:$BR$326,18,FALSE)</f>
        <v>Janur</v>
      </c>
      <c r="S228" s="97">
        <f>VLOOKUP(A228,Sheet7!$B$3:$BR$326,19,FALSE)</f>
        <v>89639386452</v>
      </c>
      <c r="T228" s="97">
        <f>VLOOKUP(A228,Sheet7!$B$3:$BR$326,26,FALSE)</f>
        <v>0</v>
      </c>
      <c r="U228" s="97">
        <f>VLOOKUP(A228,Sheet7!$B$3:$BR$326,27,FALSE)</f>
        <v>0</v>
      </c>
      <c r="V228" s="97" t="str">
        <f>VLOOKUP(A228,Sheet7!$B$3:$BR$326,21,FALSE)</f>
        <v>36E21770</v>
      </c>
      <c r="W228" s="97">
        <f>VLOOKUP(A228,Sheet7!$B$3:$BR$326,32,FALSE)</f>
        <v>0</v>
      </c>
      <c r="X228" s="97">
        <v>180</v>
      </c>
      <c r="Y228" s="97" t="str">
        <f>VLOOKUP(A228,Sheet7!$B$3:$BR$326,49,FALSE)</f>
        <v>34.70</v>
      </c>
      <c r="Z228" s="97" t="str">
        <f>VLOOKUP(A228,Sheet7!$B$3:$BR$326,50,FALSE)</f>
        <v>51.23</v>
      </c>
      <c r="AA228" s="97" t="s">
        <v>8554</v>
      </c>
      <c r="AB228" s="97" t="str">
        <f>VLOOKUP(A228,TaskSurvey!$A$2:$AR$237,36,FALSE)</f>
        <v>NPRM</v>
      </c>
      <c r="AC228" s="97" t="str">
        <f>VLOOKUP(A228,TaskSurvey!$A$2:$AR$237,37,FALSE)</f>
        <v>100m x 2</v>
      </c>
      <c r="AD228" s="97" t="str">
        <f>VLOOKUP(A228,TaskSurvey!$A$2:$AR$237,25,FALSE)</f>
        <v>2,4 m</v>
      </c>
      <c r="AE228" s="97" t="s">
        <v>8556</v>
      </c>
      <c r="AF228" s="97">
        <f>VLOOKUP(A228,Sheet7!$B$3:$BR$326,59,FALSE)</f>
        <v>0</v>
      </c>
      <c r="AG228" s="97" t="str">
        <f t="shared" si="22"/>
        <v>53.228.92.1</v>
      </c>
      <c r="AH228" s="97" t="str">
        <f>VLOOKUP(A228,Sheet7!$B$3:$BR$326,23,FALSE)</f>
        <v>10.204.0.181</v>
      </c>
      <c r="AI228" s="335" t="str">
        <f>MasterRemote!K228</f>
        <v>HUGHES239</v>
      </c>
      <c r="AJ228" s="335">
        <v>233081108</v>
      </c>
      <c r="AK228" s="335" t="s">
        <v>6725</v>
      </c>
      <c r="AL228" s="97" t="str">
        <f>MasterRemote!T228</f>
        <v>SCM201900010008</v>
      </c>
      <c r="AM228" s="97" t="s">
        <v>8548</v>
      </c>
      <c r="AN228" s="97" t="s">
        <v>8548</v>
      </c>
      <c r="AO228" s="335" t="str">
        <f t="shared" si="23"/>
        <v>HUGHES239-Instalasi-227</v>
      </c>
      <c r="AP228" s="335">
        <v>233019505</v>
      </c>
      <c r="AQ228" s="338" t="s">
        <v>6749</v>
      </c>
    </row>
    <row r="229" spans="1:43">
      <c r="A229" s="97" t="str">
        <f>MasterRemote!A229</f>
        <v>SCM201900010008000228</v>
      </c>
      <c r="B229" s="97">
        <f>MasterRemote!B229</f>
        <v>228</v>
      </c>
      <c r="C229" s="97" t="str">
        <f>VLOOKUP(A229,Sheet7!$B$3:$BR$326,22,FALSE)</f>
        <v>1.72.17.1</v>
      </c>
      <c r="D229" s="314">
        <f>VLOOKUP(A229,Sheet7!$B$3:$BR$326,16,FALSE)</f>
        <v>43451</v>
      </c>
      <c r="E229" s="97" t="s">
        <v>4712</v>
      </c>
      <c r="F229" s="97" t="str">
        <f>MasterRemote!I229</f>
        <v>KANCA MDN PADANG SIDEMPUAN</v>
      </c>
      <c r="G229" s="97" t="s">
        <v>2960</v>
      </c>
      <c r="H229" s="97" t="s">
        <v>2961</v>
      </c>
      <c r="I229" s="314">
        <f t="shared" si="18"/>
        <v>43451</v>
      </c>
      <c r="J229" s="314">
        <f t="shared" si="19"/>
        <v>43451</v>
      </c>
      <c r="K229" s="314">
        <f t="shared" si="20"/>
        <v>43451</v>
      </c>
      <c r="L229" s="314">
        <f t="shared" si="21"/>
        <v>43451</v>
      </c>
      <c r="M229" s="97" t="s">
        <v>8547</v>
      </c>
      <c r="N229" s="97" t="s">
        <v>8548</v>
      </c>
      <c r="O229" s="97" t="s">
        <v>14</v>
      </c>
      <c r="P229" s="97" t="s">
        <v>2940</v>
      </c>
      <c r="Q229" s="337">
        <v>20009</v>
      </c>
      <c r="R229" s="97" t="str">
        <f>VLOOKUP(A229,Sheet7!$B$3:$BR$326,18,FALSE)</f>
        <v>Ari</v>
      </c>
      <c r="S229" s="97">
        <f>VLOOKUP(A229,Sheet7!$B$3:$BR$326,19,FALSE)</f>
        <v>81362266989</v>
      </c>
      <c r="T229" s="97">
        <f>VLOOKUP(A229,Sheet7!$B$3:$BR$326,26,FALSE)</f>
        <v>13810081</v>
      </c>
      <c r="U229" s="97">
        <f>VLOOKUP(A229,Sheet7!$B$3:$BR$326,27,FALSE)</f>
        <v>992708463</v>
      </c>
      <c r="V229" s="97" t="str">
        <f>VLOOKUP(A229,Sheet7!$B$3:$BR$326,21,FALSE)</f>
        <v>36B21437</v>
      </c>
      <c r="W229" s="97">
        <f>VLOOKUP(A229,Sheet7!$B$3:$BR$326,32,FALSE)</f>
        <v>116</v>
      </c>
      <c r="X229" s="97">
        <v>180</v>
      </c>
      <c r="Y229" s="97" t="str">
        <f>VLOOKUP(A229,Sheet7!$B$3:$BR$326,49,FALSE)</f>
        <v>35.33</v>
      </c>
      <c r="Z229" s="97" t="str">
        <f>VLOOKUP(A229,Sheet7!$B$3:$BR$326,50,FALSE)</f>
        <v>51.96</v>
      </c>
      <c r="AA229" s="97" t="s">
        <v>8554</v>
      </c>
      <c r="AB229" s="97" t="str">
        <f>VLOOKUP(A229,TaskSurvey!$A$2:$AR$237,36,FALSE)</f>
        <v>NPRM</v>
      </c>
      <c r="AC229" s="97" t="str">
        <f>VLOOKUP(A229,TaskSurvey!$A$2:$AR$237,37,FALSE)</f>
        <v>80m x 2</v>
      </c>
      <c r="AD229" s="97" t="str">
        <f>VLOOKUP(A229,TaskSurvey!$A$2:$AR$237,25,FALSE)</f>
        <v>2.4 m</v>
      </c>
      <c r="AE229" s="97" t="s">
        <v>8556</v>
      </c>
      <c r="AF229" s="97">
        <f>VLOOKUP(A229,Sheet7!$B$3:$BR$326,59,FALSE)</f>
        <v>0</v>
      </c>
      <c r="AG229" s="97" t="str">
        <f t="shared" si="22"/>
        <v>1.72.17.1</v>
      </c>
      <c r="AH229" s="97">
        <f>VLOOKUP(A229,Sheet7!$B$3:$BR$326,23,FALSE)</f>
        <v>0</v>
      </c>
      <c r="AI229" s="335" t="str">
        <f>MasterRemote!K229</f>
        <v>HUGHES239</v>
      </c>
      <c r="AJ229" s="335">
        <v>236941705</v>
      </c>
      <c r="AK229" s="335" t="s">
        <v>6724</v>
      </c>
      <c r="AL229" s="97" t="str">
        <f>MasterRemote!T229</f>
        <v>SCM201900010008</v>
      </c>
      <c r="AM229" s="97" t="s">
        <v>8548</v>
      </c>
      <c r="AN229" s="97" t="s">
        <v>8548</v>
      </c>
      <c r="AO229" s="335" t="str">
        <f t="shared" si="23"/>
        <v>HUGHES239-Instalasi-228</v>
      </c>
      <c r="AP229" s="335">
        <v>233019505</v>
      </c>
      <c r="AQ229" s="338" t="s">
        <v>6749</v>
      </c>
    </row>
    <row r="230" spans="1:43">
      <c r="A230" s="97" t="str">
        <f>MasterRemote!A230</f>
        <v>SCM201900010008000229</v>
      </c>
      <c r="B230" s="97">
        <f>MasterRemote!B230</f>
        <v>229</v>
      </c>
      <c r="C230" s="97" t="str">
        <f>VLOOKUP(A230,Sheet7!$B$3:$BR$326,22,FALSE)</f>
        <v>10.72.83.1</v>
      </c>
      <c r="D230" s="314">
        <v>43457</v>
      </c>
      <c r="E230" s="97" t="s">
        <v>4712</v>
      </c>
      <c r="F230" s="97" t="str">
        <f>MasterRemote!I230</f>
        <v>KANCA PALU</v>
      </c>
      <c r="G230" s="97" t="s">
        <v>3130</v>
      </c>
      <c r="H230" s="97" t="s">
        <v>3131</v>
      </c>
      <c r="I230" s="314">
        <f t="shared" si="18"/>
        <v>43457</v>
      </c>
      <c r="J230" s="314">
        <f t="shared" si="19"/>
        <v>43457</v>
      </c>
      <c r="K230" s="314">
        <f t="shared" si="20"/>
        <v>43457</v>
      </c>
      <c r="L230" s="314">
        <f t="shared" si="21"/>
        <v>43457</v>
      </c>
      <c r="M230" s="97" t="s">
        <v>8547</v>
      </c>
      <c r="N230" s="97" t="s">
        <v>8548</v>
      </c>
      <c r="O230" s="97" t="s">
        <v>14</v>
      </c>
      <c r="P230" s="97" t="s">
        <v>2940</v>
      </c>
      <c r="Q230" s="337">
        <v>20009</v>
      </c>
      <c r="R230" s="97" t="str">
        <f>VLOOKUP(A230,Sheet7!$B$3:$BR$326,18,FALSE)</f>
        <v>Sugi</v>
      </c>
      <c r="S230" s="97">
        <f>VLOOKUP(A230,Sheet7!$B$3:$BR$326,19,FALSE)</f>
        <v>85241110337</v>
      </c>
      <c r="T230" s="97">
        <f>VLOOKUP(A230,Sheet7!$B$3:$BR$326,26,FALSE)</f>
        <v>0</v>
      </c>
      <c r="U230" s="97">
        <f>VLOOKUP(A230,Sheet7!$B$3:$BR$326,27,FALSE)</f>
        <v>0</v>
      </c>
      <c r="V230" s="97" t="str">
        <f>VLOOKUP(A230,Sheet7!$B$3:$BR$326,21,FALSE)</f>
        <v>36N20774</v>
      </c>
      <c r="W230" s="97">
        <f>VLOOKUP(A230,Sheet7!$B$3:$BR$326,32,FALSE)</f>
        <v>128</v>
      </c>
      <c r="X230" s="97">
        <v>180</v>
      </c>
      <c r="Y230" s="97" t="str">
        <f>VLOOKUP(A230,Sheet7!$B$3:$BR$326,49,FALSE)</f>
        <v>36.07</v>
      </c>
      <c r="Z230" s="97" t="str">
        <f>VLOOKUP(A230,Sheet7!$B$3:$BR$326,50,FALSE)</f>
        <v>55.24</v>
      </c>
      <c r="AA230" s="97" t="s">
        <v>8554</v>
      </c>
      <c r="AB230" s="97" t="str">
        <f>VLOOKUP(A230,TaskSurvey!$A$2:$AR$237,36,FALSE)</f>
        <v>NPRM</v>
      </c>
      <c r="AC230" s="97" t="str">
        <f>VLOOKUP(A230,TaskSurvey!$A$2:$AR$237,37,FALSE)</f>
        <v>60m x 2</v>
      </c>
      <c r="AD230" s="97" t="str">
        <f>VLOOKUP(A230,TaskSurvey!$A$2:$AR$237,25,FALSE)</f>
        <v>3.8 m</v>
      </c>
      <c r="AE230" s="97" t="s">
        <v>8556</v>
      </c>
      <c r="AF230" s="97">
        <f>VLOOKUP(A230,Sheet7!$B$3:$BR$326,59,FALSE)</f>
        <v>0</v>
      </c>
      <c r="AG230" s="97" t="str">
        <f t="shared" si="22"/>
        <v>10.72.83.1</v>
      </c>
      <c r="AH230" s="97" t="str">
        <f>VLOOKUP(A230,Sheet7!$B$3:$BR$326,23,FALSE)</f>
        <v>10.204.0.206</v>
      </c>
      <c r="AI230" s="335" t="str">
        <f>MasterRemote!K230</f>
        <v>HUGHES239</v>
      </c>
      <c r="AJ230" s="335">
        <v>236471702</v>
      </c>
      <c r="AK230" s="335" t="s">
        <v>6722</v>
      </c>
      <c r="AL230" s="97" t="str">
        <f>MasterRemote!T230</f>
        <v>SCM201900010008</v>
      </c>
      <c r="AM230" s="97" t="s">
        <v>8548</v>
      </c>
      <c r="AN230" s="97" t="s">
        <v>8548</v>
      </c>
      <c r="AO230" s="335" t="str">
        <f t="shared" si="23"/>
        <v>HUGHES239-Instalasi-229</v>
      </c>
      <c r="AP230" s="335">
        <v>233019505</v>
      </c>
      <c r="AQ230" s="338" t="s">
        <v>6749</v>
      </c>
    </row>
    <row r="231" spans="1:43">
      <c r="A231" s="97" t="str">
        <f>MasterRemote!A231</f>
        <v>SCM201900010008000230</v>
      </c>
      <c r="B231" s="97">
        <f>MasterRemote!B231</f>
        <v>230</v>
      </c>
      <c r="C231" s="97" t="str">
        <f>VLOOKUP(A231,Sheet7!$B$3:$BR$326,22,FALSE)</f>
        <v>7.72.17.1</v>
      </c>
      <c r="D231" s="314">
        <v>43457</v>
      </c>
      <c r="E231" s="97" t="s">
        <v>4712</v>
      </c>
      <c r="F231" s="97" t="str">
        <f>MasterRemote!I231</f>
        <v>KC PARIGI MOUTONG</v>
      </c>
      <c r="G231" s="97">
        <v>236581704</v>
      </c>
      <c r="H231" s="97" t="s">
        <v>6744</v>
      </c>
      <c r="I231" s="314">
        <f t="shared" si="18"/>
        <v>43457</v>
      </c>
      <c r="J231" s="314">
        <f t="shared" si="19"/>
        <v>43457</v>
      </c>
      <c r="K231" s="314">
        <f t="shared" si="20"/>
        <v>43457</v>
      </c>
      <c r="L231" s="314">
        <f t="shared" si="21"/>
        <v>43457</v>
      </c>
      <c r="M231" s="97" t="s">
        <v>8547</v>
      </c>
      <c r="N231" s="97" t="s">
        <v>8548</v>
      </c>
      <c r="O231" s="97" t="s">
        <v>14</v>
      </c>
      <c r="P231" s="97" t="s">
        <v>2940</v>
      </c>
      <c r="Q231" s="337">
        <v>20009</v>
      </c>
      <c r="R231" s="97" t="str">
        <f>VLOOKUP(A231,Sheet7!$B$3:$BR$326,18,FALSE)</f>
        <v>Gede</v>
      </c>
      <c r="S231" s="97">
        <f>VLOOKUP(A231,Sheet7!$B$3:$BR$326,19,FALSE)</f>
        <v>82292634799</v>
      </c>
      <c r="T231" s="97">
        <f>VLOOKUP(A231,Sheet7!$B$3:$BR$326,26,FALSE)</f>
        <v>0</v>
      </c>
      <c r="U231" s="97">
        <f>VLOOKUP(A231,Sheet7!$B$3:$BR$326,27,FALSE)</f>
        <v>0</v>
      </c>
      <c r="V231" s="97" t="str">
        <f>VLOOKUP(A231,Sheet7!$B$3:$BR$326,21,FALSE)</f>
        <v>36N20775</v>
      </c>
      <c r="W231" s="97">
        <f>VLOOKUP(A231,Sheet7!$B$3:$BR$326,32,FALSE)</f>
        <v>141</v>
      </c>
      <c r="X231" s="97">
        <v>180</v>
      </c>
      <c r="Y231" s="97" t="str">
        <f>VLOOKUP(A231,Sheet7!$B$3:$BR$326,49,FALSE)</f>
        <v>36.54</v>
      </c>
      <c r="Z231" s="97" t="str">
        <f>VLOOKUP(A231,Sheet7!$B$3:$BR$326,50,FALSE)</f>
        <v>52.92</v>
      </c>
      <c r="AA231" s="97" t="s">
        <v>8554</v>
      </c>
      <c r="AB231" s="97" t="str">
        <f>VLOOKUP(A231,TaskSurvey!$A$2:$AR$237,36,FALSE)</f>
        <v>NPRM</v>
      </c>
      <c r="AC231" s="97" t="str">
        <f>VLOOKUP(A231,TaskSurvey!$A$2:$AR$237,37,FALSE)</f>
        <v>120m x 2</v>
      </c>
      <c r="AD231" s="97" t="str">
        <f>VLOOKUP(A231,TaskSurvey!$A$2:$AR$237,25,FALSE)</f>
        <v>3.8 m</v>
      </c>
      <c r="AE231" s="97" t="s">
        <v>8556</v>
      </c>
      <c r="AF231" s="97">
        <f>VLOOKUP(A231,Sheet7!$B$3:$BR$326,59,FALSE)</f>
        <v>0</v>
      </c>
      <c r="AG231" s="97" t="str">
        <f t="shared" si="22"/>
        <v>7.72.17.1</v>
      </c>
      <c r="AH231" s="97" t="str">
        <f>VLOOKUP(A231,Sheet7!$B$3:$BR$326,23,FALSE)</f>
        <v>10.204.0.208</v>
      </c>
      <c r="AI231" s="335" t="str">
        <f>MasterRemote!K231</f>
        <v>HUGHES239</v>
      </c>
      <c r="AJ231" s="335">
        <v>236471702</v>
      </c>
      <c r="AK231" s="335" t="s">
        <v>6722</v>
      </c>
      <c r="AL231" s="97" t="str">
        <f>MasterRemote!T231</f>
        <v>SCM201900010008</v>
      </c>
      <c r="AM231" s="97" t="s">
        <v>8548</v>
      </c>
      <c r="AN231" s="97" t="s">
        <v>8548</v>
      </c>
      <c r="AO231" s="335" t="str">
        <f t="shared" si="23"/>
        <v>HUGHES239-Instalasi-230</v>
      </c>
      <c r="AP231" s="335">
        <v>233019505</v>
      </c>
      <c r="AQ231" s="338" t="s">
        <v>6749</v>
      </c>
    </row>
    <row r="232" spans="1:43">
      <c r="A232" s="97" t="str">
        <f>MasterRemote!A232</f>
        <v>SCM201900010008000231</v>
      </c>
      <c r="B232" s="97">
        <f>MasterRemote!B232</f>
        <v>231</v>
      </c>
      <c r="C232" s="97" t="str">
        <f>VLOOKUP(A232,Sheet7!$B$3:$BR$326,22,FALSE)</f>
        <v>3.108.17.1</v>
      </c>
      <c r="D232" s="314">
        <v>43457</v>
      </c>
      <c r="E232" s="97" t="s">
        <v>4712</v>
      </c>
      <c r="F232" s="97" t="str">
        <f>MasterRemote!I232</f>
        <v>KANCA POSO</v>
      </c>
      <c r="G232" s="97" t="s">
        <v>3128</v>
      </c>
      <c r="H232" s="97" t="s">
        <v>3129</v>
      </c>
      <c r="I232" s="314">
        <f t="shared" si="18"/>
        <v>43457</v>
      </c>
      <c r="J232" s="314">
        <f t="shared" si="19"/>
        <v>43457</v>
      </c>
      <c r="K232" s="314">
        <f t="shared" si="20"/>
        <v>43457</v>
      </c>
      <c r="L232" s="314">
        <f t="shared" si="21"/>
        <v>43457</v>
      </c>
      <c r="M232" s="97" t="s">
        <v>8547</v>
      </c>
      <c r="N232" s="97" t="s">
        <v>8548</v>
      </c>
      <c r="O232" s="97" t="s">
        <v>14</v>
      </c>
      <c r="P232" s="97" t="s">
        <v>2940</v>
      </c>
      <c r="Q232" s="337">
        <v>20009</v>
      </c>
      <c r="R232" s="97" t="str">
        <f>VLOOKUP(A232,Sheet7!$B$3:$BR$326,18,FALSE)</f>
        <v>Galang</v>
      </c>
      <c r="S232" s="97">
        <f>VLOOKUP(A232,Sheet7!$B$3:$BR$326,19,FALSE)</f>
        <v>85241465693</v>
      </c>
      <c r="T232" s="97">
        <f>VLOOKUP(A232,Sheet7!$B$3:$BR$326,26,FALSE)</f>
        <v>0</v>
      </c>
      <c r="U232" s="97">
        <f>VLOOKUP(A232,Sheet7!$B$3:$BR$326,27,FALSE)</f>
        <v>0</v>
      </c>
      <c r="V232" s="97" t="str">
        <f>VLOOKUP(A232,Sheet7!$B$3:$BR$326,21,FALSE)</f>
        <v>36N20776</v>
      </c>
      <c r="W232" s="97">
        <f>VLOOKUP(A232,Sheet7!$B$3:$BR$326,32,FALSE)</f>
        <v>132</v>
      </c>
      <c r="X232" s="97">
        <v>180</v>
      </c>
      <c r="Y232" s="97" t="str">
        <f>VLOOKUP(A232,Sheet7!$B$3:$BR$326,49,FALSE)</f>
        <v>37.05</v>
      </c>
      <c r="Z232" s="97" t="str">
        <f>VLOOKUP(A232,Sheet7!$B$3:$BR$326,50,FALSE)</f>
        <v>53.67</v>
      </c>
      <c r="AA232" s="97" t="s">
        <v>8554</v>
      </c>
      <c r="AB232" s="97" t="str">
        <f>VLOOKUP(A232,TaskSurvey!$A$2:$AR$237,36,FALSE)</f>
        <v>NPRM</v>
      </c>
      <c r="AC232" s="97" t="str">
        <f>VLOOKUP(A232,TaskSurvey!$A$2:$AR$237,37,FALSE)</f>
        <v>100m x 2</v>
      </c>
      <c r="AD232" s="97" t="str">
        <f>VLOOKUP(A232,TaskSurvey!$A$2:$AR$237,25,FALSE)</f>
        <v>3.8 m</v>
      </c>
      <c r="AE232" s="97" t="s">
        <v>8556</v>
      </c>
      <c r="AF232" s="97">
        <f>VLOOKUP(A232,Sheet7!$B$3:$BR$326,59,FALSE)</f>
        <v>0</v>
      </c>
      <c r="AG232" s="97" t="str">
        <f t="shared" si="22"/>
        <v>3.108.17.1</v>
      </c>
      <c r="AH232" s="97">
        <f>VLOOKUP(A232,Sheet7!$B$3:$BR$326,23,FALSE)</f>
        <v>0</v>
      </c>
      <c r="AI232" s="335" t="str">
        <f>MasterRemote!K232</f>
        <v>HUGHES239</v>
      </c>
      <c r="AJ232" s="335">
        <v>236471702</v>
      </c>
      <c r="AK232" s="335" t="s">
        <v>6722</v>
      </c>
      <c r="AL232" s="97" t="str">
        <f>MasterRemote!T232</f>
        <v>SCM201900010008</v>
      </c>
      <c r="AM232" s="97" t="s">
        <v>8548</v>
      </c>
      <c r="AN232" s="97" t="s">
        <v>8548</v>
      </c>
      <c r="AO232" s="335" t="str">
        <f t="shared" si="23"/>
        <v>HUGHES239-Instalasi-231</v>
      </c>
      <c r="AP232" s="335">
        <v>233019505</v>
      </c>
      <c r="AQ232" s="338" t="s">
        <v>6749</v>
      </c>
    </row>
    <row r="233" spans="1:43">
      <c r="A233" s="97" t="str">
        <f>MasterRemote!A233</f>
        <v>SCM201900010008000232</v>
      </c>
      <c r="B233" s="97">
        <f>MasterRemote!B233</f>
        <v>232</v>
      </c>
      <c r="C233" s="97" t="str">
        <f>VLOOKUP(A233,Sheet7!$B$3:$BR$326,22,FALSE)</f>
        <v>1.132.218.1</v>
      </c>
      <c r="D233" s="314">
        <f>VLOOKUP(A233,Sheet7!$B$3:$BR$326,16,FALSE)</f>
        <v>43473</v>
      </c>
      <c r="E233" s="97" t="s">
        <v>4712</v>
      </c>
      <c r="F233" s="97" t="str">
        <f>MasterRemote!I233</f>
        <v>KANWIL JKT3 JAKARTA 3</v>
      </c>
      <c r="G233" s="97" t="s">
        <v>3147</v>
      </c>
      <c r="H233" s="97" t="s">
        <v>3023</v>
      </c>
      <c r="I233" s="314">
        <f t="shared" si="18"/>
        <v>43473</v>
      </c>
      <c r="J233" s="314">
        <f t="shared" si="19"/>
        <v>43473</v>
      </c>
      <c r="K233" s="314">
        <f t="shared" si="20"/>
        <v>43473</v>
      </c>
      <c r="L233" s="314">
        <f t="shared" si="21"/>
        <v>43473</v>
      </c>
      <c r="M233" s="97" t="s">
        <v>8547</v>
      </c>
      <c r="N233" s="97" t="s">
        <v>8548</v>
      </c>
      <c r="O233" s="97" t="s">
        <v>14</v>
      </c>
      <c r="P233" s="97" t="s">
        <v>2940</v>
      </c>
      <c r="Q233" s="337">
        <v>20009</v>
      </c>
      <c r="R233" s="97">
        <f>VLOOKUP(A233,Sheet7!$B$3:$BR$326,18,FALSE)</f>
        <v>0</v>
      </c>
      <c r="S233" s="97">
        <f>VLOOKUP(A233,Sheet7!$B$3:$BR$326,19,FALSE)</f>
        <v>0</v>
      </c>
      <c r="T233" s="97">
        <f>VLOOKUP(A233,Sheet7!$B$3:$BR$326,26,FALSE)</f>
        <v>-6296359</v>
      </c>
      <c r="U233" s="97">
        <f>VLOOKUP(A233,Sheet7!$B$3:$BR$326,27,FALSE)</f>
        <v>1063957</v>
      </c>
      <c r="V233" s="97" t="str">
        <f>VLOOKUP(A233,Sheet7!$B$3:$BR$326,21,FALSE)</f>
        <v>36Q12554</v>
      </c>
      <c r="W233" s="97">
        <f>VLOOKUP(A233,Sheet7!$B$3:$BR$326,32,FALSE)</f>
        <v>162</v>
      </c>
      <c r="X233" s="97">
        <v>180</v>
      </c>
      <c r="Y233" s="97" t="str">
        <f>VLOOKUP(A233,Sheet7!$B$3:$BR$326,49,FALSE)</f>
        <v>35.75</v>
      </c>
      <c r="Z233" s="97" t="str">
        <f>VLOOKUP(A233,Sheet7!$B$3:$BR$326,50,FALSE)</f>
        <v>55.69</v>
      </c>
      <c r="AA233" s="97" t="s">
        <v>8554</v>
      </c>
      <c r="AB233" s="97" t="str">
        <f>VLOOKUP(A233,TaskSurvey!$A$2:$AR$237,36,FALSE)</f>
        <v>NPRM</v>
      </c>
      <c r="AC233" s="97" t="str">
        <f>VLOOKUP(A233,TaskSurvey!$A$2:$AR$237,37,FALSE)</f>
        <v>90m x 2</v>
      </c>
      <c r="AD233" s="97" t="str">
        <f>VLOOKUP(A233,TaskSurvey!$A$2:$AR$237,25,FALSE)</f>
        <v>3.8 m</v>
      </c>
      <c r="AE233" s="97" t="s">
        <v>8556</v>
      </c>
      <c r="AF233" s="97">
        <f>VLOOKUP(A233,Sheet7!$B$3:$BR$326,59,FALSE)</f>
        <v>0</v>
      </c>
      <c r="AG233" s="97" t="str">
        <f t="shared" si="22"/>
        <v>1.132.218.1</v>
      </c>
      <c r="AH233" s="97">
        <f>VLOOKUP(A233,Sheet7!$B$3:$BR$326,23,FALSE)</f>
        <v>0</v>
      </c>
      <c r="AI233" s="335" t="str">
        <f>MasterRemote!K233</f>
        <v>HUGHES239</v>
      </c>
      <c r="AJ233" s="335">
        <v>233081108</v>
      </c>
      <c r="AK233" s="335" t="s">
        <v>6725</v>
      </c>
      <c r="AL233" s="97" t="str">
        <f>MasterRemote!T233</f>
        <v>SCM201900010008</v>
      </c>
      <c r="AM233" s="97" t="s">
        <v>8548</v>
      </c>
      <c r="AN233" s="97" t="s">
        <v>8548</v>
      </c>
      <c r="AO233" s="335" t="str">
        <f t="shared" si="23"/>
        <v>HUGHES239-Instalasi-232</v>
      </c>
      <c r="AP233" s="335">
        <v>233019505</v>
      </c>
      <c r="AQ233" s="338" t="s">
        <v>6749</v>
      </c>
    </row>
    <row r="234" spans="1:43">
      <c r="A234" s="97" t="str">
        <f>MasterRemote!A234</f>
        <v>SCM201900010008000233</v>
      </c>
      <c r="B234" s="97">
        <f>MasterRemote!B234</f>
        <v>233</v>
      </c>
      <c r="C234" s="97" t="str">
        <f>VLOOKUP(A234,Sheet7!$B$3:$BR$326,22,FALSE)</f>
        <v>3.99.17.1</v>
      </c>
      <c r="D234" s="314">
        <v>43461</v>
      </c>
      <c r="E234" s="97" t="s">
        <v>4712</v>
      </c>
      <c r="F234" s="97" t="str">
        <f>MasterRemote!I234</f>
        <v>KANWIL MKS MAKASSAR (P)</v>
      </c>
      <c r="G234" s="97" t="s">
        <v>3270</v>
      </c>
      <c r="H234" s="97" t="s">
        <v>3271</v>
      </c>
      <c r="I234" s="314">
        <f t="shared" si="18"/>
        <v>43461</v>
      </c>
      <c r="J234" s="314">
        <f t="shared" si="19"/>
        <v>43461</v>
      </c>
      <c r="K234" s="314">
        <f t="shared" si="20"/>
        <v>43461</v>
      </c>
      <c r="L234" s="314">
        <f t="shared" si="21"/>
        <v>43461</v>
      </c>
      <c r="M234" s="97" t="s">
        <v>8547</v>
      </c>
      <c r="N234" s="97" t="s">
        <v>8548</v>
      </c>
      <c r="O234" s="97" t="s">
        <v>14</v>
      </c>
      <c r="P234" s="97" t="s">
        <v>2940</v>
      </c>
      <c r="Q234" s="337">
        <v>20009</v>
      </c>
      <c r="R234" s="97" t="str">
        <f>VLOOKUP(A234,Sheet7!$B$3:$BR$326,18,FALSE)</f>
        <v>M. Rifky Mana</v>
      </c>
      <c r="S234" s="97">
        <f>VLOOKUP(A234,Sheet7!$B$3:$BR$326,19,FALSE)</f>
        <v>81241750015</v>
      </c>
      <c r="T234" s="97" t="str">
        <f>VLOOKUP(A234,Sheet7!$B$3:$BR$326,26,FALSE)</f>
        <v>5.07.54 S</v>
      </c>
      <c r="U234" s="97" t="str">
        <f>VLOOKUP(A234,Sheet7!$B$3:$BR$326,27,FALSE)</f>
        <v>119.24.26 E</v>
      </c>
      <c r="V234" s="97" t="str">
        <f>VLOOKUP(A234,Sheet7!$B$3:$BR$326,21,FALSE)</f>
        <v>36P11320</v>
      </c>
      <c r="W234" s="97">
        <f>VLOOKUP(A234,Sheet7!$B$3:$BR$326,32,FALSE)</f>
        <v>144</v>
      </c>
      <c r="X234" s="97">
        <v>180</v>
      </c>
      <c r="Y234" s="97" t="str">
        <f>VLOOKUP(A234,Sheet7!$B$3:$BR$326,49,FALSE)</f>
        <v>38.14</v>
      </c>
      <c r="Z234" s="97" t="str">
        <f>VLOOKUP(A234,Sheet7!$B$3:$BR$326,50,FALSE)</f>
        <v>54.57</v>
      </c>
      <c r="AA234" s="97" t="s">
        <v>8554</v>
      </c>
      <c r="AB234" s="97" t="str">
        <f>VLOOKUP(A234,TaskSurvey!$A$2:$AR$237,36,FALSE)</f>
        <v>NPRM</v>
      </c>
      <c r="AC234" s="97" t="str">
        <f>VLOOKUP(A234,TaskSurvey!$A$2:$AR$237,37,FALSE)</f>
        <v>90m x 2</v>
      </c>
      <c r="AD234" s="97" t="str">
        <f>VLOOKUP(A234,TaskSurvey!$A$2:$AR$237,25,FALSE)</f>
        <v>3.8 m</v>
      </c>
      <c r="AE234" s="97" t="s">
        <v>8556</v>
      </c>
      <c r="AF234" s="97">
        <f>VLOOKUP(A234,Sheet7!$B$3:$BR$326,59,FALSE)</f>
        <v>0</v>
      </c>
      <c r="AG234" s="97" t="str">
        <f t="shared" si="22"/>
        <v>3.99.17.1</v>
      </c>
      <c r="AH234" s="97" t="str">
        <f>VLOOKUP(A234,Sheet7!$B$3:$BR$326,23,FALSE)</f>
        <v>10.204.0.200</v>
      </c>
      <c r="AI234" s="335" t="str">
        <f>MasterRemote!K234</f>
        <v>HUGHES239</v>
      </c>
      <c r="AJ234" s="335">
        <v>236471702</v>
      </c>
      <c r="AK234" s="335" t="s">
        <v>6722</v>
      </c>
      <c r="AL234" s="97" t="str">
        <f>MasterRemote!T234</f>
        <v>SCM201900010008</v>
      </c>
      <c r="AM234" s="97" t="s">
        <v>8548</v>
      </c>
      <c r="AN234" s="97" t="s">
        <v>8548</v>
      </c>
      <c r="AO234" s="335" t="str">
        <f t="shared" si="23"/>
        <v>HUGHES239-Instalasi-233</v>
      </c>
      <c r="AP234" s="335">
        <v>233019505</v>
      </c>
      <c r="AQ234" s="338" t="s">
        <v>6749</v>
      </c>
    </row>
    <row r="235" spans="1:43">
      <c r="A235" s="97" t="str">
        <f>MasterRemote!A235</f>
        <v>SCM201900010008000234</v>
      </c>
      <c r="B235" s="97">
        <f>MasterRemote!B235</f>
        <v>234</v>
      </c>
      <c r="C235" s="97" t="str">
        <f>VLOOKUP(A235,Sheet7!$B$3:$BR$326,22,FALSE)</f>
        <v>5.73.17.1</v>
      </c>
      <c r="D235" s="314">
        <f>VLOOKUP(A235,Sheet7!$B$3:$BR$326,16,FALSE)</f>
        <v>43469</v>
      </c>
      <c r="E235" s="97" t="s">
        <v>4712</v>
      </c>
      <c r="F235" s="97" t="str">
        <f>MasterRemote!I235</f>
        <v>KANCA PKU TANJUNG PINANG (C0174)</v>
      </c>
      <c r="G235" s="97">
        <v>235751512</v>
      </c>
      <c r="H235" s="97" t="s">
        <v>6739</v>
      </c>
      <c r="I235" s="314">
        <f t="shared" si="18"/>
        <v>43469</v>
      </c>
      <c r="J235" s="314">
        <f t="shared" si="19"/>
        <v>43469</v>
      </c>
      <c r="K235" s="314">
        <f t="shared" si="20"/>
        <v>43469</v>
      </c>
      <c r="L235" s="314">
        <f t="shared" si="21"/>
        <v>43469</v>
      </c>
      <c r="M235" s="97" t="s">
        <v>8547</v>
      </c>
      <c r="N235" s="97" t="s">
        <v>8548</v>
      </c>
      <c r="O235" s="97" t="s">
        <v>14</v>
      </c>
      <c r="P235" s="97" t="s">
        <v>2940</v>
      </c>
      <c r="Q235" s="337">
        <v>20009</v>
      </c>
      <c r="R235" s="97" t="str">
        <f>VLOOKUP(A235,Sheet7!$B$3:$BR$326,18,FALSE)</f>
        <v>Renda A</v>
      </c>
      <c r="S235" s="97">
        <f>VLOOKUP(A235,Sheet7!$B$3:$BR$326,19,FALSE)</f>
        <v>85278785933</v>
      </c>
      <c r="T235" s="97" t="str">
        <f>VLOOKUP(A235,Sheet7!$B$3:$BR$326,26,FALSE)</f>
        <v>0"55"45 N</v>
      </c>
      <c r="U235" s="97" t="str">
        <f>VLOOKUP(A235,Sheet7!$B$3:$BR$326,27,FALSE)</f>
        <v>104"26"37 E</v>
      </c>
      <c r="V235" s="97" t="str">
        <f>VLOOKUP(A235,Sheet7!$B$3:$BR$326,21,FALSE)</f>
        <v>36X20776</v>
      </c>
      <c r="W235" s="97">
        <f>VLOOKUP(A235,Sheet7!$B$3:$BR$326,32,FALSE)</f>
        <v>122</v>
      </c>
      <c r="X235" s="97">
        <v>180</v>
      </c>
      <c r="Y235" s="97" t="str">
        <f>VLOOKUP(A235,Sheet7!$B$3:$BR$326,49,FALSE)</f>
        <v>35.03</v>
      </c>
      <c r="Z235" s="97" t="str">
        <f>VLOOKUP(A235,Sheet7!$B$3:$BR$326,50,FALSE)</f>
        <v>54.23</v>
      </c>
      <c r="AA235" s="97" t="s">
        <v>8554</v>
      </c>
      <c r="AB235" s="97" t="str">
        <f>VLOOKUP(A235,TaskSurvey!$A$2:$AR$237,36,FALSE)</f>
        <v>NPRM</v>
      </c>
      <c r="AC235" s="97" t="str">
        <f>VLOOKUP(A235,TaskSurvey!$A$2:$AR$237,37,FALSE)</f>
        <v>80m x 2</v>
      </c>
      <c r="AD235" s="97" t="str">
        <f>VLOOKUP(A235,TaskSurvey!$A$2:$AR$237,25,FALSE)</f>
        <v>2.4 m</v>
      </c>
      <c r="AE235" s="97" t="s">
        <v>8556</v>
      </c>
      <c r="AF235" s="97">
        <f>VLOOKUP(A235,Sheet7!$B$3:$BR$326,59,FALSE)</f>
        <v>0</v>
      </c>
      <c r="AG235" s="97" t="str">
        <f t="shared" si="22"/>
        <v>5.73.17.1</v>
      </c>
      <c r="AH235" s="97" t="str">
        <f>VLOOKUP(A235,Sheet7!$B$3:$BR$326,23,FALSE)</f>
        <v>10.204.0.224</v>
      </c>
      <c r="AI235" s="335" t="str">
        <f>MasterRemote!K235</f>
        <v>HUGHES239</v>
      </c>
      <c r="AJ235" s="335">
        <v>237711805</v>
      </c>
      <c r="AK235" s="340" t="s">
        <v>6726</v>
      </c>
      <c r="AL235" s="97" t="str">
        <f>MasterRemote!T235</f>
        <v>SCM201900010008</v>
      </c>
      <c r="AM235" s="97" t="s">
        <v>8548</v>
      </c>
      <c r="AN235" s="97" t="s">
        <v>8548</v>
      </c>
      <c r="AO235" s="335" t="str">
        <f t="shared" si="23"/>
        <v>HUGHES239-Instalasi-234</v>
      </c>
      <c r="AP235" s="335">
        <v>233019505</v>
      </c>
      <c r="AQ235" s="338" t="s">
        <v>6749</v>
      </c>
    </row>
    <row r="236" spans="1:43">
      <c r="A236" s="97" t="str">
        <f>MasterRemote!A236</f>
        <v>SCM201900010008000235</v>
      </c>
      <c r="B236" s="97">
        <f>MasterRemote!B236</f>
        <v>235</v>
      </c>
      <c r="C236" s="97" t="str">
        <f>VLOOKUP(A236,Sheet7!$B$3:$BR$326,22,FALSE)</f>
        <v>2.69.17.1</v>
      </c>
      <c r="D236" s="314">
        <f>VLOOKUP(A236,Sheet7!$B$3:$BR$326,16,FALSE)</f>
        <v>43525</v>
      </c>
      <c r="E236" s="97" t="s">
        <v>4712</v>
      </c>
      <c r="F236" s="97" t="str">
        <f>MasterRemote!I236</f>
        <v>KANWIL YGY YOGYAKARTA (H)</v>
      </c>
      <c r="G236" s="97" t="s">
        <v>3263</v>
      </c>
      <c r="H236" s="97" t="s">
        <v>3264</v>
      </c>
      <c r="I236" s="314">
        <f t="shared" si="18"/>
        <v>43525</v>
      </c>
      <c r="J236" s="314">
        <f t="shared" si="19"/>
        <v>43525</v>
      </c>
      <c r="K236" s="314">
        <f t="shared" si="20"/>
        <v>43525</v>
      </c>
      <c r="L236" s="314">
        <f t="shared" si="21"/>
        <v>43525</v>
      </c>
      <c r="M236" s="97" t="s">
        <v>8547</v>
      </c>
      <c r="N236" s="97" t="s">
        <v>8548</v>
      </c>
      <c r="O236" s="97" t="s">
        <v>14</v>
      </c>
      <c r="P236" s="97" t="s">
        <v>2940</v>
      </c>
      <c r="Q236" s="337">
        <v>20009</v>
      </c>
      <c r="R236" s="97" t="str">
        <f>VLOOKUP(A236,Sheet7!$B$3:$BR$326,18,FALSE)</f>
        <v>Agustiyono</v>
      </c>
      <c r="S236" s="97">
        <f>VLOOKUP(A236,Sheet7!$B$3:$BR$326,19,FALSE)</f>
        <v>8112952930</v>
      </c>
      <c r="T236" s="97">
        <f>VLOOKUP(A236,Sheet7!$B$3:$BR$326,26,FALSE)</f>
        <v>-7.78</v>
      </c>
      <c r="U236" s="97" t="str">
        <f>VLOOKUP(A236,Sheet7!$B$3:$BR$326,27,FALSE)</f>
        <v>110/37</v>
      </c>
      <c r="V236" s="97" t="str">
        <f>VLOOKUP(A236,Sheet7!$B$3:$BR$326,21,FALSE)</f>
        <v>36H12508</v>
      </c>
      <c r="W236" s="97">
        <f>VLOOKUP(A236,Sheet7!$B$3:$BR$326,32,FALSE)</f>
        <v>0</v>
      </c>
      <c r="X236" s="97">
        <v>180</v>
      </c>
      <c r="Y236" s="97" t="str">
        <f>VLOOKUP(A236,Sheet7!$B$3:$BR$326,49,FALSE)</f>
        <v>37.97</v>
      </c>
      <c r="Z236" s="97" t="str">
        <f>VLOOKUP(A236,Sheet7!$B$3:$BR$326,50,FALSE)</f>
        <v>53.66</v>
      </c>
      <c r="AA236" s="97" t="s">
        <v>8554</v>
      </c>
      <c r="AB236" s="97" t="str">
        <f>VLOOKUP(A236,TaskSurvey!$A$2:$AR$237,36,FALSE)</f>
        <v>NPRM</v>
      </c>
      <c r="AC236" s="97" t="str">
        <f>VLOOKUP(A236,TaskSurvey!$A$2:$AR$237,37,FALSE)</f>
        <v>100m x 2</v>
      </c>
      <c r="AD236" s="97" t="str">
        <f>VLOOKUP(A236,TaskSurvey!$A$2:$AR$237,25,FALSE)</f>
        <v>3.8 m</v>
      </c>
      <c r="AE236" s="97" t="s">
        <v>8556</v>
      </c>
      <c r="AF236" s="97">
        <f>VLOOKUP(A236,Sheet7!$B$3:$BR$326,59,FALSE)</f>
        <v>0</v>
      </c>
      <c r="AG236" s="97" t="str">
        <f t="shared" si="22"/>
        <v>2.69.17.1</v>
      </c>
      <c r="AH236" s="97" t="str">
        <f>VLOOKUP(A236,Sheet7!$B$3:$BR$326,23,FALSE)</f>
        <v>10.204.0.197</v>
      </c>
      <c r="AI236" s="335" t="str">
        <f>MasterRemote!K236</f>
        <v>HUGHES239</v>
      </c>
      <c r="AJ236" s="335">
        <v>233060803</v>
      </c>
      <c r="AK236" s="335" t="s">
        <v>4903</v>
      </c>
      <c r="AL236" s="97" t="str">
        <f>MasterRemote!T236</f>
        <v>SCM201900010008</v>
      </c>
      <c r="AM236" s="97" t="s">
        <v>8548</v>
      </c>
      <c r="AN236" s="97" t="s">
        <v>8548</v>
      </c>
      <c r="AO236" s="335" t="str">
        <f t="shared" si="23"/>
        <v>HUGHES239-Instalasi-235</v>
      </c>
      <c r="AP236" s="335">
        <v>233019505</v>
      </c>
      <c r="AQ236" s="338" t="s">
        <v>6749</v>
      </c>
    </row>
    <row r="237" spans="1:43">
      <c r="A237" s="97" t="str">
        <f>MasterRemote!A237</f>
        <v>SCM201900010008000236</v>
      </c>
      <c r="B237" s="97">
        <f>MasterRemote!B237</f>
        <v>236</v>
      </c>
      <c r="C237" s="97" t="str">
        <f>VLOOKUP(A237,Sheet7!$B$3:$BR$326,22,FALSE)</f>
        <v>26.3.33.1</v>
      </c>
      <c r="D237" s="314">
        <f>VLOOKUP(A237,Sheet7!$B$3:$BR$326,16,FALSE)</f>
        <v>43543</v>
      </c>
      <c r="E237" s="97" t="s">
        <v>4712</v>
      </c>
      <c r="F237" s="97" t="str">
        <f>MasterRemote!I237</f>
        <v>KANCA MDN MADINA-PENYAMBUNGAN PADANG SIDEMPUAN</v>
      </c>
      <c r="G237" s="97" t="s">
        <v>2960</v>
      </c>
      <c r="H237" s="97" t="s">
        <v>2961</v>
      </c>
      <c r="I237" s="314">
        <f t="shared" si="18"/>
        <v>43543</v>
      </c>
      <c r="J237" s="314">
        <f t="shared" si="19"/>
        <v>43543</v>
      </c>
      <c r="K237" s="314">
        <f t="shared" si="20"/>
        <v>43543</v>
      </c>
      <c r="L237" s="314">
        <f t="shared" si="21"/>
        <v>43543</v>
      </c>
      <c r="M237" s="97" t="s">
        <v>8547</v>
      </c>
      <c r="N237" s="97" t="s">
        <v>8548</v>
      </c>
      <c r="O237" s="97" t="s">
        <v>14</v>
      </c>
      <c r="P237" s="97" t="s">
        <v>2940</v>
      </c>
      <c r="Q237" s="337">
        <v>20009</v>
      </c>
      <c r="R237" s="97" t="str">
        <f>VLOOKUP(A237,Sheet7!$B$3:$BR$326,18,FALSE)</f>
        <v>Ahmad</v>
      </c>
      <c r="S237" s="97">
        <f>VLOOKUP(A237,Sheet7!$B$3:$BR$326,19,FALSE)</f>
        <v>85277407753</v>
      </c>
      <c r="T237" s="97">
        <f>VLOOKUP(A237,Sheet7!$B$3:$BR$326,26,FALSE)</f>
        <v>0</v>
      </c>
      <c r="U237" s="97">
        <f>VLOOKUP(A237,Sheet7!$B$3:$BR$326,27,FALSE)</f>
        <v>0</v>
      </c>
      <c r="V237" s="97" t="str">
        <f>VLOOKUP(A237,Sheet7!$B$3:$BR$326,21,FALSE)</f>
        <v>36B21886</v>
      </c>
      <c r="W237" s="97">
        <f>VLOOKUP(A237,Sheet7!$B$3:$BR$326,32,FALSE)</f>
        <v>137</v>
      </c>
      <c r="X237" s="97">
        <v>180</v>
      </c>
      <c r="Y237" s="97">
        <f>VLOOKUP(A237,Sheet7!$B$3:$BR$326,49,FALSE)</f>
        <v>35.700000000000003</v>
      </c>
      <c r="Z237" s="97">
        <f>VLOOKUP(A237,Sheet7!$B$3:$BR$326,50,FALSE)</f>
        <v>52.45</v>
      </c>
      <c r="AA237" s="97" t="s">
        <v>8554</v>
      </c>
      <c r="AB237" s="97" t="str">
        <f>VLOOKUP(A237,TaskSurvey!$A$2:$AR$237,36,FALSE)</f>
        <v>NPRM</v>
      </c>
      <c r="AC237" s="97" t="str">
        <f>VLOOKUP(A237,TaskSurvey!$A$2:$AR$237,37,FALSE)</f>
        <v>50m x 2</v>
      </c>
      <c r="AD237" s="97" t="str">
        <f>VLOOKUP(A237,TaskSurvey!$A$2:$AR$237,25,FALSE)</f>
        <v>2.4 m</v>
      </c>
      <c r="AE237" s="97" t="s">
        <v>8556</v>
      </c>
      <c r="AF237" s="97">
        <f>VLOOKUP(A237,Sheet7!$B$3:$BR$326,59,FALSE)</f>
        <v>0</v>
      </c>
      <c r="AG237" s="97" t="str">
        <f t="shared" si="22"/>
        <v>26.3.33.1</v>
      </c>
      <c r="AH237" s="97">
        <f>VLOOKUP(A237,Sheet7!$B$3:$BR$326,23,FALSE)</f>
        <v>0</v>
      </c>
      <c r="AI237" s="335" t="str">
        <f>MasterRemote!K237</f>
        <v>HUGHES239</v>
      </c>
      <c r="AJ237" s="335">
        <v>236941705</v>
      </c>
      <c r="AK237" s="335" t="s">
        <v>6724</v>
      </c>
      <c r="AL237" s="97" t="str">
        <f>MasterRemote!T237</f>
        <v>SCM201900010008</v>
      </c>
      <c r="AM237" s="97" t="s">
        <v>8548</v>
      </c>
      <c r="AN237" s="97" t="s">
        <v>8548</v>
      </c>
      <c r="AO237" s="335" t="str">
        <f t="shared" si="23"/>
        <v>HUGHES239-Instalasi-236</v>
      </c>
      <c r="AP237" s="335">
        <v>233019505</v>
      </c>
      <c r="AQ237" s="338" t="s">
        <v>6749</v>
      </c>
    </row>
  </sheetData>
  <autoFilter ref="A1:AR237" xr:uid="{61D6F080-1C5C-49EC-8D1F-4375B7B0112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9D257-CFBE-4041-950A-AD344F0AE638}">
  <sheetPr>
    <tabColor rgb="FFFFFF00"/>
  </sheetPr>
  <dimension ref="A1:AL8"/>
  <sheetViews>
    <sheetView tabSelected="1" workbookViewId="0">
      <selection activeCell="A2" sqref="A2:XFD8"/>
    </sheetView>
  </sheetViews>
  <sheetFormatPr defaultRowHeight="15"/>
  <cols>
    <col min="1" max="1" width="19.85546875" bestFit="1" customWidth="1"/>
    <col min="2" max="2" width="3.5703125" bestFit="1" customWidth="1"/>
    <col min="3" max="3" width="10" bestFit="1" customWidth="1"/>
    <col min="6" max="6" width="38.85546875" customWidth="1"/>
    <col min="35" max="35" width="17.85546875" bestFit="1" customWidth="1"/>
  </cols>
  <sheetData>
    <row r="1" spans="1:38">
      <c r="A1" s="408" t="s">
        <v>2926</v>
      </c>
      <c r="B1" s="409"/>
      <c r="C1" s="409" t="s">
        <v>2930</v>
      </c>
      <c r="D1" s="410" t="s">
        <v>4686</v>
      </c>
      <c r="E1" s="409" t="s">
        <v>4687</v>
      </c>
      <c r="F1" s="409" t="s">
        <v>2932</v>
      </c>
      <c r="G1" s="411" t="s">
        <v>2950</v>
      </c>
      <c r="H1" s="409" t="s">
        <v>4688</v>
      </c>
      <c r="I1" s="410" t="s">
        <v>4689</v>
      </c>
      <c r="J1" s="410" t="s">
        <v>4690</v>
      </c>
      <c r="K1" s="410" t="s">
        <v>4691</v>
      </c>
      <c r="L1" s="410" t="s">
        <v>4692</v>
      </c>
      <c r="M1" s="409" t="s">
        <v>4693</v>
      </c>
      <c r="N1" s="409" t="s">
        <v>4694</v>
      </c>
      <c r="O1" s="409" t="s">
        <v>4695</v>
      </c>
      <c r="P1" s="409" t="s">
        <v>4696</v>
      </c>
      <c r="Q1" s="409" t="s">
        <v>2937</v>
      </c>
      <c r="R1" s="409" t="s">
        <v>4697</v>
      </c>
      <c r="S1" s="409" t="s">
        <v>4698</v>
      </c>
      <c r="T1" s="409" t="s">
        <v>4699</v>
      </c>
      <c r="U1" s="409" t="s">
        <v>8571</v>
      </c>
      <c r="V1" s="409" t="s">
        <v>4700</v>
      </c>
      <c r="W1" s="412" t="s">
        <v>8572</v>
      </c>
      <c r="X1" s="412" t="s">
        <v>8573</v>
      </c>
      <c r="Y1" s="409" t="s">
        <v>4701</v>
      </c>
      <c r="Z1" s="409" t="s">
        <v>2934</v>
      </c>
      <c r="AA1" s="413" t="s">
        <v>4702</v>
      </c>
      <c r="AB1" s="413" t="s">
        <v>4703</v>
      </c>
      <c r="AC1" s="222" t="s">
        <v>4704</v>
      </c>
      <c r="AD1" s="222" t="s">
        <v>4705</v>
      </c>
      <c r="AE1" s="414" t="s">
        <v>8574</v>
      </c>
      <c r="AF1" s="409" t="s">
        <v>4706</v>
      </c>
      <c r="AG1" s="409" t="s">
        <v>4707</v>
      </c>
      <c r="AH1" s="409" t="s">
        <v>4708</v>
      </c>
      <c r="AI1" s="415" t="s">
        <v>4709</v>
      </c>
      <c r="AJ1" s="97" t="s">
        <v>4710</v>
      </c>
      <c r="AK1" s="97" t="s">
        <v>4711</v>
      </c>
      <c r="AL1" s="97"/>
    </row>
    <row r="2" spans="1:38">
      <c r="A2" t="s">
        <v>6480</v>
      </c>
      <c r="B2">
        <v>186</v>
      </c>
      <c r="C2" t="s">
        <v>4510</v>
      </c>
      <c r="D2">
        <v>43625</v>
      </c>
      <c r="E2" t="s">
        <v>8575</v>
      </c>
      <c r="F2" t="s">
        <v>3320</v>
      </c>
      <c r="G2" t="s">
        <v>3268</v>
      </c>
      <c r="H2" t="s">
        <v>3269</v>
      </c>
      <c r="I2">
        <v>43625</v>
      </c>
      <c r="J2">
        <v>43625</v>
      </c>
      <c r="K2">
        <v>43625</v>
      </c>
      <c r="L2">
        <v>43625</v>
      </c>
      <c r="M2" t="s">
        <v>8547</v>
      </c>
      <c r="N2" t="s">
        <v>8548</v>
      </c>
      <c r="O2" t="s">
        <v>14</v>
      </c>
      <c r="P2" t="s">
        <v>2940</v>
      </c>
      <c r="Q2">
        <v>20009</v>
      </c>
      <c r="T2">
        <v>0</v>
      </c>
      <c r="U2">
        <v>180</v>
      </c>
      <c r="V2">
        <v>0</v>
      </c>
      <c r="W2">
        <v>0</v>
      </c>
      <c r="X2">
        <v>0</v>
      </c>
      <c r="Y2" t="s">
        <v>8904</v>
      </c>
      <c r="Z2" t="s">
        <v>3305</v>
      </c>
      <c r="AA2">
        <v>233059704</v>
      </c>
      <c r="AB2" t="s">
        <v>6727</v>
      </c>
      <c r="AF2" t="s">
        <v>3303</v>
      </c>
      <c r="AG2" t="s">
        <v>8548</v>
      </c>
      <c r="AH2" t="s">
        <v>8547</v>
      </c>
      <c r="AI2" t="s">
        <v>8909</v>
      </c>
      <c r="AJ2">
        <v>233019505</v>
      </c>
      <c r="AK2" t="s">
        <v>8910</v>
      </c>
    </row>
    <row r="3" spans="1:38">
      <c r="A3" t="s">
        <v>6642</v>
      </c>
      <c r="B3">
        <v>89</v>
      </c>
      <c r="C3" t="s">
        <v>4164</v>
      </c>
      <c r="D3">
        <v>43627</v>
      </c>
      <c r="E3" t="s">
        <v>8575</v>
      </c>
      <c r="F3" t="s">
        <v>4165</v>
      </c>
      <c r="G3">
        <v>999999309</v>
      </c>
      <c r="H3" t="s">
        <v>3005</v>
      </c>
      <c r="I3">
        <v>43627</v>
      </c>
      <c r="J3">
        <v>43627</v>
      </c>
      <c r="K3">
        <v>43627</v>
      </c>
      <c r="L3">
        <v>43627</v>
      </c>
      <c r="M3" t="s">
        <v>8547</v>
      </c>
      <c r="N3" t="s">
        <v>8548</v>
      </c>
      <c r="O3" t="s">
        <v>14</v>
      </c>
      <c r="P3" t="s">
        <v>2940</v>
      </c>
      <c r="Q3">
        <v>20009</v>
      </c>
      <c r="T3">
        <v>0</v>
      </c>
      <c r="U3">
        <v>180</v>
      </c>
      <c r="V3">
        <v>0</v>
      </c>
      <c r="W3">
        <v>0</v>
      </c>
      <c r="X3">
        <v>0</v>
      </c>
      <c r="Y3">
        <v>0</v>
      </c>
      <c r="Z3" t="s">
        <v>3305</v>
      </c>
      <c r="AA3">
        <v>237711805</v>
      </c>
      <c r="AB3" t="s">
        <v>6726</v>
      </c>
      <c r="AF3" t="s">
        <v>3303</v>
      </c>
      <c r="AG3" t="s">
        <v>8548</v>
      </c>
      <c r="AH3" t="s">
        <v>8547</v>
      </c>
      <c r="AI3" t="s">
        <v>8911</v>
      </c>
      <c r="AJ3">
        <v>233019505</v>
      </c>
      <c r="AK3" t="s">
        <v>8910</v>
      </c>
    </row>
    <row r="4" spans="1:38">
      <c r="A4" t="s">
        <v>6542</v>
      </c>
      <c r="B4">
        <v>190</v>
      </c>
      <c r="C4" t="s">
        <v>4525</v>
      </c>
      <c r="D4">
        <v>43629</v>
      </c>
      <c r="E4" t="s">
        <v>8575</v>
      </c>
      <c r="F4" t="s">
        <v>3446</v>
      </c>
      <c r="G4" t="s">
        <v>3232</v>
      </c>
      <c r="H4" t="s">
        <v>3233</v>
      </c>
      <c r="I4">
        <v>43629</v>
      </c>
      <c r="J4">
        <v>43629</v>
      </c>
      <c r="K4">
        <v>43629</v>
      </c>
      <c r="L4">
        <v>43629</v>
      </c>
      <c r="M4" t="s">
        <v>8547</v>
      </c>
      <c r="N4" t="s">
        <v>8548</v>
      </c>
      <c r="O4" t="s">
        <v>14</v>
      </c>
      <c r="P4" t="s">
        <v>2940</v>
      </c>
      <c r="Q4">
        <v>20009</v>
      </c>
      <c r="T4">
        <v>0</v>
      </c>
      <c r="U4">
        <v>180</v>
      </c>
      <c r="V4">
        <v>0</v>
      </c>
      <c r="W4">
        <v>0</v>
      </c>
      <c r="X4">
        <v>0</v>
      </c>
      <c r="Y4">
        <v>0</v>
      </c>
      <c r="Z4" t="s">
        <v>3305</v>
      </c>
      <c r="AA4">
        <v>236471702</v>
      </c>
      <c r="AB4" t="s">
        <v>6722</v>
      </c>
      <c r="AF4" t="s">
        <v>3303</v>
      </c>
      <c r="AG4" t="s">
        <v>8548</v>
      </c>
      <c r="AH4" t="s">
        <v>8547</v>
      </c>
      <c r="AI4" t="s">
        <v>8912</v>
      </c>
      <c r="AJ4">
        <v>233019505</v>
      </c>
      <c r="AK4" t="s">
        <v>8910</v>
      </c>
    </row>
    <row r="5" spans="1:38">
      <c r="A5" t="s">
        <v>6574</v>
      </c>
      <c r="B5">
        <v>11</v>
      </c>
      <c r="C5" t="s">
        <v>3859</v>
      </c>
      <c r="D5">
        <v>43629</v>
      </c>
      <c r="E5" t="s">
        <v>8575</v>
      </c>
      <c r="F5" t="s">
        <v>3861</v>
      </c>
      <c r="G5" t="s">
        <v>2964</v>
      </c>
      <c r="H5" t="s">
        <v>2965</v>
      </c>
      <c r="I5">
        <v>43629</v>
      </c>
      <c r="J5">
        <v>43629</v>
      </c>
      <c r="K5">
        <v>43629</v>
      </c>
      <c r="L5">
        <v>43629</v>
      </c>
      <c r="M5" t="s">
        <v>8547</v>
      </c>
      <c r="N5" t="s">
        <v>8548</v>
      </c>
      <c r="O5" t="s">
        <v>14</v>
      </c>
      <c r="P5" t="s">
        <v>2940</v>
      </c>
      <c r="Q5">
        <v>20009</v>
      </c>
      <c r="T5">
        <v>0</v>
      </c>
      <c r="U5">
        <v>180</v>
      </c>
      <c r="V5">
        <v>0</v>
      </c>
      <c r="W5">
        <v>0</v>
      </c>
      <c r="X5">
        <v>0</v>
      </c>
      <c r="Y5">
        <v>0</v>
      </c>
      <c r="Z5" t="s">
        <v>3305</v>
      </c>
      <c r="AA5">
        <v>236941705</v>
      </c>
      <c r="AB5" t="s">
        <v>6724</v>
      </c>
      <c r="AF5" t="s">
        <v>3303</v>
      </c>
      <c r="AG5" t="s">
        <v>8548</v>
      </c>
      <c r="AH5" t="s">
        <v>8547</v>
      </c>
      <c r="AI5" t="s">
        <v>8913</v>
      </c>
      <c r="AJ5">
        <v>233019505</v>
      </c>
      <c r="AK5" t="s">
        <v>8910</v>
      </c>
    </row>
    <row r="6" spans="1:38">
      <c r="A6" t="s">
        <v>6631</v>
      </c>
      <c r="B6">
        <v>76</v>
      </c>
      <c r="C6" t="s">
        <v>4111</v>
      </c>
      <c r="D6">
        <v>43630</v>
      </c>
      <c r="E6" t="s">
        <v>8575</v>
      </c>
      <c r="F6" t="s">
        <v>4112</v>
      </c>
      <c r="G6" t="s">
        <v>3232</v>
      </c>
      <c r="H6" t="s">
        <v>3233</v>
      </c>
      <c r="I6">
        <v>43630</v>
      </c>
      <c r="J6">
        <v>43630</v>
      </c>
      <c r="K6">
        <v>43630</v>
      </c>
      <c r="L6">
        <v>43630</v>
      </c>
      <c r="M6" t="s">
        <v>8547</v>
      </c>
      <c r="N6" t="s">
        <v>8548</v>
      </c>
      <c r="O6" t="s">
        <v>14</v>
      </c>
      <c r="P6" t="s">
        <v>2940</v>
      </c>
      <c r="Q6">
        <v>20009</v>
      </c>
      <c r="T6">
        <v>0</v>
      </c>
      <c r="U6">
        <v>180</v>
      </c>
      <c r="V6">
        <v>0</v>
      </c>
      <c r="W6">
        <v>0</v>
      </c>
      <c r="X6">
        <v>0</v>
      </c>
      <c r="Y6">
        <v>0</v>
      </c>
      <c r="Z6" t="s">
        <v>3305</v>
      </c>
      <c r="AA6">
        <v>236471702</v>
      </c>
      <c r="AB6" t="s">
        <v>6722</v>
      </c>
      <c r="AF6" t="s">
        <v>3303</v>
      </c>
      <c r="AG6" t="s">
        <v>8548</v>
      </c>
      <c r="AH6" t="s">
        <v>8547</v>
      </c>
      <c r="AI6" t="s">
        <v>8914</v>
      </c>
      <c r="AJ6">
        <v>233019505</v>
      </c>
      <c r="AK6" t="s">
        <v>8910</v>
      </c>
    </row>
    <row r="7" spans="1:38">
      <c r="A7" t="s">
        <v>6543</v>
      </c>
      <c r="B7">
        <v>191</v>
      </c>
      <c r="C7" t="s">
        <v>4529</v>
      </c>
      <c r="D7">
        <v>43631</v>
      </c>
      <c r="E7" t="s">
        <v>8575</v>
      </c>
      <c r="F7" t="s">
        <v>3448</v>
      </c>
      <c r="G7" t="s">
        <v>3232</v>
      </c>
      <c r="H7" t="s">
        <v>3233</v>
      </c>
      <c r="I7">
        <v>43631</v>
      </c>
      <c r="J7">
        <v>43631</v>
      </c>
      <c r="K7">
        <v>43631</v>
      </c>
      <c r="L7">
        <v>43631</v>
      </c>
      <c r="M7" t="s">
        <v>8547</v>
      </c>
      <c r="N7" t="s">
        <v>8548</v>
      </c>
      <c r="O7" t="s">
        <v>14</v>
      </c>
      <c r="P7" t="s">
        <v>2940</v>
      </c>
      <c r="Q7">
        <v>20009</v>
      </c>
      <c r="T7">
        <v>0</v>
      </c>
      <c r="U7">
        <v>180</v>
      </c>
      <c r="V7">
        <v>0</v>
      </c>
      <c r="W7">
        <v>0</v>
      </c>
      <c r="X7">
        <v>0</v>
      </c>
      <c r="Y7">
        <v>0</v>
      </c>
      <c r="Z7" t="s">
        <v>3305</v>
      </c>
      <c r="AA7">
        <v>236471702</v>
      </c>
      <c r="AB7" t="s">
        <v>6722</v>
      </c>
      <c r="AF7" t="s">
        <v>3303</v>
      </c>
      <c r="AG7" t="s">
        <v>8548</v>
      </c>
      <c r="AH7" t="s">
        <v>8547</v>
      </c>
      <c r="AI7" t="s">
        <v>8915</v>
      </c>
      <c r="AJ7">
        <v>233019505</v>
      </c>
      <c r="AK7" t="s">
        <v>8910</v>
      </c>
    </row>
    <row r="8" spans="1:38">
      <c r="A8" t="s">
        <v>6672</v>
      </c>
      <c r="B8">
        <v>13</v>
      </c>
      <c r="C8" t="s">
        <v>3868</v>
      </c>
      <c r="D8">
        <v>43632</v>
      </c>
      <c r="E8" t="s">
        <v>8575</v>
      </c>
      <c r="F8" t="s">
        <v>3869</v>
      </c>
      <c r="G8" t="s">
        <v>3218</v>
      </c>
      <c r="H8" t="s">
        <v>3118</v>
      </c>
      <c r="I8">
        <v>43632</v>
      </c>
      <c r="J8">
        <v>43632</v>
      </c>
      <c r="K8">
        <v>43632</v>
      </c>
      <c r="L8">
        <v>43632</v>
      </c>
      <c r="M8" t="s">
        <v>8547</v>
      </c>
      <c r="N8" t="s">
        <v>8548</v>
      </c>
      <c r="O8" t="s">
        <v>14</v>
      </c>
      <c r="P8" t="s">
        <v>2940</v>
      </c>
      <c r="Q8">
        <v>20009</v>
      </c>
      <c r="T8">
        <v>0</v>
      </c>
      <c r="U8">
        <v>180</v>
      </c>
      <c r="V8">
        <v>0</v>
      </c>
      <c r="W8">
        <v>0</v>
      </c>
      <c r="X8">
        <v>0</v>
      </c>
      <c r="Y8">
        <v>0</v>
      </c>
      <c r="Z8" t="s">
        <v>3305</v>
      </c>
      <c r="AA8">
        <v>236941705</v>
      </c>
      <c r="AB8" t="s">
        <v>6724</v>
      </c>
      <c r="AF8" t="s">
        <v>3303</v>
      </c>
      <c r="AG8" t="s">
        <v>8548</v>
      </c>
      <c r="AH8" t="s">
        <v>8547</v>
      </c>
      <c r="AI8" t="s">
        <v>8916</v>
      </c>
      <c r="AJ8">
        <v>233019505</v>
      </c>
      <c r="AK8" t="s">
        <v>8910</v>
      </c>
    </row>
  </sheetData>
  <autoFilter ref="A1:AL1" xr:uid="{91D78210-8ACA-4A64-8DDB-46DCD202049C}"/>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95ED-118F-4862-9E0D-DB4A80D00466}">
  <sheetPr>
    <tabColor rgb="FFFFFF00"/>
  </sheetPr>
  <dimension ref="A1:AL232"/>
  <sheetViews>
    <sheetView topLeftCell="S1" workbookViewId="0">
      <pane ySplit="1" topLeftCell="A218" activePane="bottomLeft" state="frozen"/>
      <selection pane="bottomLeft" activeCell="A226" sqref="A226:XFD232"/>
    </sheetView>
  </sheetViews>
  <sheetFormatPr defaultRowHeight="15"/>
  <cols>
    <col min="2" max="2" width="3.5703125" bestFit="1" customWidth="1"/>
    <col min="3" max="3" width="10" bestFit="1" customWidth="1"/>
    <col min="6" max="6" width="38.85546875" customWidth="1"/>
    <col min="35" max="35" width="17.85546875" bestFit="1" customWidth="1"/>
  </cols>
  <sheetData>
    <row r="1" spans="1:38">
      <c r="A1" s="408" t="s">
        <v>2926</v>
      </c>
      <c r="B1" s="409"/>
      <c r="C1" s="409" t="s">
        <v>2930</v>
      </c>
      <c r="D1" s="410" t="s">
        <v>4686</v>
      </c>
      <c r="E1" s="409" t="s">
        <v>4687</v>
      </c>
      <c r="F1" s="409" t="s">
        <v>2932</v>
      </c>
      <c r="G1" s="411" t="s">
        <v>2950</v>
      </c>
      <c r="H1" s="409" t="s">
        <v>4688</v>
      </c>
      <c r="I1" s="410" t="s">
        <v>4689</v>
      </c>
      <c r="J1" s="410" t="s">
        <v>4690</v>
      </c>
      <c r="K1" s="410" t="s">
        <v>4691</v>
      </c>
      <c r="L1" s="410" t="s">
        <v>4692</v>
      </c>
      <c r="M1" s="409" t="s">
        <v>4693</v>
      </c>
      <c r="N1" s="409" t="s">
        <v>4694</v>
      </c>
      <c r="O1" s="409" t="s">
        <v>4695</v>
      </c>
      <c r="P1" s="409" t="s">
        <v>4696</v>
      </c>
      <c r="Q1" s="409" t="s">
        <v>2937</v>
      </c>
      <c r="R1" s="409" t="s">
        <v>4697</v>
      </c>
      <c r="S1" s="409" t="s">
        <v>4698</v>
      </c>
      <c r="T1" s="409" t="s">
        <v>4699</v>
      </c>
      <c r="U1" s="409" t="s">
        <v>8571</v>
      </c>
      <c r="V1" s="409" t="s">
        <v>4700</v>
      </c>
      <c r="W1" s="412" t="s">
        <v>8572</v>
      </c>
      <c r="X1" s="412" t="s">
        <v>8573</v>
      </c>
      <c r="Y1" s="409" t="s">
        <v>4701</v>
      </c>
      <c r="Z1" s="409" t="s">
        <v>2934</v>
      </c>
      <c r="AA1" s="413" t="s">
        <v>4702</v>
      </c>
      <c r="AB1" s="413" t="s">
        <v>4703</v>
      </c>
      <c r="AC1" s="222" t="s">
        <v>4704</v>
      </c>
      <c r="AD1" s="222" t="s">
        <v>4705</v>
      </c>
      <c r="AE1" s="414" t="s">
        <v>8574</v>
      </c>
      <c r="AF1" s="409" t="s">
        <v>4706</v>
      </c>
      <c r="AG1" s="409" t="s">
        <v>4707</v>
      </c>
      <c r="AH1" s="409" t="s">
        <v>4708</v>
      </c>
      <c r="AI1" s="415" t="s">
        <v>4709</v>
      </c>
      <c r="AJ1" s="97" t="s">
        <v>4710</v>
      </c>
      <c r="AK1" s="97" t="s">
        <v>4711</v>
      </c>
      <c r="AL1" s="97"/>
    </row>
    <row r="2" spans="1:38">
      <c r="A2" s="97" t="str">
        <f>VLOOKUP(C2,MasterRemote!$F$2:$H$237,3,FALSE)</f>
        <v>SCM201900010008000045</v>
      </c>
      <c r="B2" s="97">
        <f>Sheet6!B4</f>
        <v>45</v>
      </c>
      <c r="C2" s="97" t="str">
        <f>Sheet6!C4</f>
        <v>2.38.17.1</v>
      </c>
      <c r="D2" s="314">
        <f>Sheet6!H4</f>
        <v>43598</v>
      </c>
      <c r="E2" s="97" t="s">
        <v>8575</v>
      </c>
      <c r="F2" s="97" t="str">
        <f>Sheet6!D4</f>
        <v>KANCA BDG BANDUNG AH.NASUTION</v>
      </c>
      <c r="G2" s="206" t="s">
        <v>3136</v>
      </c>
      <c r="H2" s="206" t="s">
        <v>3137</v>
      </c>
      <c r="I2" s="314">
        <f>D2</f>
        <v>43598</v>
      </c>
      <c r="J2" s="314">
        <f>D2</f>
        <v>43598</v>
      </c>
      <c r="K2" s="314">
        <f>D2</f>
        <v>43598</v>
      </c>
      <c r="L2" s="314">
        <f>D2</f>
        <v>43598</v>
      </c>
      <c r="M2" s="416" t="s">
        <v>8547</v>
      </c>
      <c r="N2" s="417" t="s">
        <v>8548</v>
      </c>
      <c r="O2" s="416" t="s">
        <v>14</v>
      </c>
      <c r="P2" s="97" t="s">
        <v>2940</v>
      </c>
      <c r="Q2" s="315">
        <v>20009</v>
      </c>
      <c r="R2" s="97"/>
      <c r="S2" s="97"/>
      <c r="T2" s="97">
        <f>Sheet6!Q4</f>
        <v>128</v>
      </c>
      <c r="U2" s="97">
        <v>180</v>
      </c>
      <c r="V2" s="97" t="str">
        <f>Sheet6!W4</f>
        <v>36.08</v>
      </c>
      <c r="W2" s="97" t="str">
        <f>V2</f>
        <v>36.08</v>
      </c>
      <c r="X2" s="97" t="str">
        <f>Sheet6!X4</f>
        <v>53.18</v>
      </c>
      <c r="Y2" s="97" t="str">
        <f>Sheet6!AM4</f>
        <v>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 s="230" t="s">
        <v>3305</v>
      </c>
      <c r="AA2" s="418">
        <f>VLOOKUP(F2,TaskInstalasi!$F$2:$AK$237,31,FALSE)</f>
        <v>237711805</v>
      </c>
      <c r="AB2" s="206" t="str">
        <f>VLOOKUP(F2,TaskInstalasi!$F$2:$AK$237,32,FALSE)</f>
        <v>Ishak Rusdianto</v>
      </c>
      <c r="AC2" s="97"/>
      <c r="AD2" s="97"/>
      <c r="AE2" s="97"/>
      <c r="AF2" s="230" t="s">
        <v>3303</v>
      </c>
      <c r="AG2" s="417" t="s">
        <v>8548</v>
      </c>
      <c r="AH2" s="215" t="s">
        <v>8547</v>
      </c>
      <c r="AI2" s="97" t="str">
        <f t="shared" ref="AI2" si="0">Z2&amp;"-"&amp;E2&amp;"-"&amp;B2</f>
        <v>HUGHES239-PM1-45</v>
      </c>
      <c r="AJ2" s="230">
        <v>233019505</v>
      </c>
      <c r="AK2" s="419" t="s">
        <v>8577</v>
      </c>
      <c r="AL2" s="97"/>
    </row>
    <row r="3" spans="1:38">
      <c r="A3" s="97" t="str">
        <f>VLOOKUP(C3,MasterRemote!$F$2:$H$237,3,FALSE)</f>
        <v>SCM201900010008000063</v>
      </c>
      <c r="B3" s="97">
        <f>Sheet6!B5</f>
        <v>63</v>
      </c>
      <c r="C3" s="97" t="str">
        <f>Sheet6!C5</f>
        <v>6.43.17.1</v>
      </c>
      <c r="D3" s="314">
        <f>Sheet6!H5</f>
        <v>43598</v>
      </c>
      <c r="E3" s="97" t="s">
        <v>8575</v>
      </c>
      <c r="F3" s="97" t="str">
        <f>Sheet6!D5</f>
        <v>KANCA BDG JATIBARANG</v>
      </c>
      <c r="G3" s="207" t="s">
        <v>2972</v>
      </c>
      <c r="H3" s="207" t="s">
        <v>2973</v>
      </c>
      <c r="I3" s="314">
        <f t="shared" ref="I3:I66" si="1">D3</f>
        <v>43598</v>
      </c>
      <c r="J3" s="314">
        <f t="shared" ref="J3:J66" si="2">D3</f>
        <v>43598</v>
      </c>
      <c r="K3" s="314">
        <f t="shared" ref="K3:K66" si="3">D3</f>
        <v>43598</v>
      </c>
      <c r="L3" s="314">
        <f t="shared" ref="L3:L66" si="4">D3</f>
        <v>43598</v>
      </c>
      <c r="M3" s="416" t="s">
        <v>8547</v>
      </c>
      <c r="N3" s="417" t="s">
        <v>8548</v>
      </c>
      <c r="O3" s="416" t="s">
        <v>14</v>
      </c>
      <c r="P3" s="97" t="s">
        <v>2940</v>
      </c>
      <c r="Q3" s="315">
        <v>20009</v>
      </c>
      <c r="R3" s="97"/>
      <c r="S3" s="97"/>
      <c r="T3" s="97">
        <f>Sheet6!Q5</f>
        <v>110</v>
      </c>
      <c r="U3" s="97">
        <v>180</v>
      </c>
      <c r="V3" s="97" t="str">
        <f>Sheet6!W5</f>
        <v>36.75</v>
      </c>
      <c r="W3" s="97" t="str">
        <f t="shared" ref="W3:W66" si="5">V3</f>
        <v>36.75</v>
      </c>
      <c r="X3" s="97" t="str">
        <f>Sheet6!X5</f>
        <v>53.00</v>
      </c>
      <c r="Y3" s="97" t="str">
        <f>Sheet6!AM5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 s="230" t="s">
        <v>3305</v>
      </c>
      <c r="AA3" s="418">
        <f>VLOOKUP(F3,TaskInstalasi!$F$2:$AK$237,31,FALSE)</f>
        <v>237711805</v>
      </c>
      <c r="AB3" s="206" t="str">
        <f>VLOOKUP(F3,TaskInstalasi!$F$2:$AK$237,32,FALSE)</f>
        <v>Ishak Rusdianto</v>
      </c>
      <c r="AC3" s="97"/>
      <c r="AD3" s="97"/>
      <c r="AE3" s="97"/>
      <c r="AF3" s="230" t="s">
        <v>3303</v>
      </c>
      <c r="AG3" s="417" t="s">
        <v>8548</v>
      </c>
      <c r="AH3" s="215" t="s">
        <v>8547</v>
      </c>
      <c r="AI3" s="97" t="str">
        <f t="shared" ref="AI3:AI66" si="6">Z3&amp;"-"&amp;E3&amp;"-"&amp;B3</f>
        <v>HUGHES239-PM1-63</v>
      </c>
      <c r="AJ3" s="230">
        <v>233019505</v>
      </c>
      <c r="AK3" s="419" t="s">
        <v>8577</v>
      </c>
      <c r="AL3" s="97"/>
    </row>
    <row r="4" spans="1:38">
      <c r="A4" s="97" t="str">
        <f>VLOOKUP(C4,MasterRemote!$F$2:$H$237,3,FALSE)</f>
        <v>SCM201900010008000031</v>
      </c>
      <c r="B4" s="97">
        <f>Sheet6!B6</f>
        <v>31</v>
      </c>
      <c r="C4" s="97" t="str">
        <f>Sheet6!C6</f>
        <v>55.36.120.1</v>
      </c>
      <c r="D4" s="314">
        <f>Sheet6!H6</f>
        <v>43599</v>
      </c>
      <c r="E4" s="97" t="s">
        <v>8575</v>
      </c>
      <c r="F4" s="97" t="str">
        <f>Sheet6!D6</f>
        <v>JKT RADIO DALAM [KLS]</v>
      </c>
      <c r="G4" s="206" t="s">
        <v>3127</v>
      </c>
      <c r="H4" s="206" t="s">
        <v>3024</v>
      </c>
      <c r="I4" s="314">
        <f t="shared" si="1"/>
        <v>43599</v>
      </c>
      <c r="J4" s="314">
        <f t="shared" si="2"/>
        <v>43599</v>
      </c>
      <c r="K4" s="314">
        <f t="shared" si="3"/>
        <v>43599</v>
      </c>
      <c r="L4" s="314">
        <f t="shared" si="4"/>
        <v>43599</v>
      </c>
      <c r="M4" s="416" t="s">
        <v>8547</v>
      </c>
      <c r="N4" s="417" t="s">
        <v>8548</v>
      </c>
      <c r="O4" s="416" t="s">
        <v>14</v>
      </c>
      <c r="P4" s="97" t="s">
        <v>2940</v>
      </c>
      <c r="Q4" s="315">
        <v>20009</v>
      </c>
      <c r="R4" s="97"/>
      <c r="S4" s="97"/>
      <c r="T4" s="97">
        <f>Sheet6!Q6</f>
        <v>132</v>
      </c>
      <c r="U4" s="97">
        <v>180</v>
      </c>
      <c r="V4" s="97" t="str">
        <f>Sheet6!W6</f>
        <v>35.47</v>
      </c>
      <c r="W4" s="97" t="str">
        <f t="shared" si="5"/>
        <v>35.47</v>
      </c>
      <c r="X4" s="97" t="str">
        <f>Sheet6!X6</f>
        <v>53.23</v>
      </c>
      <c r="Y4" s="97" t="str">
        <f>Sheet6!AM6</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 s="230" t="s">
        <v>3305</v>
      </c>
      <c r="AA4" s="418">
        <f>VLOOKUP(F4,TaskInstalasi!$F$2:$AK$237,31,FALSE)</f>
        <v>233081108</v>
      </c>
      <c r="AB4" s="206" t="str">
        <f>VLOOKUP(F4,TaskInstalasi!$F$2:$AK$237,32,FALSE)</f>
        <v>Erwin Valentinus Samosir</v>
      </c>
      <c r="AC4" s="97"/>
      <c r="AD4" s="97"/>
      <c r="AE4" s="97"/>
      <c r="AF4" s="230" t="s">
        <v>3303</v>
      </c>
      <c r="AG4" s="417" t="s">
        <v>8548</v>
      </c>
      <c r="AH4" s="215" t="s">
        <v>8547</v>
      </c>
      <c r="AI4" s="97" t="str">
        <f t="shared" si="6"/>
        <v>HUGHES239-PM1-31</v>
      </c>
      <c r="AJ4" s="230">
        <v>233019505</v>
      </c>
      <c r="AK4" s="419" t="s">
        <v>8577</v>
      </c>
      <c r="AL4" s="97"/>
    </row>
    <row r="5" spans="1:38">
      <c r="A5" s="97" t="str">
        <f>VLOOKUP(C5,MasterRemote!$F$2:$H$237,3,FALSE)</f>
        <v>SCM201900010008000082</v>
      </c>
      <c r="B5" s="97">
        <f>Sheet6!B7</f>
        <v>82</v>
      </c>
      <c r="C5" s="97" t="str">
        <f>Sheet6!C7</f>
        <v>6.77.17.1</v>
      </c>
      <c r="D5" s="314">
        <f>Sheet6!H7</f>
        <v>43599</v>
      </c>
      <c r="E5" s="97" t="s">
        <v>8575</v>
      </c>
      <c r="F5" s="97" t="str">
        <f>Sheet6!D7</f>
        <v>KANCA YGY BANTUL</v>
      </c>
      <c r="G5" s="206" t="s">
        <v>3249</v>
      </c>
      <c r="H5" s="206" t="s">
        <v>3250</v>
      </c>
      <c r="I5" s="314">
        <f t="shared" si="1"/>
        <v>43599</v>
      </c>
      <c r="J5" s="314">
        <f t="shared" si="2"/>
        <v>43599</v>
      </c>
      <c r="K5" s="314">
        <f t="shared" si="3"/>
        <v>43599</v>
      </c>
      <c r="L5" s="314">
        <f t="shared" si="4"/>
        <v>43599</v>
      </c>
      <c r="M5" s="416" t="s">
        <v>8547</v>
      </c>
      <c r="N5" s="417" t="s">
        <v>8548</v>
      </c>
      <c r="O5" s="416" t="s">
        <v>14</v>
      </c>
      <c r="P5" s="97" t="s">
        <v>2940</v>
      </c>
      <c r="Q5" s="315">
        <v>20009</v>
      </c>
      <c r="R5" s="97"/>
      <c r="S5" s="97"/>
      <c r="T5" s="97">
        <f>Sheet6!Q7</f>
        <v>127</v>
      </c>
      <c r="U5" s="97">
        <v>180</v>
      </c>
      <c r="V5" s="97" t="str">
        <f>Sheet6!W7</f>
        <v>35.1</v>
      </c>
      <c r="W5" s="97" t="str">
        <f t="shared" si="5"/>
        <v>35.1</v>
      </c>
      <c r="X5" s="97" t="str">
        <f>Sheet6!X7</f>
        <v>51.78</v>
      </c>
      <c r="Y5" s="97" t="str">
        <f>Sheet6!AM7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 s="230" t="s">
        <v>3305</v>
      </c>
      <c r="AA5" s="97">
        <v>233060803</v>
      </c>
      <c r="AB5" s="97" t="s">
        <v>4903</v>
      </c>
      <c r="AC5" s="97"/>
      <c r="AD5" s="97"/>
      <c r="AE5" s="97"/>
      <c r="AF5" s="230" t="s">
        <v>3303</v>
      </c>
      <c r="AG5" s="417" t="s">
        <v>8548</v>
      </c>
      <c r="AH5" s="215" t="s">
        <v>8547</v>
      </c>
      <c r="AI5" s="97" t="str">
        <f t="shared" si="6"/>
        <v>HUGHES239-PM1-82</v>
      </c>
      <c r="AJ5" s="230">
        <v>233019505</v>
      </c>
      <c r="AK5" s="419" t="s">
        <v>8577</v>
      </c>
      <c r="AL5" s="97"/>
    </row>
    <row r="6" spans="1:38">
      <c r="A6" s="97" t="str">
        <f>VLOOKUP(C6,MasterRemote!$F$2:$H$237,3,FALSE)</f>
        <v>SCM201900010008000033</v>
      </c>
      <c r="B6" s="97">
        <f>Sheet6!B8</f>
        <v>33</v>
      </c>
      <c r="C6" s="97" t="str">
        <f>Sheet6!C8</f>
        <v>49.16.24.1</v>
      </c>
      <c r="D6" s="314">
        <f>Sheet6!H8</f>
        <v>43599</v>
      </c>
      <c r="E6" s="97" t="s">
        <v>8575</v>
      </c>
      <c r="F6" s="97" t="str">
        <f>Sheet6!D8</f>
        <v>KANCA JKT1 KELAPA GADING</v>
      </c>
      <c r="G6" s="206" t="s">
        <v>3128</v>
      </c>
      <c r="H6" s="206" t="s">
        <v>3129</v>
      </c>
      <c r="I6" s="314">
        <f t="shared" si="1"/>
        <v>43599</v>
      </c>
      <c r="J6" s="314">
        <f t="shared" si="2"/>
        <v>43599</v>
      </c>
      <c r="K6" s="314">
        <f t="shared" si="3"/>
        <v>43599</v>
      </c>
      <c r="L6" s="314">
        <f t="shared" si="4"/>
        <v>43599</v>
      </c>
      <c r="M6" s="416" t="s">
        <v>8547</v>
      </c>
      <c r="N6" s="417" t="s">
        <v>8548</v>
      </c>
      <c r="O6" s="416" t="s">
        <v>14</v>
      </c>
      <c r="P6" s="97" t="s">
        <v>2940</v>
      </c>
      <c r="Q6" s="315">
        <v>20009</v>
      </c>
      <c r="R6" s="97"/>
      <c r="S6" s="97"/>
      <c r="T6" s="97">
        <f>Sheet6!Q8</f>
        <v>136</v>
      </c>
      <c r="U6" s="97">
        <v>180</v>
      </c>
      <c r="V6" s="97" t="str">
        <f>Sheet6!W8</f>
        <v>35.42</v>
      </c>
      <c r="W6" s="97" t="str">
        <f t="shared" si="5"/>
        <v>35.42</v>
      </c>
      <c r="X6" s="97" t="str">
        <f>Sheet6!X8</f>
        <v>53.36</v>
      </c>
      <c r="Y6" s="97" t="str">
        <f>Sheet6!AM8</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 s="230" t="s">
        <v>3305</v>
      </c>
      <c r="AA6" s="418">
        <f>VLOOKUP(F6,TaskInstalasi!$F$2:$AK$237,31,FALSE)</f>
        <v>233081108</v>
      </c>
      <c r="AB6" s="206" t="str">
        <f>VLOOKUP(F6,TaskInstalasi!$F$2:$AK$237,32,FALSE)</f>
        <v>Erwin Valentinus Samosir</v>
      </c>
      <c r="AC6" s="97"/>
      <c r="AD6" s="97"/>
      <c r="AE6" s="97"/>
      <c r="AF6" s="230" t="s">
        <v>3303</v>
      </c>
      <c r="AG6" s="417" t="s">
        <v>8548</v>
      </c>
      <c r="AH6" s="215" t="s">
        <v>8547</v>
      </c>
      <c r="AI6" s="97" t="str">
        <f t="shared" si="6"/>
        <v>HUGHES239-PM1-33</v>
      </c>
      <c r="AJ6" s="230">
        <v>233019505</v>
      </c>
      <c r="AK6" s="419" t="s">
        <v>8577</v>
      </c>
      <c r="AL6" s="97"/>
    </row>
    <row r="7" spans="1:38">
      <c r="A7" s="97" t="str">
        <f>VLOOKUP(C7,MasterRemote!$F$2:$H$237,3,FALSE)</f>
        <v>SCM201900010008000032</v>
      </c>
      <c r="B7" s="97">
        <f>Sheet6!B9</f>
        <v>32</v>
      </c>
      <c r="C7" s="97" t="str">
        <f>Sheet6!C9</f>
        <v>1.132.97.1</v>
      </c>
      <c r="D7" s="314">
        <f>Sheet6!H9</f>
        <v>43599</v>
      </c>
      <c r="E7" s="97" t="s">
        <v>8575</v>
      </c>
      <c r="F7" s="97" t="str">
        <f>Sheet6!D9</f>
        <v>KC Pasar Minggu</v>
      </c>
      <c r="G7" s="206" t="s">
        <v>3151</v>
      </c>
      <c r="H7" s="206" t="s">
        <v>3152</v>
      </c>
      <c r="I7" s="314">
        <f t="shared" si="1"/>
        <v>43599</v>
      </c>
      <c r="J7" s="314">
        <f t="shared" si="2"/>
        <v>43599</v>
      </c>
      <c r="K7" s="314">
        <f t="shared" si="3"/>
        <v>43599</v>
      </c>
      <c r="L7" s="314">
        <f t="shared" si="4"/>
        <v>43599</v>
      </c>
      <c r="M7" s="416" t="s">
        <v>8547</v>
      </c>
      <c r="N7" s="417" t="s">
        <v>8548</v>
      </c>
      <c r="O7" s="416" t="s">
        <v>14</v>
      </c>
      <c r="P7" s="97" t="s">
        <v>2940</v>
      </c>
      <c r="Q7" s="315">
        <v>20009</v>
      </c>
      <c r="R7" s="97"/>
      <c r="S7" s="97"/>
      <c r="T7" s="97">
        <f>Sheet6!Q9</f>
        <v>121</v>
      </c>
      <c r="U7" s="97">
        <v>180</v>
      </c>
      <c r="V7" s="97" t="str">
        <f>Sheet6!W9</f>
        <v>36.81</v>
      </c>
      <c r="W7" s="97" t="str">
        <f t="shared" si="5"/>
        <v>36.81</v>
      </c>
      <c r="X7" s="97" t="str">
        <f>Sheet6!X9</f>
        <v>51.34</v>
      </c>
      <c r="Y7" s="97" t="str">
        <f>Sheet6!AM9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7" s="230" t="s">
        <v>3305</v>
      </c>
      <c r="AA7" s="418">
        <f>VLOOKUP(F7,TaskInstalasi!$F$2:$AK$237,31,FALSE)</f>
        <v>233081108</v>
      </c>
      <c r="AB7" s="206" t="str">
        <f>VLOOKUP(F7,TaskInstalasi!$F$2:$AK$237,32,FALSE)</f>
        <v>Erwin Valentinus Samosir</v>
      </c>
      <c r="AC7" s="97"/>
      <c r="AD7" s="97"/>
      <c r="AE7" s="97"/>
      <c r="AF7" s="230" t="s">
        <v>3303</v>
      </c>
      <c r="AG7" s="417" t="s">
        <v>8548</v>
      </c>
      <c r="AH7" s="215" t="s">
        <v>8547</v>
      </c>
      <c r="AI7" s="97" t="str">
        <f t="shared" si="6"/>
        <v>HUGHES239-PM1-32</v>
      </c>
      <c r="AJ7" s="230">
        <v>233019505</v>
      </c>
      <c r="AK7" s="419" t="s">
        <v>8577</v>
      </c>
      <c r="AL7" s="97"/>
    </row>
    <row r="8" spans="1:38">
      <c r="A8" s="97" t="str">
        <f>VLOOKUP(C8,MasterRemote!$F$2:$H$237,3,FALSE)</f>
        <v>SCM201900010008000072</v>
      </c>
      <c r="B8" s="97">
        <f>Sheet6!B10</f>
        <v>72</v>
      </c>
      <c r="C8" s="97" t="str">
        <f>Sheet6!C10</f>
        <v>6.72.17.1</v>
      </c>
      <c r="D8" s="314">
        <f>Sheet6!H10</f>
        <v>43599</v>
      </c>
      <c r="E8" s="97" t="s">
        <v>8575</v>
      </c>
      <c r="F8" s="97" t="str">
        <f>Sheet6!D10</f>
        <v>KANCA SMG BATANG [G0156]</v>
      </c>
      <c r="G8" s="206" t="s">
        <v>3254</v>
      </c>
      <c r="H8" s="206" t="s">
        <v>3255</v>
      </c>
      <c r="I8" s="314">
        <f t="shared" si="1"/>
        <v>43599</v>
      </c>
      <c r="J8" s="314">
        <f t="shared" si="2"/>
        <v>43599</v>
      </c>
      <c r="K8" s="314">
        <f t="shared" si="3"/>
        <v>43599</v>
      </c>
      <c r="L8" s="314">
        <f t="shared" si="4"/>
        <v>43599</v>
      </c>
      <c r="M8" s="416" t="s">
        <v>8547</v>
      </c>
      <c r="N8" s="417" t="s">
        <v>8548</v>
      </c>
      <c r="O8" s="416" t="s">
        <v>14</v>
      </c>
      <c r="P8" s="97" t="s">
        <v>2940</v>
      </c>
      <c r="Q8" s="315">
        <v>20009</v>
      </c>
      <c r="R8" s="97"/>
      <c r="S8" s="97"/>
      <c r="T8" s="97">
        <f>Sheet6!Q10</f>
        <v>128</v>
      </c>
      <c r="U8" s="97">
        <v>180</v>
      </c>
      <c r="V8" s="97" t="str">
        <f>Sheet6!W10</f>
        <v>36.62</v>
      </c>
      <c r="W8" s="97" t="str">
        <f t="shared" si="5"/>
        <v>36.62</v>
      </c>
      <c r="X8" s="97" t="str">
        <f>Sheet6!X10</f>
        <v>52.79</v>
      </c>
      <c r="Y8" s="97" t="str">
        <f>Sheet6!AM10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8" s="230" t="s">
        <v>3305</v>
      </c>
      <c r="AA8" s="97">
        <v>233060803</v>
      </c>
      <c r="AB8" s="97" t="s">
        <v>4903</v>
      </c>
      <c r="AC8" s="97"/>
      <c r="AD8" s="97"/>
      <c r="AE8" s="97"/>
      <c r="AF8" s="230" t="s">
        <v>3303</v>
      </c>
      <c r="AG8" s="417" t="s">
        <v>8548</v>
      </c>
      <c r="AH8" s="215" t="s">
        <v>8547</v>
      </c>
      <c r="AI8" s="97" t="str">
        <f t="shared" si="6"/>
        <v>HUGHES239-PM1-72</v>
      </c>
      <c r="AJ8" s="230">
        <v>233019505</v>
      </c>
      <c r="AK8" s="419" t="s">
        <v>8577</v>
      </c>
      <c r="AL8" s="97"/>
    </row>
    <row r="9" spans="1:38">
      <c r="A9" s="97" t="str">
        <f>VLOOKUP(C9,MasterRemote!$F$2:$H$237,3,FALSE)</f>
        <v>SCM201900010008000029</v>
      </c>
      <c r="B9" s="97">
        <f>Sheet6!B11</f>
        <v>29</v>
      </c>
      <c r="C9" s="97" t="str">
        <f>Sheet6!C11</f>
        <v>1.131.145.1</v>
      </c>
      <c r="D9" s="314">
        <f>Sheet6!H11</f>
        <v>43599</v>
      </c>
      <c r="E9" s="97" t="s">
        <v>8575</v>
      </c>
      <c r="F9" s="97" t="str">
        <f>Sheet6!D11</f>
        <v>KANCA JKT1 TANAH ABANG [KLS]</v>
      </c>
      <c r="G9" s="206" t="s">
        <v>3156</v>
      </c>
      <c r="H9" s="206" t="s">
        <v>3157</v>
      </c>
      <c r="I9" s="314">
        <f t="shared" si="1"/>
        <v>43599</v>
      </c>
      <c r="J9" s="314">
        <f t="shared" si="2"/>
        <v>43599</v>
      </c>
      <c r="K9" s="314">
        <f t="shared" si="3"/>
        <v>43599</v>
      </c>
      <c r="L9" s="314">
        <f t="shared" si="4"/>
        <v>43599</v>
      </c>
      <c r="M9" s="416" t="s">
        <v>8547</v>
      </c>
      <c r="N9" s="417" t="s">
        <v>8548</v>
      </c>
      <c r="O9" s="416" t="s">
        <v>14</v>
      </c>
      <c r="P9" s="97" t="s">
        <v>2940</v>
      </c>
      <c r="Q9" s="315">
        <v>20009</v>
      </c>
      <c r="R9" s="97"/>
      <c r="S9" s="97"/>
      <c r="T9" s="97">
        <f>Sheet6!Q11</f>
        <v>129</v>
      </c>
      <c r="U9" s="97">
        <v>180</v>
      </c>
      <c r="V9" s="97" t="str">
        <f>Sheet6!W11</f>
        <v>36.04</v>
      </c>
      <c r="W9" s="97" t="str">
        <f t="shared" si="5"/>
        <v>36.04</v>
      </c>
      <c r="X9" s="97" t="str">
        <f>Sheet6!X11</f>
        <v>52.2</v>
      </c>
      <c r="Y9" s="97" t="str">
        <f>Sheet6!AM11</f>
        <v>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v>
      </c>
      <c r="Z9" s="230" t="s">
        <v>3305</v>
      </c>
      <c r="AA9" s="418">
        <f>VLOOKUP(F9,TaskInstalasi!$F$2:$AK$237,31,FALSE)</f>
        <v>233081108</v>
      </c>
      <c r="AB9" s="206" t="str">
        <f>VLOOKUP(F9,TaskInstalasi!$F$2:$AK$237,32,FALSE)</f>
        <v>Erwin Valentinus Samosir</v>
      </c>
      <c r="AC9" s="97"/>
      <c r="AD9" s="97"/>
      <c r="AE9" s="97"/>
      <c r="AF9" s="230" t="s">
        <v>3303</v>
      </c>
      <c r="AG9" s="417" t="s">
        <v>8548</v>
      </c>
      <c r="AH9" s="215" t="s">
        <v>8547</v>
      </c>
      <c r="AI9" s="97" t="str">
        <f t="shared" si="6"/>
        <v>HUGHES239-PM1-29</v>
      </c>
      <c r="AJ9" s="230">
        <v>233019505</v>
      </c>
      <c r="AK9" s="419" t="s">
        <v>8577</v>
      </c>
      <c r="AL9" s="97"/>
    </row>
    <row r="10" spans="1:38">
      <c r="A10" s="97" t="str">
        <f>VLOOKUP(C10,MasterRemote!$F$2:$H$237,3,FALSE)</f>
        <v>SCM201900010008000030</v>
      </c>
      <c r="B10" s="97">
        <f>Sheet6!B12</f>
        <v>30</v>
      </c>
      <c r="C10" s="97" t="str">
        <f>Sheet6!C12</f>
        <v>1.132.113.1</v>
      </c>
      <c r="D10" s="314">
        <f>Sheet6!H12</f>
        <v>43599</v>
      </c>
      <c r="E10" s="97" t="s">
        <v>8575</v>
      </c>
      <c r="F10" s="97" t="str">
        <f>Sheet6!D12</f>
        <v>KC Warung Buncit</v>
      </c>
      <c r="G10" s="206" t="s">
        <v>3125</v>
      </c>
      <c r="H10" s="206" t="s">
        <v>3126</v>
      </c>
      <c r="I10" s="314">
        <f t="shared" si="1"/>
        <v>43599</v>
      </c>
      <c r="J10" s="314">
        <f t="shared" si="2"/>
        <v>43599</v>
      </c>
      <c r="K10" s="314">
        <f t="shared" si="3"/>
        <v>43599</v>
      </c>
      <c r="L10" s="314">
        <f t="shared" si="4"/>
        <v>43599</v>
      </c>
      <c r="M10" s="416" t="s">
        <v>8547</v>
      </c>
      <c r="N10" s="417" t="s">
        <v>8548</v>
      </c>
      <c r="O10" s="416" t="s">
        <v>14</v>
      </c>
      <c r="P10" s="97" t="s">
        <v>2940</v>
      </c>
      <c r="Q10" s="315">
        <v>20009</v>
      </c>
      <c r="R10" s="97"/>
      <c r="S10" s="97"/>
      <c r="T10" s="97">
        <f>Sheet6!Q12</f>
        <v>130</v>
      </c>
      <c r="U10" s="97">
        <v>180</v>
      </c>
      <c r="V10" s="97" t="str">
        <f>Sheet6!W12</f>
        <v>38.38</v>
      </c>
      <c r="W10" s="97" t="str">
        <f t="shared" si="5"/>
        <v>38.38</v>
      </c>
      <c r="X10" s="97" t="str">
        <f>Sheet6!X12</f>
        <v>52.49</v>
      </c>
      <c r="Y10" s="97" t="str">
        <f>Sheet6!AM12</f>
        <v>ACTION PM-1
• GANTI LNB PLL DONE
• CEK KONEKTOR DAN PERGANTIAN ISOLASI
DENGAN 3M/DODOL /SEALENT INDOOR OUTDOOR
• SOLDER ULANG SEMUA KONEKTOR
• POINTING MAKSIMAL SQF DAN ESNO , CEK XPOLL
• CONFIGURASI MODEM JUPITER DAN ATTENUASI KABEL SUDAH SESUAI.
• SPEEDTEST LINK BRI SUDAH SESUAI SPESIFIKASI
• ROLLBACK ROUTINGAN KE VSAT OK, APLIKASI LAYANAN BRI SUDAH OK</v>
      </c>
      <c r="Z10" s="230" t="s">
        <v>3305</v>
      </c>
      <c r="AA10" s="418">
        <f>VLOOKUP(F10,TaskInstalasi!$F$2:$AK$237,31,FALSE)</f>
        <v>233081108</v>
      </c>
      <c r="AB10" s="206" t="str">
        <f>VLOOKUP(F10,TaskInstalasi!$F$2:$AK$237,32,FALSE)</f>
        <v>Erwin Valentinus Samosir</v>
      </c>
      <c r="AC10" s="97"/>
      <c r="AD10" s="97"/>
      <c r="AE10" s="97"/>
      <c r="AF10" s="230" t="s">
        <v>3303</v>
      </c>
      <c r="AG10" s="417" t="s">
        <v>8548</v>
      </c>
      <c r="AH10" s="215" t="s">
        <v>8547</v>
      </c>
      <c r="AI10" s="97" t="str">
        <f t="shared" si="6"/>
        <v>HUGHES239-PM1-30</v>
      </c>
      <c r="AJ10" s="230">
        <v>233019505</v>
      </c>
      <c r="AK10" s="419" t="s">
        <v>8577</v>
      </c>
      <c r="AL10" s="97"/>
    </row>
    <row r="11" spans="1:38">
      <c r="A11" s="97" t="str">
        <f>VLOOKUP(C11,MasterRemote!$F$2:$H$237,3,FALSE)</f>
        <v>SCM201900010008000087</v>
      </c>
      <c r="B11" s="97">
        <f>Sheet6!B13</f>
        <v>87</v>
      </c>
      <c r="C11" s="97" t="str">
        <f>Sheet6!C13</f>
        <v>1.133.17.1</v>
      </c>
      <c r="D11" s="314">
        <f>Sheet6!H13</f>
        <v>43599</v>
      </c>
      <c r="E11" s="97" t="s">
        <v>8575</v>
      </c>
      <c r="F11" s="97" t="str">
        <f>Sheet6!D13</f>
        <v>Kanca Bogor DS ex Sendik JKT2 Jakarta 1.133.17.9</v>
      </c>
      <c r="G11" s="206" t="s">
        <v>3209</v>
      </c>
      <c r="H11" s="206" t="s">
        <v>3210</v>
      </c>
      <c r="I11" s="314">
        <f t="shared" si="1"/>
        <v>43599</v>
      </c>
      <c r="J11" s="314">
        <f t="shared" si="2"/>
        <v>43599</v>
      </c>
      <c r="K11" s="314">
        <f t="shared" si="3"/>
        <v>43599</v>
      </c>
      <c r="L11" s="314">
        <f t="shared" si="4"/>
        <v>43599</v>
      </c>
      <c r="M11" s="416" t="s">
        <v>8547</v>
      </c>
      <c r="N11" s="417" t="s">
        <v>8548</v>
      </c>
      <c r="O11" s="416" t="s">
        <v>14</v>
      </c>
      <c r="P11" s="97" t="s">
        <v>2940</v>
      </c>
      <c r="Q11" s="315">
        <v>20009</v>
      </c>
      <c r="R11" s="97"/>
      <c r="S11" s="97"/>
      <c r="T11" s="97">
        <f>Sheet6!Q13</f>
        <v>0</v>
      </c>
      <c r="U11" s="97">
        <v>180</v>
      </c>
      <c r="V11" s="97" t="str">
        <f>Sheet6!W13</f>
        <v>36.13</v>
      </c>
      <c r="W11" s="97" t="str">
        <f t="shared" si="5"/>
        <v>36.13</v>
      </c>
      <c r="X11" s="97" t="str">
        <f>Sheet6!X13</f>
        <v>54.8</v>
      </c>
      <c r="Y11" s="97" t="str">
        <f>Sheet6!AM13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11" s="230" t="s">
        <v>3305</v>
      </c>
      <c r="AA11" s="418">
        <f>VLOOKUP(F11,TaskInstalasi!$F$2:$AK$237,31,FALSE)</f>
        <v>233081108</v>
      </c>
      <c r="AB11" s="206" t="str">
        <f>VLOOKUP(F11,TaskInstalasi!$F$2:$AK$237,32,FALSE)</f>
        <v>Erwin Valentinus Samosir</v>
      </c>
      <c r="AC11" s="97"/>
      <c r="AD11" s="97"/>
      <c r="AE11" s="97"/>
      <c r="AF11" s="230" t="s">
        <v>3303</v>
      </c>
      <c r="AG11" s="417" t="s">
        <v>8548</v>
      </c>
      <c r="AH11" s="215" t="s">
        <v>8547</v>
      </c>
      <c r="AI11" s="97" t="str">
        <f t="shared" si="6"/>
        <v>HUGHES239-PM1-87</v>
      </c>
      <c r="AJ11" s="230">
        <v>233019505</v>
      </c>
      <c r="AK11" s="419" t="s">
        <v>8577</v>
      </c>
      <c r="AL11" s="97"/>
    </row>
    <row r="12" spans="1:38">
      <c r="A12" s="97" t="str">
        <f>VLOOKUP(C12,MasterRemote!$F$2:$H$237,3,FALSE)</f>
        <v>SCM201900010008000055</v>
      </c>
      <c r="B12" s="97">
        <f>Sheet6!B14</f>
        <v>55</v>
      </c>
      <c r="C12" s="97" t="str">
        <f>Sheet6!C14</f>
        <v>59.1.29.1</v>
      </c>
      <c r="D12" s="314">
        <f>Sheet6!H14</f>
        <v>43599</v>
      </c>
      <c r="E12" s="97" t="s">
        <v>8575</v>
      </c>
      <c r="F12" s="97" t="str">
        <f>Sheet6!D14</f>
        <v>KANCA BDG BANDUNG KOPO</v>
      </c>
      <c r="G12" s="206" t="s">
        <v>3136</v>
      </c>
      <c r="H12" s="206" t="s">
        <v>3137</v>
      </c>
      <c r="I12" s="314">
        <f t="shared" si="1"/>
        <v>43599</v>
      </c>
      <c r="J12" s="314">
        <f t="shared" si="2"/>
        <v>43599</v>
      </c>
      <c r="K12" s="314">
        <f t="shared" si="3"/>
        <v>43599</v>
      </c>
      <c r="L12" s="314">
        <f t="shared" si="4"/>
        <v>43599</v>
      </c>
      <c r="M12" s="416" t="s">
        <v>8547</v>
      </c>
      <c r="N12" s="417" t="s">
        <v>8548</v>
      </c>
      <c r="O12" s="416" t="s">
        <v>14</v>
      </c>
      <c r="P12" s="97" t="s">
        <v>2940</v>
      </c>
      <c r="Q12" s="315">
        <v>20009</v>
      </c>
      <c r="R12" s="97"/>
      <c r="S12" s="97"/>
      <c r="T12" s="97">
        <f>Sheet6!Q14</f>
        <v>129</v>
      </c>
      <c r="U12" s="97">
        <v>180</v>
      </c>
      <c r="V12" s="97" t="str">
        <f>Sheet6!W14</f>
        <v>35.43</v>
      </c>
      <c r="W12" s="97" t="str">
        <f t="shared" si="5"/>
        <v>35.43</v>
      </c>
      <c r="X12" s="97" t="str">
        <f>Sheet6!X14</f>
        <v>53.80</v>
      </c>
      <c r="Y12" s="97" t="str">
        <f>Sheet6!AM14</f>
        <v>SARANA PENUNJANG PERANGKAT INDOOR
• AC ADA DAN SUHU NORMAL DINGIN
• UPS : TERSEDIA DAN BACKUP
KELISTRIKAN OUTPUT KE ADAPTOR :
• PG : 218 V
• PN : 219V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12" s="230" t="s">
        <v>3305</v>
      </c>
      <c r="AA12" s="418">
        <f>VLOOKUP(F12,TaskInstalasi!$F$2:$AK$237,31,FALSE)</f>
        <v>237711805</v>
      </c>
      <c r="AB12" s="206" t="str">
        <f>VLOOKUP(F12,TaskInstalasi!$F$2:$AK$237,32,FALSE)</f>
        <v>Ishak Rusdianto</v>
      </c>
      <c r="AC12" s="97"/>
      <c r="AD12" s="97"/>
      <c r="AE12" s="97"/>
      <c r="AF12" s="230" t="s">
        <v>3303</v>
      </c>
      <c r="AG12" s="417" t="s">
        <v>8548</v>
      </c>
      <c r="AH12" s="215" t="s">
        <v>8547</v>
      </c>
      <c r="AI12" s="97" t="str">
        <f t="shared" si="6"/>
        <v>HUGHES239-PM1-55</v>
      </c>
      <c r="AJ12" s="230">
        <v>233019505</v>
      </c>
      <c r="AK12" s="419" t="s">
        <v>8577</v>
      </c>
      <c r="AL12" s="97"/>
    </row>
    <row r="13" spans="1:38">
      <c r="A13" s="97" t="str">
        <f>VLOOKUP(C13,MasterRemote!$F$2:$H$237,3,FALSE)</f>
        <v>SCM201900010008000039</v>
      </c>
      <c r="B13" s="97">
        <f>Sheet6!B15</f>
        <v>39</v>
      </c>
      <c r="C13" s="97" t="str">
        <f>Sheet6!C15</f>
        <v>46.24.176.1</v>
      </c>
      <c r="D13" s="314">
        <f>Sheet6!H15</f>
        <v>43599</v>
      </c>
      <c r="E13" s="97" t="s">
        <v>8575</v>
      </c>
      <c r="F13" s="97" t="str">
        <f>Sheet6!D15</f>
        <v>KANCA JKT3 GADING SERPONG [KLS]</v>
      </c>
      <c r="G13" s="450">
        <v>236381702</v>
      </c>
      <c r="H13" s="451" t="s">
        <v>8894</v>
      </c>
      <c r="I13" s="314">
        <f t="shared" si="1"/>
        <v>43599</v>
      </c>
      <c r="J13" s="314">
        <f t="shared" si="2"/>
        <v>43599</v>
      </c>
      <c r="K13" s="314">
        <f t="shared" si="3"/>
        <v>43599</v>
      </c>
      <c r="L13" s="314">
        <f t="shared" si="4"/>
        <v>43599</v>
      </c>
      <c r="M13" s="416" t="s">
        <v>8547</v>
      </c>
      <c r="N13" s="417" t="s">
        <v>8548</v>
      </c>
      <c r="O13" s="416" t="s">
        <v>14</v>
      </c>
      <c r="P13" s="97" t="s">
        <v>2940</v>
      </c>
      <c r="Q13" s="315">
        <v>20009</v>
      </c>
      <c r="R13" s="97"/>
      <c r="S13" s="97"/>
      <c r="T13" s="97">
        <f>Sheet6!Q15</f>
        <v>139</v>
      </c>
      <c r="U13" s="97">
        <v>180</v>
      </c>
      <c r="V13" s="97" t="str">
        <f>Sheet6!W15</f>
        <v>37.42</v>
      </c>
      <c r="W13" s="97" t="str">
        <f t="shared" si="5"/>
        <v>37.42</v>
      </c>
      <c r="X13" s="97" t="str">
        <f>Sheet6!X15</f>
        <v>52.82</v>
      </c>
      <c r="Y13" s="97" t="str">
        <f>Sheet6!AM15</f>
        <v>ACTION PM-1
● GANTI LNB PLL DONE
● CEK KONEKTOR DAN PERGANTIAN ISOLASI DENGAN 3M/DODOL/SEALENT INDOOR OUTDOOR
● SOLDER ULANG SEMUA KONEKTOR
● POINTING MAKSIMAL SQF DAN ESNO
● REQ XPOLL
● MOHON UNTUK TIDAK DI ROUTING KE VSAT JUPITER DULU</v>
      </c>
      <c r="Z13" s="230" t="s">
        <v>3305</v>
      </c>
      <c r="AA13" s="418">
        <f>VLOOKUP(F13,TaskInstalasi!$F$2:$AK$237,31,FALSE)</f>
        <v>233081108</v>
      </c>
      <c r="AB13" s="206" t="str">
        <f>VLOOKUP(F13,TaskInstalasi!$F$2:$AK$237,32,FALSE)</f>
        <v>Erwin Valentinus Samosir</v>
      </c>
      <c r="AC13" s="97"/>
      <c r="AD13" s="97"/>
      <c r="AE13" s="97"/>
      <c r="AF13" s="230" t="s">
        <v>3303</v>
      </c>
      <c r="AG13" s="417" t="s">
        <v>8548</v>
      </c>
      <c r="AH13" s="215" t="s">
        <v>8547</v>
      </c>
      <c r="AI13" s="97" t="str">
        <f t="shared" si="6"/>
        <v>HUGHES239-PM1-39</v>
      </c>
      <c r="AJ13" s="230">
        <v>233019505</v>
      </c>
      <c r="AK13" s="419" t="s">
        <v>8577</v>
      </c>
      <c r="AL13" s="97"/>
    </row>
    <row r="14" spans="1:38">
      <c r="A14" s="97" t="str">
        <f>VLOOKUP(C14,MasterRemote!$F$2:$H$237,3,FALSE)</f>
        <v>SCM201900010008000223</v>
      </c>
      <c r="B14" s="97">
        <f>Sheet6!B16</f>
        <v>223</v>
      </c>
      <c r="C14" s="97" t="str">
        <f>Sheet6!C16</f>
        <v>1.131.49.1</v>
      </c>
      <c r="D14" s="314">
        <f>Sheet6!H16</f>
        <v>43599</v>
      </c>
      <c r="E14" s="97" t="s">
        <v>8575</v>
      </c>
      <c r="F14" s="97" t="str">
        <f>Sheet6!D16</f>
        <v>JKT 1_BRI KC GUNUNG SAHARI</v>
      </c>
      <c r="G14" s="450">
        <v>236151612</v>
      </c>
      <c r="H14" s="451" t="s">
        <v>8895</v>
      </c>
      <c r="I14" s="314">
        <f t="shared" si="1"/>
        <v>43599</v>
      </c>
      <c r="J14" s="314">
        <f t="shared" si="2"/>
        <v>43599</v>
      </c>
      <c r="K14" s="314">
        <f t="shared" si="3"/>
        <v>43599</v>
      </c>
      <c r="L14" s="314">
        <f t="shared" si="4"/>
        <v>43599</v>
      </c>
      <c r="M14" s="416" t="s">
        <v>8547</v>
      </c>
      <c r="N14" s="417" t="s">
        <v>8548</v>
      </c>
      <c r="O14" s="416" t="s">
        <v>14</v>
      </c>
      <c r="P14" s="97" t="s">
        <v>2940</v>
      </c>
      <c r="Q14" s="315">
        <v>20009</v>
      </c>
      <c r="R14" s="97"/>
      <c r="S14" s="97"/>
      <c r="T14" s="97">
        <f>Sheet6!Q16</f>
        <v>139</v>
      </c>
      <c r="U14" s="97">
        <v>180</v>
      </c>
      <c r="V14" s="97" t="str">
        <f>Sheet6!W16</f>
        <v>36.71</v>
      </c>
      <c r="W14" s="97" t="str">
        <f t="shared" si="5"/>
        <v>36.71</v>
      </c>
      <c r="X14" s="97" t="str">
        <f>Sheet6!X16</f>
        <v>53.05</v>
      </c>
      <c r="Y14" s="97" t="str">
        <f>Sheet6!AM16</f>
        <v>Action:
*Rpointing Max
*Ganti LNB
*Pengecekan Prngkat lainnya
*cek dan Tri m Konektor</v>
      </c>
      <c r="Z14" s="230" t="s">
        <v>3305</v>
      </c>
      <c r="AA14" s="418">
        <f>VLOOKUP(F14,TaskInstalasi!$F$2:$AK$237,31,FALSE)</f>
        <v>233081108</v>
      </c>
      <c r="AB14" s="206" t="str">
        <f>VLOOKUP(F14,TaskInstalasi!$F$2:$AK$237,32,FALSE)</f>
        <v>Erwin Valentinus Samosir</v>
      </c>
      <c r="AC14" s="97"/>
      <c r="AD14" s="97"/>
      <c r="AE14" s="97"/>
      <c r="AF14" s="230" t="s">
        <v>3303</v>
      </c>
      <c r="AG14" s="417" t="s">
        <v>8548</v>
      </c>
      <c r="AH14" s="215" t="s">
        <v>8547</v>
      </c>
      <c r="AI14" s="97" t="str">
        <f t="shared" si="6"/>
        <v>HUGHES239-PM1-223</v>
      </c>
      <c r="AJ14" s="230">
        <v>233019505</v>
      </c>
      <c r="AK14" s="419" t="s">
        <v>8577</v>
      </c>
      <c r="AL14" s="97"/>
    </row>
    <row r="15" spans="1:38">
      <c r="A15" s="97" t="str">
        <f>VLOOKUP(C15,MasterRemote!$F$2:$H$237,3,FALSE)</f>
        <v>SCM201900010008000092</v>
      </c>
      <c r="B15" s="97">
        <f>Sheet6!B17</f>
        <v>92</v>
      </c>
      <c r="C15" s="97" t="str">
        <f>Sheet6!C17</f>
        <v>3.131.17.1</v>
      </c>
      <c r="D15" s="314">
        <f>Sheet6!H17</f>
        <v>43599</v>
      </c>
      <c r="E15" s="97" t="s">
        <v>8575</v>
      </c>
      <c r="F15" s="97" t="str">
        <f>Sheet6!D17</f>
        <v>KANWIL BJM BANJARMASIN (L) 3.131.17.1</v>
      </c>
      <c r="G15" s="206" t="s">
        <v>2970</v>
      </c>
      <c r="H15" s="206" t="s">
        <v>3246</v>
      </c>
      <c r="I15" s="314">
        <f t="shared" si="1"/>
        <v>43599</v>
      </c>
      <c r="J15" s="314">
        <f t="shared" si="2"/>
        <v>43599</v>
      </c>
      <c r="K15" s="314">
        <f t="shared" si="3"/>
        <v>43599</v>
      </c>
      <c r="L15" s="314">
        <f t="shared" si="4"/>
        <v>43599</v>
      </c>
      <c r="M15" s="416" t="s">
        <v>8547</v>
      </c>
      <c r="N15" s="417" t="s">
        <v>8548</v>
      </c>
      <c r="O15" s="416" t="s">
        <v>14</v>
      </c>
      <c r="P15" s="97" t="s">
        <v>2940</v>
      </c>
      <c r="Q15" s="315">
        <v>20009</v>
      </c>
      <c r="R15" s="97"/>
      <c r="S15" s="97"/>
      <c r="T15" s="97">
        <f>Sheet6!Q17</f>
        <v>140</v>
      </c>
      <c r="U15" s="97">
        <v>180</v>
      </c>
      <c r="V15" s="97" t="str">
        <f>Sheet6!W17</f>
        <v>36.39</v>
      </c>
      <c r="W15" s="97" t="str">
        <f t="shared" si="5"/>
        <v>36.39</v>
      </c>
      <c r="X15" s="97" t="str">
        <f>Sheet6!X17</f>
        <v>54.22</v>
      </c>
      <c r="Y15" s="97">
        <f>Sheet6!AM17</f>
        <v>0</v>
      </c>
      <c r="Z15" s="230" t="s">
        <v>3305</v>
      </c>
      <c r="AA15" s="418">
        <f>VLOOKUP(F15,TaskInstalasi!$F$2:$AK$237,31,FALSE)</f>
        <v>236471702</v>
      </c>
      <c r="AB15" s="206" t="str">
        <f>VLOOKUP(F15,TaskInstalasi!$F$2:$AK$237,32,FALSE)</f>
        <v>Tubagus Arifyanto</v>
      </c>
      <c r="AC15" s="97"/>
      <c r="AD15" s="97"/>
      <c r="AE15" s="97"/>
      <c r="AF15" s="230" t="s">
        <v>3303</v>
      </c>
      <c r="AG15" s="417" t="s">
        <v>8548</v>
      </c>
      <c r="AH15" s="215" t="s">
        <v>8547</v>
      </c>
      <c r="AI15" s="97" t="str">
        <f t="shared" si="6"/>
        <v>HUGHES239-PM1-92</v>
      </c>
      <c r="AJ15" s="230">
        <v>233019505</v>
      </c>
      <c r="AK15" s="419" t="s">
        <v>8577</v>
      </c>
      <c r="AL15" s="97"/>
    </row>
    <row r="16" spans="1:38">
      <c r="A16" s="97" t="str">
        <f>VLOOKUP(C16,MasterRemote!$F$2:$H$237,3,FALSE)</f>
        <v>SCM201900010008000062</v>
      </c>
      <c r="B16" s="97">
        <f>Sheet6!B18</f>
        <v>62</v>
      </c>
      <c r="C16" s="97" t="str">
        <f>Sheet6!C18</f>
        <v>6.69.17.1</v>
      </c>
      <c r="D16" s="314">
        <f>Sheet6!H18</f>
        <v>43599</v>
      </c>
      <c r="E16" s="97" t="s">
        <v>8575</v>
      </c>
      <c r="F16" s="97" t="str">
        <f>Sheet6!D18</f>
        <v>KANCA BDG SINGAPARNA</v>
      </c>
      <c r="G16" s="206" t="s">
        <v>3213</v>
      </c>
      <c r="H16" s="206" t="s">
        <v>3214</v>
      </c>
      <c r="I16" s="314">
        <f t="shared" si="1"/>
        <v>43599</v>
      </c>
      <c r="J16" s="314">
        <f t="shared" si="2"/>
        <v>43599</v>
      </c>
      <c r="K16" s="314">
        <f t="shared" si="3"/>
        <v>43599</v>
      </c>
      <c r="L16" s="314">
        <f t="shared" si="4"/>
        <v>43599</v>
      </c>
      <c r="M16" s="416" t="s">
        <v>8547</v>
      </c>
      <c r="N16" s="417" t="s">
        <v>8548</v>
      </c>
      <c r="O16" s="416" t="s">
        <v>14</v>
      </c>
      <c r="P16" s="97" t="s">
        <v>2940</v>
      </c>
      <c r="Q16" s="315">
        <v>20009</v>
      </c>
      <c r="R16" s="97"/>
      <c r="S16" s="97"/>
      <c r="T16" s="97">
        <f>Sheet6!Q18</f>
        <v>137</v>
      </c>
      <c r="U16" s="97">
        <v>180</v>
      </c>
      <c r="V16" s="97" t="str">
        <f>Sheet6!W18</f>
        <v>35.35</v>
      </c>
      <c r="W16" s="97" t="str">
        <f t="shared" si="5"/>
        <v>35.35</v>
      </c>
      <c r="X16" s="97" t="str">
        <f>Sheet6!X18</f>
        <v>53.76</v>
      </c>
      <c r="Y16" s="97" t="str">
        <f>Sheet6!AM18</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16" s="230" t="s">
        <v>3305</v>
      </c>
      <c r="AA16" s="418">
        <f>VLOOKUP(F16,TaskInstalasi!$F$2:$AK$237,31,FALSE)</f>
        <v>237711805</v>
      </c>
      <c r="AB16" s="206" t="str">
        <f>VLOOKUP(F16,TaskInstalasi!$F$2:$AK$237,32,FALSE)</f>
        <v>Ishak Rusdianto</v>
      </c>
      <c r="AC16" s="97"/>
      <c r="AD16" s="97"/>
      <c r="AE16" s="97"/>
      <c r="AF16" s="230" t="s">
        <v>3303</v>
      </c>
      <c r="AG16" s="417" t="s">
        <v>8548</v>
      </c>
      <c r="AH16" s="215" t="s">
        <v>8547</v>
      </c>
      <c r="AI16" s="97" t="str">
        <f t="shared" si="6"/>
        <v>HUGHES239-PM1-62</v>
      </c>
      <c r="AJ16" s="230">
        <v>233019505</v>
      </c>
      <c r="AK16" s="419" t="s">
        <v>8577</v>
      </c>
      <c r="AL16" s="97"/>
    </row>
    <row r="17" spans="1:38">
      <c r="A17" s="97" t="str">
        <f>VLOOKUP(C17,MasterRemote!$F$2:$H$237,3,FALSE)</f>
        <v>SCM201900010008000026</v>
      </c>
      <c r="B17" s="97">
        <f>Sheet6!B19</f>
        <v>26</v>
      </c>
      <c r="C17" s="97" t="str">
        <f>Sheet6!C19</f>
        <v>1.131.81.1</v>
      </c>
      <c r="D17" s="314">
        <f>Sheet6!H19</f>
        <v>43599</v>
      </c>
      <c r="E17" s="97" t="s">
        <v>8575</v>
      </c>
      <c r="F17" s="97" t="str">
        <f>Sheet6!D19</f>
        <v>KANCA BRI JKT3 KOTA 0019</v>
      </c>
      <c r="G17" s="206" t="s">
        <v>3190</v>
      </c>
      <c r="H17" s="206" t="s">
        <v>3017</v>
      </c>
      <c r="I17" s="314">
        <f t="shared" si="1"/>
        <v>43599</v>
      </c>
      <c r="J17" s="314">
        <f t="shared" si="2"/>
        <v>43599</v>
      </c>
      <c r="K17" s="314">
        <f t="shared" si="3"/>
        <v>43599</v>
      </c>
      <c r="L17" s="314">
        <f t="shared" si="4"/>
        <v>43599</v>
      </c>
      <c r="M17" s="416" t="s">
        <v>8547</v>
      </c>
      <c r="N17" s="417" t="s">
        <v>8548</v>
      </c>
      <c r="O17" s="416" t="s">
        <v>14</v>
      </c>
      <c r="P17" s="97" t="s">
        <v>2940</v>
      </c>
      <c r="Q17" s="315">
        <v>20009</v>
      </c>
      <c r="R17" s="97"/>
      <c r="S17" s="97"/>
      <c r="T17" s="97">
        <f>Sheet6!Q19</f>
        <v>133</v>
      </c>
      <c r="U17" s="97">
        <v>180</v>
      </c>
      <c r="V17" s="97" t="str">
        <f>Sheet6!W19</f>
        <v>35.21</v>
      </c>
      <c r="W17" s="97" t="str">
        <f t="shared" si="5"/>
        <v>35.21</v>
      </c>
      <c r="X17" s="97" t="str">
        <f>Sheet6!X19</f>
        <v>52.41</v>
      </c>
      <c r="Y17" s="97" t="str">
        <f>Sheet6!AM19</f>
        <v>ACTION PM-1
• GANTI LNB PLL DONE
• CEK KONEKTOR DAN PERGANTIAN ISOLASI
DENGAN 3M/DODOL /SEALENT INDOOR OUTDOOR
• POINTING MAKSIMAL SQF DAN ESNO , CEK XPOLL
• CONFIGURASI MODEM JUPITER DAN ATTENUASI KABEL SUDAH SESUAI</v>
      </c>
      <c r="Z17" s="230" t="s">
        <v>3305</v>
      </c>
      <c r="AA17" s="418">
        <f>VLOOKUP(F17,TaskInstalasi!$F$2:$AK$237,31,FALSE)</f>
        <v>233081108</v>
      </c>
      <c r="AB17" s="206" t="str">
        <f>VLOOKUP(F17,TaskInstalasi!$F$2:$AK$237,32,FALSE)</f>
        <v>Erwin Valentinus Samosir</v>
      </c>
      <c r="AC17" s="97"/>
      <c r="AD17" s="97"/>
      <c r="AE17" s="97"/>
      <c r="AF17" s="230" t="s">
        <v>3303</v>
      </c>
      <c r="AG17" s="417" t="s">
        <v>8548</v>
      </c>
      <c r="AH17" s="215" t="s">
        <v>8547</v>
      </c>
      <c r="AI17" s="97" t="str">
        <f t="shared" si="6"/>
        <v>HUGHES239-PM1-26</v>
      </c>
      <c r="AJ17" s="230">
        <v>233019505</v>
      </c>
      <c r="AK17" s="419" t="s">
        <v>8577</v>
      </c>
      <c r="AL17" s="97"/>
    </row>
    <row r="18" spans="1:38">
      <c r="A18" s="97" t="str">
        <f>VLOOKUP(C18,MasterRemote!$F$2:$H$237,3,FALSE)</f>
        <v>SCM201900010008000054</v>
      </c>
      <c r="B18" s="97">
        <f>Sheet6!B20</f>
        <v>54</v>
      </c>
      <c r="C18" s="97" t="str">
        <f>Sheet6!C20</f>
        <v>3.142.17.1</v>
      </c>
      <c r="D18" s="314">
        <f>Sheet6!H20</f>
        <v>43599</v>
      </c>
      <c r="E18" s="97" t="s">
        <v>8575</v>
      </c>
      <c r="F18" s="97" t="str">
        <f>Sheet6!D20</f>
        <v>KANCA BDG SUKABUMI</v>
      </c>
      <c r="G18" s="206" t="s">
        <v>3130</v>
      </c>
      <c r="H18" s="206" t="s">
        <v>3131</v>
      </c>
      <c r="I18" s="314">
        <f t="shared" si="1"/>
        <v>43599</v>
      </c>
      <c r="J18" s="314">
        <f t="shared" si="2"/>
        <v>43599</v>
      </c>
      <c r="K18" s="314">
        <f t="shared" si="3"/>
        <v>43599</v>
      </c>
      <c r="L18" s="314">
        <f t="shared" si="4"/>
        <v>43599</v>
      </c>
      <c r="M18" s="416" t="s">
        <v>8547</v>
      </c>
      <c r="N18" s="417" t="s">
        <v>8548</v>
      </c>
      <c r="O18" s="416" t="s">
        <v>14</v>
      </c>
      <c r="P18" s="97" t="s">
        <v>2940</v>
      </c>
      <c r="Q18" s="315">
        <v>20009</v>
      </c>
      <c r="R18" s="97"/>
      <c r="S18" s="97"/>
      <c r="T18" s="97">
        <f>Sheet6!Q20</f>
        <v>130</v>
      </c>
      <c r="U18" s="97">
        <v>180</v>
      </c>
      <c r="V18" s="97" t="str">
        <f>Sheet6!W20</f>
        <v>41.11</v>
      </c>
      <c r="W18" s="97" t="str">
        <f t="shared" si="5"/>
        <v>41.11</v>
      </c>
      <c r="X18" s="97" t="str">
        <f>Sheet6!X20</f>
        <v>51.87</v>
      </c>
      <c r="Y18" s="97" t="str">
        <f>Sheet6!AM20</f>
        <v>SARANA PENUNJANG PERANGKAT INDOOR
• AC ADA DAN SUHU NORMAL DINGIN
• UPS : TERSEDIA DAN BACKUP
KELISTRIKAN OUTPUT KE ADAPTOR :
• PG : 219 V
• PN : 217V
• NG : 0.2 V
ACTION PM-1
• GANTI LNB PLL DONE
• CEK KONEKTOR 
• REPOINTING DAN MAKSIMALKAN SQF</v>
      </c>
      <c r="Z18" s="230" t="s">
        <v>3305</v>
      </c>
      <c r="AA18" s="418">
        <f>VLOOKUP(F18,TaskInstalasi!$F$2:$AK$237,31,FALSE)</f>
        <v>237711805</v>
      </c>
      <c r="AB18" s="206" t="str">
        <f>VLOOKUP(F18,TaskInstalasi!$F$2:$AK$237,32,FALSE)</f>
        <v>Ishak Rusdianto</v>
      </c>
      <c r="AC18" s="97"/>
      <c r="AD18" s="97"/>
      <c r="AE18" s="97"/>
      <c r="AF18" s="230" t="s">
        <v>3303</v>
      </c>
      <c r="AG18" s="417" t="s">
        <v>8548</v>
      </c>
      <c r="AH18" s="215" t="s">
        <v>8547</v>
      </c>
      <c r="AI18" s="97" t="str">
        <f t="shared" si="6"/>
        <v>HUGHES239-PM1-54</v>
      </c>
      <c r="AJ18" s="230">
        <v>233019505</v>
      </c>
      <c r="AK18" s="419" t="s">
        <v>8577</v>
      </c>
      <c r="AL18" s="97"/>
    </row>
    <row r="19" spans="1:38">
      <c r="A19" s="97" t="str">
        <f>VLOOKUP(C19,MasterRemote!$F$2:$H$237,3,FALSE)</f>
        <v>SCM201900010008000120</v>
      </c>
      <c r="B19" s="97">
        <f>Sheet6!B21</f>
        <v>120</v>
      </c>
      <c r="C19" s="97" t="str">
        <f>Sheet6!C21</f>
        <v>2.41.17.1</v>
      </c>
      <c r="D19" s="314">
        <f>Sheet6!H21</f>
        <v>43599</v>
      </c>
      <c r="E19" s="97" t="s">
        <v>8575</v>
      </c>
      <c r="F19" s="97" t="str">
        <f>Sheet6!D21</f>
        <v>KARAWANG 2.41.17.1</v>
      </c>
      <c r="G19" s="450">
        <v>238541809</v>
      </c>
      <c r="H19" s="451" t="s">
        <v>8896</v>
      </c>
      <c r="I19" s="314">
        <f t="shared" si="1"/>
        <v>43599</v>
      </c>
      <c r="J19" s="314">
        <f t="shared" si="2"/>
        <v>43599</v>
      </c>
      <c r="K19" s="314">
        <f t="shared" si="3"/>
        <v>43599</v>
      </c>
      <c r="L19" s="314">
        <f t="shared" si="4"/>
        <v>43599</v>
      </c>
      <c r="M19" s="416" t="s">
        <v>8547</v>
      </c>
      <c r="N19" s="417" t="s">
        <v>8548</v>
      </c>
      <c r="O19" s="416" t="s">
        <v>14</v>
      </c>
      <c r="P19" s="97" t="s">
        <v>2940</v>
      </c>
      <c r="Q19" s="315">
        <v>20009</v>
      </c>
      <c r="R19" s="97"/>
      <c r="S19" s="97"/>
      <c r="T19" s="97">
        <f>Sheet6!Q21</f>
        <v>131</v>
      </c>
      <c r="U19" s="97">
        <v>180</v>
      </c>
      <c r="V19" s="97" t="str">
        <f>Sheet6!W21</f>
        <v>37.68</v>
      </c>
      <c r="W19" s="97" t="str">
        <f t="shared" si="5"/>
        <v>37.68</v>
      </c>
      <c r="X19" s="97" t="str">
        <f>Sheet6!X21</f>
        <v>52.72</v>
      </c>
      <c r="Y19" s="97" t="str">
        <f>Sheet6!AM21</f>
        <v>SARANA PENUNJANG PERANGKAT INDOOR
• AC ADA DAN SUHU NORMAL DINGIN
• UPS : TERSEDIA DAN BACKUP
KELISTRIKAN OUTPUT KE ADAPTOR :
• PG : 219 V
• PN : 217V
• NG : 0.2 V
ACTION PM-1
• GANTI LNB PLL DONE
• CEK KONEKTOR 
• REPOINTING DAN MAKSIMALKAN SQF</v>
      </c>
      <c r="Z19" s="230" t="s">
        <v>3305</v>
      </c>
      <c r="AA19" s="418">
        <f>VLOOKUP(F19,TaskInstalasi!$F$2:$AK$237,31,FALSE)</f>
        <v>237711805</v>
      </c>
      <c r="AB19" s="206" t="str">
        <f>VLOOKUP(F19,TaskInstalasi!$F$2:$AK$237,32,FALSE)</f>
        <v>Ishak Rusdianto</v>
      </c>
      <c r="AC19" s="97"/>
      <c r="AD19" s="97"/>
      <c r="AE19" s="97"/>
      <c r="AF19" s="230" t="s">
        <v>3303</v>
      </c>
      <c r="AG19" s="417" t="s">
        <v>8548</v>
      </c>
      <c r="AH19" s="215" t="s">
        <v>8547</v>
      </c>
      <c r="AI19" s="97" t="str">
        <f t="shared" si="6"/>
        <v>HUGHES239-PM1-120</v>
      </c>
      <c r="AJ19" s="230">
        <v>233019505</v>
      </c>
      <c r="AK19" s="419" t="s">
        <v>8577</v>
      </c>
      <c r="AL19" s="97"/>
    </row>
    <row r="20" spans="1:38">
      <c r="A20" s="97" t="str">
        <f>VLOOKUP(C20,MasterRemote!$F$2:$H$237,3,FALSE)</f>
        <v>SCM201900010008000060</v>
      </c>
      <c r="B20" s="97">
        <f>Sheet6!B22</f>
        <v>60</v>
      </c>
      <c r="C20" s="97" t="str">
        <f>Sheet6!C22</f>
        <v>2.39.17.1</v>
      </c>
      <c r="D20" s="314">
        <f>Sheet6!H22</f>
        <v>43599</v>
      </c>
      <c r="E20" s="97" t="s">
        <v>8575</v>
      </c>
      <c r="F20" s="97" t="str">
        <f>Sheet6!D22</f>
        <v>KANCA BDG CIMAHI</v>
      </c>
      <c r="G20" s="206" t="s">
        <v>3138</v>
      </c>
      <c r="H20" s="206" t="s">
        <v>2997</v>
      </c>
      <c r="I20" s="314">
        <f t="shared" si="1"/>
        <v>43599</v>
      </c>
      <c r="J20" s="314">
        <f t="shared" si="2"/>
        <v>43599</v>
      </c>
      <c r="K20" s="314">
        <f t="shared" si="3"/>
        <v>43599</v>
      </c>
      <c r="L20" s="314">
        <f t="shared" si="4"/>
        <v>43599</v>
      </c>
      <c r="M20" s="416" t="s">
        <v>8547</v>
      </c>
      <c r="N20" s="417" t="s">
        <v>8548</v>
      </c>
      <c r="O20" s="416" t="s">
        <v>14</v>
      </c>
      <c r="P20" s="97" t="s">
        <v>2940</v>
      </c>
      <c r="Q20" s="315">
        <v>20009</v>
      </c>
      <c r="R20" s="97"/>
      <c r="S20" s="97"/>
      <c r="T20" s="97">
        <f>Sheet6!Q22</f>
        <v>123</v>
      </c>
      <c r="U20" s="97">
        <v>180</v>
      </c>
      <c r="V20" s="97" t="str">
        <f>Sheet6!W22</f>
        <v>35.42</v>
      </c>
      <c r="W20" s="97" t="str">
        <f t="shared" si="5"/>
        <v>35.42</v>
      </c>
      <c r="X20" s="97" t="str">
        <f>Sheet6!X22</f>
        <v>51.88</v>
      </c>
      <c r="Y20" s="97" t="str">
        <f>Sheet6!AM22</f>
        <v>SARANA PENUNJANG PERANGKAT INDOOR
• AC ADA DAN SUHU NORMAL DINGIN
• UPS : TERSEDIA DAN BACKUP
KELISTRIKAN OUTPUT KE ADAPTOR :
• P-N : 224.6 v
• P-G : 221.1 v
• N-G : 0.6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0" s="230" t="s">
        <v>3305</v>
      </c>
      <c r="AA20" s="418">
        <f>VLOOKUP(F20,TaskInstalasi!$F$2:$AK$237,31,FALSE)</f>
        <v>237711805</v>
      </c>
      <c r="AB20" s="206" t="str">
        <f>VLOOKUP(F20,TaskInstalasi!$F$2:$AK$237,32,FALSE)</f>
        <v>Ishak Rusdianto</v>
      </c>
      <c r="AC20" s="97"/>
      <c r="AD20" s="97"/>
      <c r="AE20" s="97"/>
      <c r="AF20" s="230" t="s">
        <v>3303</v>
      </c>
      <c r="AG20" s="417" t="s">
        <v>8548</v>
      </c>
      <c r="AH20" s="215" t="s">
        <v>8547</v>
      </c>
      <c r="AI20" s="97" t="str">
        <f t="shared" si="6"/>
        <v>HUGHES239-PM1-60</v>
      </c>
      <c r="AJ20" s="230">
        <v>233019505</v>
      </c>
      <c r="AK20" s="419" t="s">
        <v>8577</v>
      </c>
      <c r="AL20" s="97"/>
    </row>
    <row r="21" spans="1:38">
      <c r="A21" s="97" t="str">
        <f>VLOOKUP(C21,MasterRemote!$F$2:$H$237,3,FALSE)</f>
        <v>SCM201900010008000119</v>
      </c>
      <c r="B21" s="97">
        <f>Sheet6!B23</f>
        <v>119</v>
      </c>
      <c r="C21" s="97" t="str">
        <f>Sheet6!C23</f>
        <v>1.132.129.1</v>
      </c>
      <c r="D21" s="314">
        <f>Sheet6!H23</f>
        <v>43599</v>
      </c>
      <c r="E21" s="97" t="s">
        <v>8575</v>
      </c>
      <c r="F21" s="97" t="str">
        <f>Sheet6!D23</f>
        <v>JKT JATINEGARA</v>
      </c>
      <c r="G21" s="450">
        <v>236581704</v>
      </c>
      <c r="H21" s="450" t="s">
        <v>8897</v>
      </c>
      <c r="I21" s="314">
        <f t="shared" si="1"/>
        <v>43599</v>
      </c>
      <c r="J21" s="314">
        <f t="shared" si="2"/>
        <v>43599</v>
      </c>
      <c r="K21" s="314">
        <f t="shared" si="3"/>
        <v>43599</v>
      </c>
      <c r="L21" s="314">
        <f t="shared" si="4"/>
        <v>43599</v>
      </c>
      <c r="M21" s="416" t="s">
        <v>8547</v>
      </c>
      <c r="N21" s="417" t="s">
        <v>8548</v>
      </c>
      <c r="O21" s="416" t="s">
        <v>14</v>
      </c>
      <c r="P21" s="97" t="s">
        <v>2940</v>
      </c>
      <c r="Q21" s="315">
        <v>20009</v>
      </c>
      <c r="R21" s="97"/>
      <c r="S21" s="97"/>
      <c r="T21" s="97">
        <f>Sheet6!Q23</f>
        <v>110</v>
      </c>
      <c r="U21" s="97">
        <v>180</v>
      </c>
      <c r="V21" s="97" t="str">
        <f>Sheet6!W23</f>
        <v>36.62</v>
      </c>
      <c r="W21" s="97" t="str">
        <f t="shared" si="5"/>
        <v>36.62</v>
      </c>
      <c r="X21" s="97" t="str">
        <f>Sheet6!X23</f>
        <v>50.11</v>
      </c>
      <c r="Y21" s="97" t="str">
        <f>Sheet6!AM23</f>
        <v>ACTION PM-1
● GANTI LNB PLL DONE
● CEK KONEKTOR DAN PERGANTIAN ISOLASI DENGAN 3M/DODOL/ INDOOR DAN OUTDOOR
● SOLDER ULANG SEMUA KONEKTOR
● POINTING MAKSIMAL SQF DAN ESNO
● TEST SPEED SUDAH SESUAI
● REQ XPOLL
● MOHON UNTUK TIDAK DI ROUTING KE VSAT JUPITER DULU</v>
      </c>
      <c r="Z21" s="230" t="s">
        <v>3305</v>
      </c>
      <c r="AA21" s="418">
        <f>VLOOKUP(F21,TaskInstalasi!$F$2:$AK$237,31,FALSE)</f>
        <v>233081108</v>
      </c>
      <c r="AB21" s="206" t="str">
        <f>VLOOKUP(F21,TaskInstalasi!$F$2:$AK$237,32,FALSE)</f>
        <v>Erwin Valentinus Samosir</v>
      </c>
      <c r="AC21" s="97"/>
      <c r="AD21" s="97"/>
      <c r="AE21" s="97"/>
      <c r="AF21" s="230" t="s">
        <v>3303</v>
      </c>
      <c r="AG21" s="417" t="s">
        <v>8548</v>
      </c>
      <c r="AH21" s="215" t="s">
        <v>8547</v>
      </c>
      <c r="AI21" s="97" t="str">
        <f t="shared" si="6"/>
        <v>HUGHES239-PM1-119</v>
      </c>
      <c r="AJ21" s="230">
        <v>233019505</v>
      </c>
      <c r="AK21" s="419" t="s">
        <v>8577</v>
      </c>
      <c r="AL21" s="97"/>
    </row>
    <row r="22" spans="1:38">
      <c r="A22" s="97" t="str">
        <f>VLOOKUP(C22,MasterRemote!$F$2:$H$237,3,FALSE)</f>
        <v>SCM201900010008000003</v>
      </c>
      <c r="B22" s="97">
        <f>Sheet6!B24</f>
        <v>3</v>
      </c>
      <c r="C22" s="97" t="str">
        <f>Sheet6!C24</f>
        <v>1.136.17.1</v>
      </c>
      <c r="D22" s="314">
        <f>Sheet6!H24</f>
        <v>43599</v>
      </c>
      <c r="E22" s="97" t="s">
        <v>8575</v>
      </c>
      <c r="F22" s="97" t="str">
        <f>Sheet6!D24</f>
        <v>TANGERANG 1.136.17.9</v>
      </c>
      <c r="G22" s="450">
        <v>238441808</v>
      </c>
      <c r="H22" s="451" t="s">
        <v>8898</v>
      </c>
      <c r="I22" s="314">
        <f t="shared" si="1"/>
        <v>43599</v>
      </c>
      <c r="J22" s="314">
        <f t="shared" si="2"/>
        <v>43599</v>
      </c>
      <c r="K22" s="314">
        <f t="shared" si="3"/>
        <v>43599</v>
      </c>
      <c r="L22" s="314">
        <f t="shared" si="4"/>
        <v>43599</v>
      </c>
      <c r="M22" s="416" t="s">
        <v>8547</v>
      </c>
      <c r="N22" s="417" t="s">
        <v>8548</v>
      </c>
      <c r="O22" s="416" t="s">
        <v>14</v>
      </c>
      <c r="P22" s="97" t="s">
        <v>2940</v>
      </c>
      <c r="Q22" s="315">
        <v>20009</v>
      </c>
      <c r="R22" s="97"/>
      <c r="S22" s="97"/>
      <c r="T22" s="97">
        <f>Sheet6!Q24</f>
        <v>128</v>
      </c>
      <c r="U22" s="97">
        <v>180</v>
      </c>
      <c r="V22" s="97" t="str">
        <f>Sheet6!W24</f>
        <v>35.67</v>
      </c>
      <c r="W22" s="97" t="str">
        <f t="shared" si="5"/>
        <v>35.67</v>
      </c>
      <c r="X22" s="97" t="str">
        <f>Sheet6!X24</f>
        <v>50.43</v>
      </c>
      <c r="Y22" s="97" t="str">
        <f>Sheet6!AM24</f>
        <v>ACTION PM-1
• GANTI LNB PLL DONE
• CEK KONEKTOR DAN PERGANTIAN ISOLASI
DENGAN 3M/DODOL /SEALENT INDOOR OUTDOOR
• POINTING MAKSIMAL SQF DAN ESNO , CEK XPOLL
• CONFIGURASI MODEM JUPITER DAN ATTENUASI KABEL SUDAH SESUAI</v>
      </c>
      <c r="Z22" s="230" t="s">
        <v>3305</v>
      </c>
      <c r="AA22" s="418">
        <f>VLOOKUP(F22,TaskInstalasi!$F$2:$AK$237,31,FALSE)</f>
        <v>233081108</v>
      </c>
      <c r="AB22" s="206" t="str">
        <f>VLOOKUP(F22,TaskInstalasi!$F$2:$AK$237,32,FALSE)</f>
        <v>Erwin Valentinus Samosir</v>
      </c>
      <c r="AC22" s="97"/>
      <c r="AD22" s="97"/>
      <c r="AE22" s="97"/>
      <c r="AF22" s="230" t="s">
        <v>3303</v>
      </c>
      <c r="AG22" s="417" t="s">
        <v>8548</v>
      </c>
      <c r="AH22" s="215" t="s">
        <v>8547</v>
      </c>
      <c r="AI22" s="97" t="str">
        <f t="shared" si="6"/>
        <v>HUGHES239-PM1-3</v>
      </c>
      <c r="AJ22" s="230">
        <v>233019505</v>
      </c>
      <c r="AK22" s="419" t="s">
        <v>8577</v>
      </c>
      <c r="AL22" s="97"/>
    </row>
    <row r="23" spans="1:38">
      <c r="A23" s="97" t="str">
        <f>VLOOKUP(C23,MasterRemote!$F$2:$H$237,3,FALSE)</f>
        <v>SCM201900010008000048</v>
      </c>
      <c r="B23" s="97">
        <f>Sheet6!B25</f>
        <v>48</v>
      </c>
      <c r="C23" s="97" t="str">
        <f>Sheet6!C25</f>
        <v>6.42.17.1</v>
      </c>
      <c r="D23" s="314">
        <f>Sheet6!H25</f>
        <v>43599</v>
      </c>
      <c r="E23" s="97" t="s">
        <v>8575</v>
      </c>
      <c r="F23" s="97" t="str">
        <f>Sheet6!D25</f>
        <v>KANCA BDG INDRAMAYU</v>
      </c>
      <c r="G23" s="207" t="s">
        <v>2972</v>
      </c>
      <c r="H23" s="207" t="s">
        <v>2973</v>
      </c>
      <c r="I23" s="314">
        <f t="shared" si="1"/>
        <v>43599</v>
      </c>
      <c r="J23" s="314">
        <f t="shared" si="2"/>
        <v>43599</v>
      </c>
      <c r="K23" s="314">
        <f t="shared" si="3"/>
        <v>43599</v>
      </c>
      <c r="L23" s="314">
        <f t="shared" si="4"/>
        <v>43599</v>
      </c>
      <c r="M23" s="416" t="s">
        <v>8547</v>
      </c>
      <c r="N23" s="417" t="s">
        <v>8548</v>
      </c>
      <c r="O23" s="416" t="s">
        <v>14</v>
      </c>
      <c r="P23" s="97" t="s">
        <v>2940</v>
      </c>
      <c r="Q23" s="315">
        <v>20009</v>
      </c>
      <c r="R23" s="97"/>
      <c r="S23" s="97"/>
      <c r="T23" s="97">
        <f>Sheet6!Q25</f>
        <v>116</v>
      </c>
      <c r="U23" s="97">
        <v>180</v>
      </c>
      <c r="V23" s="97" t="str">
        <f>Sheet6!W25</f>
        <v>36.04</v>
      </c>
      <c r="W23" s="97" t="str">
        <f t="shared" si="5"/>
        <v>36.04</v>
      </c>
      <c r="X23" s="97" t="str">
        <f>Sheet6!X25</f>
        <v>52.20</v>
      </c>
      <c r="Y23" s="97" t="str">
        <f>Sheet6!AM25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3" s="230" t="s">
        <v>3305</v>
      </c>
      <c r="AA23" s="418">
        <f>VLOOKUP(F23,TaskInstalasi!$F$2:$AK$237,31,FALSE)</f>
        <v>237711805</v>
      </c>
      <c r="AB23" s="206" t="str">
        <f>VLOOKUP(F23,TaskInstalasi!$F$2:$AK$237,32,FALSE)</f>
        <v>Ishak Rusdianto</v>
      </c>
      <c r="AC23" s="97"/>
      <c r="AD23" s="97"/>
      <c r="AE23" s="97"/>
      <c r="AF23" s="230" t="s">
        <v>3303</v>
      </c>
      <c r="AG23" s="417" t="s">
        <v>8548</v>
      </c>
      <c r="AH23" s="215" t="s">
        <v>8547</v>
      </c>
      <c r="AI23" s="97" t="str">
        <f t="shared" si="6"/>
        <v>HUGHES239-PM1-48</v>
      </c>
      <c r="AJ23" s="230">
        <v>233019505</v>
      </c>
      <c r="AK23" s="419" t="s">
        <v>8577</v>
      </c>
      <c r="AL23" s="97"/>
    </row>
    <row r="24" spans="1:38">
      <c r="A24" s="97" t="str">
        <f>VLOOKUP(C24,MasterRemote!$F$2:$H$237,3,FALSE)</f>
        <v>SCM201900010008000177</v>
      </c>
      <c r="B24" s="97">
        <f>Sheet6!B26</f>
        <v>177</v>
      </c>
      <c r="C24" s="97" t="str">
        <f>Sheet6!C26</f>
        <v>2.71.17.1</v>
      </c>
      <c r="D24" s="314">
        <f>Sheet6!H26</f>
        <v>43600</v>
      </c>
      <c r="E24" s="97" t="s">
        <v>8575</v>
      </c>
      <c r="F24" s="97" t="str">
        <f>Sheet6!D26</f>
        <v>KANCA YGY PURWOKERTO [H0077]</v>
      </c>
      <c r="G24" s="206" t="s">
        <v>3234</v>
      </c>
      <c r="H24" s="206" t="s">
        <v>3235</v>
      </c>
      <c r="I24" s="314">
        <f t="shared" si="1"/>
        <v>43600</v>
      </c>
      <c r="J24" s="314">
        <f t="shared" si="2"/>
        <v>43600</v>
      </c>
      <c r="K24" s="314">
        <f t="shared" si="3"/>
        <v>43600</v>
      </c>
      <c r="L24" s="314">
        <f t="shared" si="4"/>
        <v>43600</v>
      </c>
      <c r="M24" s="416" t="s">
        <v>8547</v>
      </c>
      <c r="N24" s="417" t="s">
        <v>8548</v>
      </c>
      <c r="O24" s="416" t="s">
        <v>14</v>
      </c>
      <c r="P24" s="97" t="s">
        <v>2940</v>
      </c>
      <c r="Q24" s="315">
        <v>20009</v>
      </c>
      <c r="R24" s="97"/>
      <c r="S24" s="97"/>
      <c r="T24" s="97">
        <f>Sheet6!Q26</f>
        <v>123</v>
      </c>
      <c r="U24" s="97">
        <v>180</v>
      </c>
      <c r="V24" s="97" t="str">
        <f>Sheet6!W26</f>
        <v>36.03</v>
      </c>
      <c r="W24" s="97" t="str">
        <f t="shared" si="5"/>
        <v>36.03</v>
      </c>
      <c r="X24" s="97" t="str">
        <f>Sheet6!X26</f>
        <v>51.41</v>
      </c>
      <c r="Y24" s="97" t="str">
        <f>Sheet6!AM26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v>
      </c>
      <c r="Z24" s="230" t="s">
        <v>3305</v>
      </c>
      <c r="AA24" s="97">
        <v>233060803</v>
      </c>
      <c r="AB24" s="97" t="s">
        <v>4903</v>
      </c>
      <c r="AC24" s="97"/>
      <c r="AD24" s="97"/>
      <c r="AE24" s="97"/>
      <c r="AF24" s="230" t="s">
        <v>3303</v>
      </c>
      <c r="AG24" s="417" t="s">
        <v>8548</v>
      </c>
      <c r="AH24" s="215" t="s">
        <v>8547</v>
      </c>
      <c r="AI24" s="97" t="str">
        <f t="shared" si="6"/>
        <v>HUGHES239-PM1-177</v>
      </c>
      <c r="AJ24" s="230">
        <v>233019505</v>
      </c>
      <c r="AK24" s="419" t="s">
        <v>8577</v>
      </c>
      <c r="AL24" s="97"/>
    </row>
    <row r="25" spans="1:38">
      <c r="A25" s="97" t="str">
        <f>VLOOKUP(C25,MasterRemote!$F$2:$H$237,3,FALSE)</f>
        <v>SCM201900010008000171</v>
      </c>
      <c r="B25" s="97">
        <f>Sheet6!B27</f>
        <v>171</v>
      </c>
      <c r="C25" s="97" t="str">
        <f>Sheet6!C27</f>
        <v>6.103.17.1</v>
      </c>
      <c r="D25" s="314">
        <f>Sheet6!H27</f>
        <v>43600</v>
      </c>
      <c r="E25" s="97" t="s">
        <v>8575</v>
      </c>
      <c r="F25" s="97" t="str">
        <f>Sheet6!D27</f>
        <v>KANCA YGY GOMBONG [H0134] IP 6.103.17.1</v>
      </c>
      <c r="G25" s="206" t="s">
        <v>3249</v>
      </c>
      <c r="H25" s="206" t="s">
        <v>3250</v>
      </c>
      <c r="I25" s="314">
        <f t="shared" si="1"/>
        <v>43600</v>
      </c>
      <c r="J25" s="314">
        <f t="shared" si="2"/>
        <v>43600</v>
      </c>
      <c r="K25" s="314">
        <f t="shared" si="3"/>
        <v>43600</v>
      </c>
      <c r="L25" s="314">
        <f t="shared" si="4"/>
        <v>43600</v>
      </c>
      <c r="M25" s="416" t="s">
        <v>8547</v>
      </c>
      <c r="N25" s="417" t="s">
        <v>8548</v>
      </c>
      <c r="O25" s="416" t="s">
        <v>14</v>
      </c>
      <c r="P25" s="97" t="s">
        <v>2940</v>
      </c>
      <c r="Q25" s="315">
        <v>20009</v>
      </c>
      <c r="R25" s="97"/>
      <c r="S25" s="97"/>
      <c r="T25" s="97">
        <f>Sheet6!Q27</f>
        <v>124</v>
      </c>
      <c r="U25" s="97">
        <v>180</v>
      </c>
      <c r="V25" s="97" t="str">
        <f>Sheet6!W27</f>
        <v>35.6</v>
      </c>
      <c r="W25" s="97" t="str">
        <f t="shared" si="5"/>
        <v>35.6</v>
      </c>
      <c r="X25" s="97" t="str">
        <f>Sheet6!X27</f>
        <v>53.88</v>
      </c>
      <c r="Y25" s="97" t="str">
        <f>Sheet6!AM27</f>
        <v xml:space="preserve">"ACTION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v>
      </c>
      <c r="Z25" s="230" t="s">
        <v>3305</v>
      </c>
      <c r="AA25" s="97">
        <v>233060803</v>
      </c>
      <c r="AB25" s="97" t="s">
        <v>4903</v>
      </c>
      <c r="AC25" s="97"/>
      <c r="AD25" s="97"/>
      <c r="AE25" s="97"/>
      <c r="AF25" s="230" t="s">
        <v>3303</v>
      </c>
      <c r="AG25" s="417" t="s">
        <v>8548</v>
      </c>
      <c r="AH25" s="215" t="s">
        <v>8547</v>
      </c>
      <c r="AI25" s="97" t="str">
        <f t="shared" si="6"/>
        <v>HUGHES239-PM1-171</v>
      </c>
      <c r="AJ25" s="230">
        <v>233019505</v>
      </c>
      <c r="AK25" s="419" t="s">
        <v>8577</v>
      </c>
      <c r="AL25" s="97"/>
    </row>
    <row r="26" spans="1:38">
      <c r="A26" s="97" t="str">
        <f>VLOOKUP(C26,MasterRemote!$F$2:$H$237,3,FALSE)</f>
        <v>SCM201900010008000147</v>
      </c>
      <c r="B26" s="97">
        <f>Sheet6!B28</f>
        <v>147</v>
      </c>
      <c r="C26" s="97" t="str">
        <f>Sheet6!C28</f>
        <v>1.100.17.1</v>
      </c>
      <c r="D26" s="314">
        <f>Sheet6!H28</f>
        <v>43600</v>
      </c>
      <c r="E26" s="97" t="s">
        <v>8575</v>
      </c>
      <c r="F26" s="97" t="str">
        <f>Sheet6!D28</f>
        <v>KANCA SOLO S RIYADI</v>
      </c>
      <c r="G26" s="206" t="s">
        <v>3259</v>
      </c>
      <c r="H26" s="206" t="s">
        <v>3260</v>
      </c>
      <c r="I26" s="314">
        <f t="shared" si="1"/>
        <v>43600</v>
      </c>
      <c r="J26" s="314">
        <f t="shared" si="2"/>
        <v>43600</v>
      </c>
      <c r="K26" s="314">
        <f t="shared" si="3"/>
        <v>43600</v>
      </c>
      <c r="L26" s="314">
        <f t="shared" si="4"/>
        <v>43600</v>
      </c>
      <c r="M26" s="416" t="s">
        <v>8547</v>
      </c>
      <c r="N26" s="417" t="s">
        <v>8548</v>
      </c>
      <c r="O26" s="416" t="s">
        <v>14</v>
      </c>
      <c r="P26" s="97" t="s">
        <v>2940</v>
      </c>
      <c r="Q26" s="315">
        <v>20009</v>
      </c>
      <c r="R26" s="97"/>
      <c r="S26" s="97"/>
      <c r="T26" s="97">
        <f>Sheet6!Q28</f>
        <v>118</v>
      </c>
      <c r="U26" s="97">
        <v>180</v>
      </c>
      <c r="V26" s="97" t="str">
        <f>Sheet6!W28</f>
        <v>35.86</v>
      </c>
      <c r="W26" s="97" t="str">
        <f t="shared" si="5"/>
        <v>35.86</v>
      </c>
      <c r="X26" s="97" t="str">
        <f>Sheet6!X28</f>
        <v>53.68</v>
      </c>
      <c r="Y26" s="97" t="str">
        <f>Sheet6!AM28</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228 V
• PN : 228 V
• NG : 0.5 V</v>
      </c>
      <c r="Z26" s="230" t="s">
        <v>3305</v>
      </c>
      <c r="AA26" s="97">
        <v>233060803</v>
      </c>
      <c r="AB26" s="97" t="s">
        <v>4903</v>
      </c>
      <c r="AC26" s="97"/>
      <c r="AD26" s="97"/>
      <c r="AE26" s="97"/>
      <c r="AF26" s="230" t="s">
        <v>3303</v>
      </c>
      <c r="AG26" s="417" t="s">
        <v>8548</v>
      </c>
      <c r="AH26" s="215" t="s">
        <v>8547</v>
      </c>
      <c r="AI26" s="97" t="str">
        <f t="shared" si="6"/>
        <v>HUGHES239-PM1-147</v>
      </c>
      <c r="AJ26" s="230">
        <v>233019505</v>
      </c>
      <c r="AK26" s="419" t="s">
        <v>8577</v>
      </c>
      <c r="AL26" s="97"/>
    </row>
    <row r="27" spans="1:38">
      <c r="A27" s="97" t="str">
        <f>VLOOKUP(C27,MasterRemote!$F$2:$H$237,3,FALSE)</f>
        <v>SCM201900010008000091</v>
      </c>
      <c r="B27" s="97">
        <f>Sheet6!B29</f>
        <v>91</v>
      </c>
      <c r="C27" s="97" t="str">
        <f>Sheet6!C29</f>
        <v>26.2.169.1</v>
      </c>
      <c r="D27" s="314">
        <f>Sheet6!H29</f>
        <v>43600</v>
      </c>
      <c r="E27" s="97" t="s">
        <v>8575</v>
      </c>
      <c r="F27" s="97" t="str">
        <f>Sheet6!D29</f>
        <v>KANINS BJM BRI BANJARMASIN 26.2.169.9</v>
      </c>
      <c r="G27" s="206" t="s">
        <v>2970</v>
      </c>
      <c r="H27" s="206" t="s">
        <v>3246</v>
      </c>
      <c r="I27" s="314">
        <f t="shared" si="1"/>
        <v>43600</v>
      </c>
      <c r="J27" s="314">
        <f t="shared" si="2"/>
        <v>43600</v>
      </c>
      <c r="K27" s="314">
        <f t="shared" si="3"/>
        <v>43600</v>
      </c>
      <c r="L27" s="314">
        <f t="shared" si="4"/>
        <v>43600</v>
      </c>
      <c r="M27" s="416" t="s">
        <v>8547</v>
      </c>
      <c r="N27" s="417" t="s">
        <v>8548</v>
      </c>
      <c r="O27" s="416" t="s">
        <v>14</v>
      </c>
      <c r="P27" s="97" t="s">
        <v>2940</v>
      </c>
      <c r="Q27" s="315">
        <v>20009</v>
      </c>
      <c r="R27" s="97"/>
      <c r="S27" s="97"/>
      <c r="T27" s="97">
        <f>Sheet6!Q29</f>
        <v>136</v>
      </c>
      <c r="U27" s="97">
        <v>180</v>
      </c>
      <c r="V27" s="97">
        <f>Sheet6!W29</f>
        <v>0</v>
      </c>
      <c r="W27" s="97">
        <f t="shared" si="5"/>
        <v>0</v>
      </c>
      <c r="X27" s="97">
        <f>Sheet6!X29</f>
        <v>0</v>
      </c>
      <c r="Y27" s="97" t="str">
        <f>Sheet6!AM29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 V
• NG : 0.2 V</v>
      </c>
      <c r="Z27" s="230" t="s">
        <v>3305</v>
      </c>
      <c r="AA27" s="418">
        <f>VLOOKUP(F27,TaskInstalasi!$F$2:$AK$237,31,FALSE)</f>
        <v>236471702</v>
      </c>
      <c r="AB27" s="206" t="str">
        <f>VLOOKUP(F27,TaskInstalasi!$F$2:$AK$237,32,FALSE)</f>
        <v>Tubagus Arifyanto</v>
      </c>
      <c r="AC27" s="97"/>
      <c r="AD27" s="97"/>
      <c r="AE27" s="97"/>
      <c r="AF27" s="230" t="s">
        <v>3303</v>
      </c>
      <c r="AG27" s="417" t="s">
        <v>8548</v>
      </c>
      <c r="AH27" s="215" t="s">
        <v>8547</v>
      </c>
      <c r="AI27" s="97" t="str">
        <f t="shared" si="6"/>
        <v>HUGHES239-PM1-91</v>
      </c>
      <c r="AJ27" s="230">
        <v>233019505</v>
      </c>
      <c r="AK27" s="419" t="s">
        <v>8577</v>
      </c>
      <c r="AL27" s="97"/>
    </row>
    <row r="28" spans="1:38">
      <c r="A28" s="97" t="str">
        <f>VLOOKUP(C28,MasterRemote!$F$2:$H$237,3,FALSE)</f>
        <v>SCM201900010008000164</v>
      </c>
      <c r="B28" s="97">
        <f>Sheet6!B30</f>
        <v>164</v>
      </c>
      <c r="C28" s="97" t="str">
        <f>Sheet6!C30</f>
        <v>6.73.17.1</v>
      </c>
      <c r="D28" s="314">
        <f>Sheet6!H30</f>
        <v>43600</v>
      </c>
      <c r="E28" s="97" t="s">
        <v>8575</v>
      </c>
      <c r="F28" s="97" t="str">
        <f>Sheet6!D30</f>
        <v>KANCA SMG BUMIAYU [G0190]</v>
      </c>
      <c r="G28" s="206" t="s">
        <v>3234</v>
      </c>
      <c r="H28" s="206" t="s">
        <v>3235</v>
      </c>
      <c r="I28" s="314">
        <f t="shared" si="1"/>
        <v>43600</v>
      </c>
      <c r="J28" s="314">
        <f t="shared" si="2"/>
        <v>43600</v>
      </c>
      <c r="K28" s="314">
        <f t="shared" si="3"/>
        <v>43600</v>
      </c>
      <c r="L28" s="314">
        <f t="shared" si="4"/>
        <v>43600</v>
      </c>
      <c r="M28" s="416" t="s">
        <v>8547</v>
      </c>
      <c r="N28" s="417" t="s">
        <v>8548</v>
      </c>
      <c r="O28" s="416" t="s">
        <v>14</v>
      </c>
      <c r="P28" s="97" t="s">
        <v>2940</v>
      </c>
      <c r="Q28" s="315">
        <v>20009</v>
      </c>
      <c r="R28" s="97"/>
      <c r="S28" s="97"/>
      <c r="T28" s="97">
        <f>Sheet6!Q30</f>
        <v>129</v>
      </c>
      <c r="U28" s="97">
        <v>180</v>
      </c>
      <c r="V28" s="97" t="str">
        <f>Sheet6!W30</f>
        <v>37.41</v>
      </c>
      <c r="W28" s="97" t="str">
        <f t="shared" si="5"/>
        <v>37.41</v>
      </c>
      <c r="X28" s="97" t="str">
        <f>Sheet6!X30</f>
        <v>58.83</v>
      </c>
      <c r="Y28" s="97" t="str">
        <f>Sheet6!AM30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221 V
• PN : 222V
• NG : 0.4 V</v>
      </c>
      <c r="Z28" s="230" t="s">
        <v>3305</v>
      </c>
      <c r="AA28" s="97">
        <v>233060803</v>
      </c>
      <c r="AB28" s="97" t="s">
        <v>4903</v>
      </c>
      <c r="AC28" s="97"/>
      <c r="AD28" s="97"/>
      <c r="AE28" s="97"/>
      <c r="AF28" s="230" t="s">
        <v>3303</v>
      </c>
      <c r="AG28" s="417" t="s">
        <v>8548</v>
      </c>
      <c r="AH28" s="215" t="s">
        <v>8547</v>
      </c>
      <c r="AI28" s="97" t="str">
        <f t="shared" si="6"/>
        <v>HUGHES239-PM1-164</v>
      </c>
      <c r="AJ28" s="230">
        <v>233019505</v>
      </c>
      <c r="AK28" s="419" t="s">
        <v>8577</v>
      </c>
      <c r="AL28" s="97"/>
    </row>
    <row r="29" spans="1:38">
      <c r="A29" s="97" t="str">
        <f>VLOOKUP(C29,MasterRemote!$F$2:$H$237,3,FALSE)</f>
        <v>SCM201900010008000035</v>
      </c>
      <c r="B29" s="97">
        <f>Sheet6!B31</f>
        <v>35</v>
      </c>
      <c r="C29" s="97" t="str">
        <f>Sheet6!C31</f>
        <v>1.131.161.1</v>
      </c>
      <c r="D29" s="314">
        <f>Sheet6!H31</f>
        <v>43600</v>
      </c>
      <c r="E29" s="97" t="s">
        <v>8575</v>
      </c>
      <c r="F29" s="97" t="str">
        <f>Sheet6!D31</f>
        <v>KANCA JKT1 CUT MUTIAH JAKARTA[E0230]</v>
      </c>
      <c r="G29" s="206" t="s">
        <v>3156</v>
      </c>
      <c r="H29" s="206" t="s">
        <v>3157</v>
      </c>
      <c r="I29" s="314">
        <f t="shared" si="1"/>
        <v>43600</v>
      </c>
      <c r="J29" s="314">
        <f t="shared" si="2"/>
        <v>43600</v>
      </c>
      <c r="K29" s="314">
        <f t="shared" si="3"/>
        <v>43600</v>
      </c>
      <c r="L29" s="314">
        <f t="shared" si="4"/>
        <v>43600</v>
      </c>
      <c r="M29" s="416" t="s">
        <v>8547</v>
      </c>
      <c r="N29" s="417" t="s">
        <v>8548</v>
      </c>
      <c r="O29" s="416" t="s">
        <v>14</v>
      </c>
      <c r="P29" s="97" t="s">
        <v>2940</v>
      </c>
      <c r="Q29" s="315">
        <v>20009</v>
      </c>
      <c r="R29" s="97"/>
      <c r="S29" s="97"/>
      <c r="T29" s="97">
        <f>Sheet6!Q31</f>
        <v>134</v>
      </c>
      <c r="U29" s="97">
        <v>180</v>
      </c>
      <c r="V29" s="97" t="str">
        <f>Sheet6!W31</f>
        <v>38.08</v>
      </c>
      <c r="W29" s="97" t="str">
        <f t="shared" si="5"/>
        <v>38.08</v>
      </c>
      <c r="X29" s="97" t="str">
        <f>Sheet6!X31</f>
        <v>52.61</v>
      </c>
      <c r="Y29" s="97" t="str">
        <f>Sheet6!AM31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29" s="230" t="s">
        <v>3305</v>
      </c>
      <c r="AA29" s="418">
        <f>VLOOKUP(F29,TaskInstalasi!$F$2:$AK$237,31,FALSE)</f>
        <v>233081108</v>
      </c>
      <c r="AB29" s="206" t="str">
        <f>VLOOKUP(F29,TaskInstalasi!$F$2:$AK$237,32,FALSE)</f>
        <v>Erwin Valentinus Samosir</v>
      </c>
      <c r="AC29" s="97"/>
      <c r="AD29" s="97"/>
      <c r="AE29" s="97"/>
      <c r="AF29" s="230" t="s">
        <v>3303</v>
      </c>
      <c r="AG29" s="417" t="s">
        <v>8548</v>
      </c>
      <c r="AH29" s="215" t="s">
        <v>8547</v>
      </c>
      <c r="AI29" s="97" t="str">
        <f t="shared" si="6"/>
        <v>HUGHES239-PM1-35</v>
      </c>
      <c r="AJ29" s="230">
        <v>233019505</v>
      </c>
      <c r="AK29" s="419" t="s">
        <v>8577</v>
      </c>
      <c r="AL29" s="97"/>
    </row>
    <row r="30" spans="1:38">
      <c r="A30" s="97" t="str">
        <f>VLOOKUP(C30,MasterRemote!$F$2:$H$237,3,FALSE)</f>
        <v>SCM201900010008000170</v>
      </c>
      <c r="B30" s="97">
        <f>Sheet6!B32</f>
        <v>170</v>
      </c>
      <c r="C30" s="97" t="str">
        <f>Sheet6!C32</f>
        <v>1.104.17.1</v>
      </c>
      <c r="D30" s="314">
        <f>Sheet6!H32</f>
        <v>43600</v>
      </c>
      <c r="E30" s="97" t="s">
        <v>8575</v>
      </c>
      <c r="F30" s="97" t="str">
        <f>Sheet6!D32</f>
        <v>KANCA SMG PEKALONGAN [G0068]</v>
      </c>
      <c r="G30" s="206" t="s">
        <v>3254</v>
      </c>
      <c r="H30" s="206" t="s">
        <v>3255</v>
      </c>
      <c r="I30" s="314">
        <f t="shared" si="1"/>
        <v>43600</v>
      </c>
      <c r="J30" s="314">
        <f t="shared" si="2"/>
        <v>43600</v>
      </c>
      <c r="K30" s="314">
        <f t="shared" si="3"/>
        <v>43600</v>
      </c>
      <c r="L30" s="314">
        <f t="shared" si="4"/>
        <v>43600</v>
      </c>
      <c r="M30" s="416" t="s">
        <v>8547</v>
      </c>
      <c r="N30" s="417" t="s">
        <v>8548</v>
      </c>
      <c r="O30" s="416" t="s">
        <v>14</v>
      </c>
      <c r="P30" s="97" t="s">
        <v>2940</v>
      </c>
      <c r="Q30" s="315">
        <v>20009</v>
      </c>
      <c r="R30" s="97"/>
      <c r="S30" s="97"/>
      <c r="T30" s="97">
        <f>Sheet6!Q32</f>
        <v>125</v>
      </c>
      <c r="U30" s="97">
        <v>180</v>
      </c>
      <c r="V30" s="97" t="str">
        <f>Sheet6!W32</f>
        <v>36.7</v>
      </c>
      <c r="W30" s="97" t="str">
        <f t="shared" si="5"/>
        <v>36.7</v>
      </c>
      <c r="X30" s="97" t="str">
        <f>Sheet6!X32</f>
        <v>53.12</v>
      </c>
      <c r="Y30" s="97" t="str">
        <f>Sheet6!AM32</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0" s="230" t="s">
        <v>3305</v>
      </c>
      <c r="AA30" s="97">
        <v>233060803</v>
      </c>
      <c r="AB30" s="97" t="s">
        <v>4903</v>
      </c>
      <c r="AC30" s="97"/>
      <c r="AD30" s="97"/>
      <c r="AE30" s="97"/>
      <c r="AF30" s="230" t="s">
        <v>3303</v>
      </c>
      <c r="AG30" s="417" t="s">
        <v>8548</v>
      </c>
      <c r="AH30" s="215" t="s">
        <v>8547</v>
      </c>
      <c r="AI30" s="97" t="str">
        <f t="shared" si="6"/>
        <v>HUGHES239-PM1-170</v>
      </c>
      <c r="AJ30" s="230">
        <v>233019505</v>
      </c>
      <c r="AK30" s="419" t="s">
        <v>8577</v>
      </c>
      <c r="AL30" s="97"/>
    </row>
    <row r="31" spans="1:38">
      <c r="A31" s="97" t="str">
        <f>VLOOKUP(C31,MasterRemote!$F$2:$H$237,3,FALSE)</f>
        <v>SCM201900010008000152</v>
      </c>
      <c r="B31" s="97">
        <f>Sheet6!B33</f>
        <v>152</v>
      </c>
      <c r="C31" s="97" t="str">
        <f>Sheet6!C33</f>
        <v>1.103.17.1</v>
      </c>
      <c r="D31" s="314">
        <f>Sheet6!H33</f>
        <v>43600</v>
      </c>
      <c r="E31" s="97" t="s">
        <v>8575</v>
      </c>
      <c r="F31" s="97" t="str">
        <f>Sheet6!D33</f>
        <v>KANCA YGY WONOGIRI [H0158]</v>
      </c>
      <c r="G31" s="207" t="s">
        <v>3263</v>
      </c>
      <c r="H31" s="207" t="s">
        <v>3264</v>
      </c>
      <c r="I31" s="314">
        <f t="shared" si="1"/>
        <v>43600</v>
      </c>
      <c r="J31" s="314">
        <f t="shared" si="2"/>
        <v>43600</v>
      </c>
      <c r="K31" s="314">
        <f t="shared" si="3"/>
        <v>43600</v>
      </c>
      <c r="L31" s="314">
        <f t="shared" si="4"/>
        <v>43600</v>
      </c>
      <c r="M31" s="416" t="s">
        <v>8547</v>
      </c>
      <c r="N31" s="417" t="s">
        <v>8548</v>
      </c>
      <c r="O31" s="416" t="s">
        <v>14</v>
      </c>
      <c r="P31" s="97" t="s">
        <v>2940</v>
      </c>
      <c r="Q31" s="315">
        <v>20009</v>
      </c>
      <c r="R31" s="97"/>
      <c r="S31" s="97"/>
      <c r="T31" s="97">
        <f>Sheet6!Q33</f>
        <v>126</v>
      </c>
      <c r="U31" s="97">
        <v>180</v>
      </c>
      <c r="V31" s="97" t="str">
        <f>Sheet6!W33</f>
        <v>37.12</v>
      </c>
      <c r="W31" s="97" t="str">
        <f t="shared" si="5"/>
        <v>37.12</v>
      </c>
      <c r="X31" s="97" t="str">
        <f>Sheet6!X33</f>
        <v>53.57</v>
      </c>
      <c r="Y31" s="97" t="str">
        <f>Sheet6!AM33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v>
      </c>
      <c r="Z31" s="230" t="s">
        <v>3305</v>
      </c>
      <c r="AA31" s="97">
        <v>233060803</v>
      </c>
      <c r="AB31" s="97" t="s">
        <v>4903</v>
      </c>
      <c r="AC31" s="97"/>
      <c r="AD31" s="97"/>
      <c r="AE31" s="97"/>
      <c r="AF31" s="230" t="s">
        <v>3303</v>
      </c>
      <c r="AG31" s="417" t="s">
        <v>8548</v>
      </c>
      <c r="AH31" s="215" t="s">
        <v>8547</v>
      </c>
      <c r="AI31" s="97" t="str">
        <f t="shared" si="6"/>
        <v>HUGHES239-PM1-152</v>
      </c>
      <c r="AJ31" s="230">
        <v>233019505</v>
      </c>
      <c r="AK31" s="419" t="s">
        <v>8577</v>
      </c>
      <c r="AL31" s="97"/>
    </row>
    <row r="32" spans="1:38">
      <c r="A32" s="97" t="str">
        <f>VLOOKUP(C32,MasterRemote!$F$2:$H$237,3,FALSE)</f>
        <v>SCM201900010008000041</v>
      </c>
      <c r="B32" s="97">
        <f>Sheet6!B34</f>
        <v>41</v>
      </c>
      <c r="C32" s="97" t="str">
        <f>Sheet6!C34</f>
        <v>52.16.52.1</v>
      </c>
      <c r="D32" s="314">
        <f>Sheet6!H34</f>
        <v>43600</v>
      </c>
      <c r="E32" s="97" t="s">
        <v>8575</v>
      </c>
      <c r="F32" s="97" t="str">
        <f>Sheet6!D34</f>
        <v>BRI BDG KANCA SOEKARNO - HATTA</v>
      </c>
      <c r="G32" s="206" t="s">
        <v>3136</v>
      </c>
      <c r="H32" s="206" t="s">
        <v>3137</v>
      </c>
      <c r="I32" s="314">
        <f t="shared" si="1"/>
        <v>43600</v>
      </c>
      <c r="J32" s="314">
        <f t="shared" si="2"/>
        <v>43600</v>
      </c>
      <c r="K32" s="314">
        <f t="shared" si="3"/>
        <v>43600</v>
      </c>
      <c r="L32" s="314">
        <f t="shared" si="4"/>
        <v>43600</v>
      </c>
      <c r="M32" s="416" t="s">
        <v>8547</v>
      </c>
      <c r="N32" s="417" t="s">
        <v>8548</v>
      </c>
      <c r="O32" s="416" t="s">
        <v>14</v>
      </c>
      <c r="P32" s="97" t="s">
        <v>2940</v>
      </c>
      <c r="Q32" s="315">
        <v>20009</v>
      </c>
      <c r="R32" s="97"/>
      <c r="S32" s="97"/>
      <c r="T32" s="97">
        <f>Sheet6!Q34</f>
        <v>129</v>
      </c>
      <c r="U32" s="97">
        <v>180</v>
      </c>
      <c r="V32" s="97">
        <f>Sheet6!W34</f>
        <v>0</v>
      </c>
      <c r="W32" s="97">
        <f t="shared" si="5"/>
        <v>0</v>
      </c>
      <c r="X32" s="97">
        <f>Sheet6!X34</f>
        <v>0</v>
      </c>
      <c r="Y32" s="97" t="str">
        <f>Sheet6!AM34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2" s="230" t="s">
        <v>3305</v>
      </c>
      <c r="AA32" s="418">
        <f>VLOOKUP(F32,TaskInstalasi!$F$2:$AK$237,31,FALSE)</f>
        <v>237711805</v>
      </c>
      <c r="AB32" s="206" t="str">
        <f>VLOOKUP(F32,TaskInstalasi!$F$2:$AK$237,32,FALSE)</f>
        <v>Ishak Rusdianto</v>
      </c>
      <c r="AC32" s="97"/>
      <c r="AD32" s="97"/>
      <c r="AE32" s="97"/>
      <c r="AF32" s="230" t="s">
        <v>3303</v>
      </c>
      <c r="AG32" s="417" t="s">
        <v>8548</v>
      </c>
      <c r="AH32" s="215" t="s">
        <v>8547</v>
      </c>
      <c r="AI32" s="97" t="str">
        <f t="shared" si="6"/>
        <v>HUGHES239-PM1-41</v>
      </c>
      <c r="AJ32" s="230">
        <v>233019505</v>
      </c>
      <c r="AK32" s="419" t="s">
        <v>8577</v>
      </c>
      <c r="AL32" s="97"/>
    </row>
    <row r="33" spans="1:38">
      <c r="A33" s="97" t="str">
        <f>VLOOKUP(C33,MasterRemote!$F$2:$H$237,3,FALSE)</f>
        <v>SCM201900010008000187</v>
      </c>
      <c r="B33" s="97">
        <f>Sheet6!B35</f>
        <v>187</v>
      </c>
      <c r="C33" s="97" t="str">
        <f>Sheet6!C35</f>
        <v>26.4.161.1</v>
      </c>
      <c r="D33" s="314">
        <f>Sheet6!H35</f>
        <v>43600</v>
      </c>
      <c r="E33" s="97" t="s">
        <v>8575</v>
      </c>
      <c r="F33" s="97" t="str">
        <f>Sheet6!D35</f>
        <v>KANCA MULYOSARI</v>
      </c>
      <c r="G33" s="206" t="s">
        <v>3247</v>
      </c>
      <c r="H33" s="206" t="s">
        <v>3248</v>
      </c>
      <c r="I33" s="314">
        <f t="shared" si="1"/>
        <v>43600</v>
      </c>
      <c r="J33" s="314">
        <f t="shared" si="2"/>
        <v>43600</v>
      </c>
      <c r="K33" s="314">
        <f t="shared" si="3"/>
        <v>43600</v>
      </c>
      <c r="L33" s="314">
        <f t="shared" si="4"/>
        <v>43600</v>
      </c>
      <c r="M33" s="416" t="s">
        <v>8547</v>
      </c>
      <c r="N33" s="417" t="s">
        <v>8548</v>
      </c>
      <c r="O33" s="416" t="s">
        <v>14</v>
      </c>
      <c r="P33" s="97" t="s">
        <v>2940</v>
      </c>
      <c r="Q33" s="315">
        <v>20009</v>
      </c>
      <c r="R33" s="97"/>
      <c r="S33" s="97"/>
      <c r="T33" s="97">
        <f>Sheet6!Q35</f>
        <v>120</v>
      </c>
      <c r="U33" s="97">
        <v>180</v>
      </c>
      <c r="V33" s="97">
        <f>Sheet6!W35</f>
        <v>0</v>
      </c>
      <c r="W33" s="97">
        <f t="shared" si="5"/>
        <v>0</v>
      </c>
      <c r="X33" s="97">
        <f>Sheet6!X35</f>
        <v>0</v>
      </c>
      <c r="Y33" s="97" t="str">
        <f>Sheet6!AM35</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3" s="230" t="s">
        <v>3305</v>
      </c>
      <c r="AA33" s="418">
        <f>VLOOKUP(F33,TaskInstalasi!$F$2:$AK$237,31,FALSE)</f>
        <v>233040304</v>
      </c>
      <c r="AB33" s="206" t="str">
        <f>VLOOKUP(F33,TaskInstalasi!$F$2:$AK$237,32,FALSE)</f>
        <v>Deddy Ambar Setiawan</v>
      </c>
      <c r="AC33" s="97"/>
      <c r="AD33" s="97"/>
      <c r="AE33" s="97"/>
      <c r="AF33" s="230" t="s">
        <v>3303</v>
      </c>
      <c r="AG33" s="417" t="s">
        <v>8548</v>
      </c>
      <c r="AH33" s="215" t="s">
        <v>8547</v>
      </c>
      <c r="AI33" s="97" t="str">
        <f t="shared" si="6"/>
        <v>HUGHES239-PM1-187</v>
      </c>
      <c r="AJ33" s="230">
        <v>233019505</v>
      </c>
      <c r="AK33" s="419" t="s">
        <v>8577</v>
      </c>
      <c r="AL33" s="97"/>
    </row>
    <row r="34" spans="1:38">
      <c r="A34" s="97" t="str">
        <f>VLOOKUP(C34,MasterRemote!$F$2:$H$237,3,FALSE)</f>
        <v>SCM201900010008000227</v>
      </c>
      <c r="B34" s="97">
        <f>Sheet6!B36</f>
        <v>227</v>
      </c>
      <c r="C34" s="97" t="str">
        <f>Sheet6!C36</f>
        <v>53.228.92.1</v>
      </c>
      <c r="D34" s="314">
        <f>Sheet6!H36</f>
        <v>43600</v>
      </c>
      <c r="E34" s="97" t="s">
        <v>8575</v>
      </c>
      <c r="F34" s="97" t="str">
        <f>Sheet6!D36</f>
        <v>BRI KANCA SUNTER</v>
      </c>
      <c r="G34" s="450">
        <v>236151612</v>
      </c>
      <c r="H34" s="451" t="s">
        <v>8895</v>
      </c>
      <c r="I34" s="314">
        <f t="shared" si="1"/>
        <v>43600</v>
      </c>
      <c r="J34" s="314">
        <f t="shared" si="2"/>
        <v>43600</v>
      </c>
      <c r="K34" s="314">
        <f t="shared" si="3"/>
        <v>43600</v>
      </c>
      <c r="L34" s="314">
        <f t="shared" si="4"/>
        <v>43600</v>
      </c>
      <c r="M34" s="416" t="s">
        <v>8547</v>
      </c>
      <c r="N34" s="417" t="s">
        <v>8548</v>
      </c>
      <c r="O34" s="416" t="s">
        <v>14</v>
      </c>
      <c r="P34" s="97" t="s">
        <v>2940</v>
      </c>
      <c r="Q34" s="315">
        <v>20009</v>
      </c>
      <c r="R34" s="97"/>
      <c r="S34" s="97"/>
      <c r="T34" s="97">
        <f>Sheet6!Q36</f>
        <v>124</v>
      </c>
      <c r="U34" s="97">
        <v>180</v>
      </c>
      <c r="V34" s="97">
        <f>Sheet6!W36</f>
        <v>0</v>
      </c>
      <c r="W34" s="97">
        <f t="shared" si="5"/>
        <v>0</v>
      </c>
      <c r="X34" s="97">
        <f>Sheet6!X36</f>
        <v>0</v>
      </c>
      <c r="Y34" s="97" t="str">
        <f>Sheet6!AM36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34" s="230" t="s">
        <v>3305</v>
      </c>
      <c r="AA34" s="418">
        <f>VLOOKUP(F34,TaskInstalasi!$F$2:$AK$237,31,FALSE)</f>
        <v>233081108</v>
      </c>
      <c r="AB34" s="206" t="str">
        <f>VLOOKUP(F34,TaskInstalasi!$F$2:$AK$237,32,FALSE)</f>
        <v>Erwin Valentinus Samosir</v>
      </c>
      <c r="AC34" s="97"/>
      <c r="AD34" s="97"/>
      <c r="AE34" s="97"/>
      <c r="AF34" s="230" t="s">
        <v>3303</v>
      </c>
      <c r="AG34" s="417" t="s">
        <v>8548</v>
      </c>
      <c r="AH34" s="215" t="s">
        <v>8547</v>
      </c>
      <c r="AI34" s="97" t="str">
        <f t="shared" si="6"/>
        <v>HUGHES239-PM1-227</v>
      </c>
      <c r="AJ34" s="230">
        <v>233019505</v>
      </c>
      <c r="AK34" s="419" t="s">
        <v>8577</v>
      </c>
      <c r="AL34" s="97"/>
    </row>
    <row r="35" spans="1:38">
      <c r="A35" s="97" t="str">
        <f>VLOOKUP(C35,MasterRemote!$F$2:$H$237,3,FALSE)</f>
        <v>SCM201900010008000069</v>
      </c>
      <c r="B35" s="97">
        <f>Sheet6!B37</f>
        <v>69</v>
      </c>
      <c r="C35" s="97" t="str">
        <f>Sheet6!C37</f>
        <v>29.1.153.1</v>
      </c>
      <c r="D35" s="314">
        <f>Sheet6!H37</f>
        <v>43600</v>
      </c>
      <c r="E35" s="97" t="s">
        <v>8575</v>
      </c>
      <c r="F35" s="97" t="str">
        <f>Sheet6!D37</f>
        <v>JKT CIBINONG</v>
      </c>
      <c r="G35" s="206" t="s">
        <v>3151</v>
      </c>
      <c r="H35" s="206" t="s">
        <v>3152</v>
      </c>
      <c r="I35" s="314">
        <f t="shared" si="1"/>
        <v>43600</v>
      </c>
      <c r="J35" s="314">
        <f t="shared" si="2"/>
        <v>43600</v>
      </c>
      <c r="K35" s="314">
        <f t="shared" si="3"/>
        <v>43600</v>
      </c>
      <c r="L35" s="314">
        <f t="shared" si="4"/>
        <v>43600</v>
      </c>
      <c r="M35" s="416" t="s">
        <v>8547</v>
      </c>
      <c r="N35" s="417" t="s">
        <v>8548</v>
      </c>
      <c r="O35" s="416" t="s">
        <v>14</v>
      </c>
      <c r="P35" s="97" t="s">
        <v>2940</v>
      </c>
      <c r="Q35" s="315">
        <v>20009</v>
      </c>
      <c r="R35" s="97"/>
      <c r="S35" s="97"/>
      <c r="T35" s="97">
        <f>Sheet6!Q37</f>
        <v>127</v>
      </c>
      <c r="U35" s="97">
        <v>180</v>
      </c>
      <c r="V35" s="97">
        <f>Sheet6!W37</f>
        <v>0</v>
      </c>
      <c r="W35" s="97">
        <f t="shared" si="5"/>
        <v>0</v>
      </c>
      <c r="X35" s="97">
        <f>Sheet6!X37</f>
        <v>0</v>
      </c>
      <c r="Y35" s="97" t="str">
        <f>Sheet6!AM37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DIBANTU REQ CROSSPOLE TRIMS</v>
      </c>
      <c r="Z35" s="230" t="s">
        <v>3305</v>
      </c>
      <c r="AA35" s="418">
        <f>VLOOKUP(F35,TaskInstalasi!$F$2:$AK$237,31,FALSE)</f>
        <v>233081108</v>
      </c>
      <c r="AB35" s="206" t="str">
        <f>VLOOKUP(F35,TaskInstalasi!$F$2:$AK$237,32,FALSE)</f>
        <v>Erwin Valentinus Samosir</v>
      </c>
      <c r="AC35" s="97"/>
      <c r="AD35" s="97"/>
      <c r="AE35" s="97"/>
      <c r="AF35" s="230" t="s">
        <v>3303</v>
      </c>
      <c r="AG35" s="417" t="s">
        <v>8548</v>
      </c>
      <c r="AH35" s="215" t="s">
        <v>8547</v>
      </c>
      <c r="AI35" s="97" t="str">
        <f t="shared" si="6"/>
        <v>HUGHES239-PM1-69</v>
      </c>
      <c r="AJ35" s="230">
        <v>233019505</v>
      </c>
      <c r="AK35" s="419" t="s">
        <v>8577</v>
      </c>
      <c r="AL35" s="97"/>
    </row>
    <row r="36" spans="1:38">
      <c r="A36" s="97" t="str">
        <f>VLOOKUP(C36,MasterRemote!$F$2:$H$237,3,FALSE)</f>
        <v>SCM201900010008000222</v>
      </c>
      <c r="B36" s="97">
        <f>Sheet6!B38</f>
        <v>222</v>
      </c>
      <c r="C36" s="97" t="str">
        <f>Sheet6!C38</f>
        <v>52.16.20.1</v>
      </c>
      <c r="D36" s="314">
        <f>Sheet6!H38</f>
        <v>43600</v>
      </c>
      <c r="E36" s="97" t="s">
        <v>8575</v>
      </c>
      <c r="F36" s="97" t="str">
        <f>Sheet6!D38</f>
        <v>BRI KC BANDUNG MARTADINATA</v>
      </c>
      <c r="G36" s="206" t="s">
        <v>3138</v>
      </c>
      <c r="H36" s="206" t="s">
        <v>2997</v>
      </c>
      <c r="I36" s="314">
        <f t="shared" si="1"/>
        <v>43600</v>
      </c>
      <c r="J36" s="314">
        <f t="shared" si="2"/>
        <v>43600</v>
      </c>
      <c r="K36" s="314">
        <f t="shared" si="3"/>
        <v>43600</v>
      </c>
      <c r="L36" s="314">
        <f t="shared" si="4"/>
        <v>43600</v>
      </c>
      <c r="M36" s="416" t="s">
        <v>8547</v>
      </c>
      <c r="N36" s="417" t="s">
        <v>8548</v>
      </c>
      <c r="O36" s="416" t="s">
        <v>14</v>
      </c>
      <c r="P36" s="97" t="s">
        <v>2940</v>
      </c>
      <c r="Q36" s="315">
        <v>20009</v>
      </c>
      <c r="R36" s="97"/>
      <c r="S36" s="97"/>
      <c r="T36" s="97">
        <f>Sheet6!Q38</f>
        <v>122</v>
      </c>
      <c r="U36" s="97">
        <v>180</v>
      </c>
      <c r="V36" s="97">
        <f>Sheet6!W38</f>
        <v>0</v>
      </c>
      <c r="W36" s="97">
        <f t="shared" si="5"/>
        <v>0</v>
      </c>
      <c r="X36" s="97">
        <f>Sheet6!X38</f>
        <v>0</v>
      </c>
      <c r="Y36" s="97" t="str">
        <f>Sheet6!AM38</f>
        <v xml:space="preserve">SARANA PENUNJANG PERANGKAT INDOOR
• AC ADA DAN SUHU NORMAL DINGIN
• UPS : TERSEDIA DAN BACKUP
KELISTRIKAN OUTPUT KE ADAPTOR :
● P-N : 220.2 v
● P-G : 223.1 v
● N-G : 2.7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v>
      </c>
      <c r="Z36" s="230" t="s">
        <v>3305</v>
      </c>
      <c r="AA36" s="418">
        <f>VLOOKUP(F36,TaskInstalasi!$F$2:$AK$237,31,FALSE)</f>
        <v>237711805</v>
      </c>
      <c r="AB36" s="206" t="str">
        <f>VLOOKUP(F36,TaskInstalasi!$F$2:$AK$237,32,FALSE)</f>
        <v>Ishak Rusdianto</v>
      </c>
      <c r="AC36" s="97"/>
      <c r="AD36" s="97"/>
      <c r="AE36" s="97"/>
      <c r="AF36" s="230" t="s">
        <v>3303</v>
      </c>
      <c r="AG36" s="417" t="s">
        <v>8548</v>
      </c>
      <c r="AH36" s="215" t="s">
        <v>8547</v>
      </c>
      <c r="AI36" s="97" t="str">
        <f t="shared" si="6"/>
        <v>HUGHES239-PM1-222</v>
      </c>
      <c r="AJ36" s="230">
        <v>233019505</v>
      </c>
      <c r="AK36" s="419" t="s">
        <v>8577</v>
      </c>
      <c r="AL36" s="97"/>
    </row>
    <row r="37" spans="1:38">
      <c r="A37" s="97" t="str">
        <f>VLOOKUP(C37,MasterRemote!$F$2:$H$237,3,FALSE)</f>
        <v>SCM201900010008000058</v>
      </c>
      <c r="B37" s="97">
        <f>Sheet6!B39</f>
        <v>58</v>
      </c>
      <c r="C37" s="97" t="str">
        <f>Sheet6!C39</f>
        <v>2.68.17.1</v>
      </c>
      <c r="D37" s="314">
        <f>Sheet6!H39</f>
        <v>43600</v>
      </c>
      <c r="E37" s="97" t="s">
        <v>8575</v>
      </c>
      <c r="F37" s="97" t="str">
        <f>Sheet6!D39</f>
        <v>KANCA BDG TASIKMALAYA</v>
      </c>
      <c r="G37" s="206" t="s">
        <v>3213</v>
      </c>
      <c r="H37" s="206" t="s">
        <v>3214</v>
      </c>
      <c r="I37" s="314">
        <f t="shared" si="1"/>
        <v>43600</v>
      </c>
      <c r="J37" s="314">
        <f t="shared" si="2"/>
        <v>43600</v>
      </c>
      <c r="K37" s="314">
        <f t="shared" si="3"/>
        <v>43600</v>
      </c>
      <c r="L37" s="314">
        <f t="shared" si="4"/>
        <v>43600</v>
      </c>
      <c r="M37" s="416" t="s">
        <v>8547</v>
      </c>
      <c r="N37" s="417" t="s">
        <v>8548</v>
      </c>
      <c r="O37" s="416" t="s">
        <v>14</v>
      </c>
      <c r="P37" s="97" t="s">
        <v>2940</v>
      </c>
      <c r="Q37" s="315">
        <v>20009</v>
      </c>
      <c r="R37" s="97"/>
      <c r="S37" s="97"/>
      <c r="T37" s="97">
        <f>Sheet6!Q39</f>
        <v>120</v>
      </c>
      <c r="U37" s="97">
        <v>180</v>
      </c>
      <c r="V37" s="97">
        <f>Sheet6!W39</f>
        <v>0</v>
      </c>
      <c r="W37" s="97">
        <f t="shared" si="5"/>
        <v>0</v>
      </c>
      <c r="X37" s="97">
        <f>Sheet6!X39</f>
        <v>0</v>
      </c>
      <c r="Y37" s="97" t="str">
        <f>Sheet6!AM39</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37" s="230" t="s">
        <v>3305</v>
      </c>
      <c r="AA37" s="418">
        <f>VLOOKUP(F37,TaskInstalasi!$F$2:$AK$237,31,FALSE)</f>
        <v>237711805</v>
      </c>
      <c r="AB37" s="206" t="str">
        <f>VLOOKUP(F37,TaskInstalasi!$F$2:$AK$237,32,FALSE)</f>
        <v>Ishak Rusdianto</v>
      </c>
      <c r="AC37" s="97"/>
      <c r="AD37" s="97"/>
      <c r="AE37" s="97"/>
      <c r="AF37" s="230" t="s">
        <v>3303</v>
      </c>
      <c r="AG37" s="417" t="s">
        <v>8548</v>
      </c>
      <c r="AH37" s="215" t="s">
        <v>8547</v>
      </c>
      <c r="AI37" s="97" t="str">
        <f t="shared" si="6"/>
        <v>HUGHES239-PM1-58</v>
      </c>
      <c r="AJ37" s="230">
        <v>233019505</v>
      </c>
      <c r="AK37" s="419" t="s">
        <v>8577</v>
      </c>
      <c r="AL37" s="97"/>
    </row>
    <row r="38" spans="1:38">
      <c r="A38" s="97" t="str">
        <f>VLOOKUP(C38,MasterRemote!$F$2:$H$237,3,FALSE)</f>
        <v>SCM201900010008000081</v>
      </c>
      <c r="B38" s="97">
        <f>Sheet6!B40</f>
        <v>81</v>
      </c>
      <c r="C38" s="97" t="str">
        <f>Sheet6!C40</f>
        <v>4.101.17.1</v>
      </c>
      <c r="D38" s="314">
        <f>Sheet6!H40</f>
        <v>43600</v>
      </c>
      <c r="E38" s="97" t="s">
        <v>8575</v>
      </c>
      <c r="F38" s="97" t="str">
        <f>Sheet6!D40</f>
        <v>SENDIK PDG BRI PADANG 4.101.17.1</v>
      </c>
      <c r="G38" s="206" t="s">
        <v>3215</v>
      </c>
      <c r="H38" s="206" t="s">
        <v>3111</v>
      </c>
      <c r="I38" s="314">
        <f t="shared" si="1"/>
        <v>43600</v>
      </c>
      <c r="J38" s="314">
        <f t="shared" si="2"/>
        <v>43600</v>
      </c>
      <c r="K38" s="314">
        <f t="shared" si="3"/>
        <v>43600</v>
      </c>
      <c r="L38" s="314">
        <f t="shared" si="4"/>
        <v>43600</v>
      </c>
      <c r="M38" s="416" t="s">
        <v>8547</v>
      </c>
      <c r="N38" s="417" t="s">
        <v>8548</v>
      </c>
      <c r="O38" s="416" t="s">
        <v>14</v>
      </c>
      <c r="P38" s="97" t="s">
        <v>2940</v>
      </c>
      <c r="Q38" s="315">
        <v>20009</v>
      </c>
      <c r="R38" s="97"/>
      <c r="S38" s="97"/>
      <c r="T38" s="97">
        <f>Sheet6!Q40</f>
        <v>152</v>
      </c>
      <c r="U38" s="97">
        <v>180</v>
      </c>
      <c r="V38" s="97">
        <f>Sheet6!W40</f>
        <v>0</v>
      </c>
      <c r="W38" s="97">
        <f t="shared" si="5"/>
        <v>0</v>
      </c>
      <c r="X38" s="97">
        <f>Sheet6!X40</f>
        <v>0</v>
      </c>
      <c r="Y38" s="97" t="str">
        <f>Sheet6!AM40</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38" s="230" t="s">
        <v>3305</v>
      </c>
      <c r="AA38" s="418">
        <f>VLOOKUP(F38,TaskInstalasi!$F$2:$AK$237,31,FALSE)</f>
        <v>236941705</v>
      </c>
      <c r="AB38" s="206" t="str">
        <f>VLOOKUP(F38,TaskInstalasi!$F$2:$AK$237,32,FALSE)</f>
        <v>Dede Somantri</v>
      </c>
      <c r="AC38" s="97"/>
      <c r="AD38" s="97"/>
      <c r="AE38" s="97"/>
      <c r="AF38" s="230" t="s">
        <v>3303</v>
      </c>
      <c r="AG38" s="417" t="s">
        <v>8548</v>
      </c>
      <c r="AH38" s="215" t="s">
        <v>8547</v>
      </c>
      <c r="AI38" s="97" t="str">
        <f t="shared" si="6"/>
        <v>HUGHES239-PM1-81</v>
      </c>
      <c r="AJ38" s="230">
        <v>233019505</v>
      </c>
      <c r="AK38" s="419" t="s">
        <v>8577</v>
      </c>
      <c r="AL38" s="97"/>
    </row>
    <row r="39" spans="1:38">
      <c r="A39" s="97" t="str">
        <f>VLOOKUP(C39,MasterRemote!$F$2:$H$237,3,FALSE)</f>
        <v>SCM201900010008000127</v>
      </c>
      <c r="B39" s="97">
        <f>Sheet6!B41</f>
        <v>127</v>
      </c>
      <c r="C39" s="97" t="str">
        <f>Sheet6!C41</f>
        <v>3.38.17.1</v>
      </c>
      <c r="D39" s="314">
        <f>Sheet6!H41</f>
        <v>43600</v>
      </c>
      <c r="E39" s="97" t="s">
        <v>8575</v>
      </c>
      <c r="F39" s="97" t="str">
        <f>Sheet6!D41</f>
        <v>BOJONEGORO</v>
      </c>
      <c r="G39" s="207" t="s">
        <v>3265</v>
      </c>
      <c r="H39" s="207" t="s">
        <v>3266</v>
      </c>
      <c r="I39" s="314">
        <f t="shared" si="1"/>
        <v>43600</v>
      </c>
      <c r="J39" s="314">
        <f t="shared" si="2"/>
        <v>43600</v>
      </c>
      <c r="K39" s="314">
        <f t="shared" si="3"/>
        <v>43600</v>
      </c>
      <c r="L39" s="314">
        <f t="shared" si="4"/>
        <v>43600</v>
      </c>
      <c r="M39" s="416" t="s">
        <v>8547</v>
      </c>
      <c r="N39" s="417" t="s">
        <v>8548</v>
      </c>
      <c r="O39" s="416" t="s">
        <v>14</v>
      </c>
      <c r="P39" s="97" t="s">
        <v>2940</v>
      </c>
      <c r="Q39" s="315">
        <v>20009</v>
      </c>
      <c r="R39" s="97"/>
      <c r="S39" s="97"/>
      <c r="T39" s="97">
        <f>Sheet6!Q41</f>
        <v>133</v>
      </c>
      <c r="U39" s="97">
        <v>180</v>
      </c>
      <c r="V39" s="97">
        <f>Sheet6!W41</f>
        <v>0</v>
      </c>
      <c r="W39" s="97">
        <f t="shared" si="5"/>
        <v>0</v>
      </c>
      <c r="X39" s="97">
        <f>Sheet6!X41</f>
        <v>0</v>
      </c>
      <c r="Y39" s="97" t="str">
        <f>Sheet6!AM41</f>
        <v>ACTION
• Cek kelistrikan bagus
• Cek konektor indoor &amp; outdoor masih bagus
• Ganti LNB lama dengan LNB PLL
• Reisolasi konektor dengan 3M &amp; Resealant 
• Cek SQF &amp; ESNO masih bagus
• Konfigurasi &amp; atenuasi modem Jupiter sudah sesuai
• Speedtest link BRI sudah sesuai spesifikasi</v>
      </c>
      <c r="Z39" s="230" t="s">
        <v>3305</v>
      </c>
      <c r="AA39" s="418">
        <f>VLOOKUP(F39,TaskInstalasi!$F$2:$AK$237,31,FALSE)</f>
        <v>233040304</v>
      </c>
      <c r="AB39" s="206" t="str">
        <f>VLOOKUP(F39,TaskInstalasi!$F$2:$AK$237,32,FALSE)</f>
        <v>Deddy Ambar Setiawan</v>
      </c>
      <c r="AC39" s="97"/>
      <c r="AD39" s="97"/>
      <c r="AE39" s="97"/>
      <c r="AF39" s="230" t="s">
        <v>3303</v>
      </c>
      <c r="AG39" s="417" t="s">
        <v>8548</v>
      </c>
      <c r="AH39" s="215" t="s">
        <v>8547</v>
      </c>
      <c r="AI39" s="97" t="str">
        <f t="shared" si="6"/>
        <v>HUGHES239-PM1-127</v>
      </c>
      <c r="AJ39" s="230">
        <v>233019505</v>
      </c>
      <c r="AK39" s="419" t="s">
        <v>8577</v>
      </c>
      <c r="AL39" s="97"/>
    </row>
    <row r="40" spans="1:38">
      <c r="A40" s="97" t="str">
        <f>VLOOKUP(C40,MasterRemote!$F$2:$H$237,3,FALSE)</f>
        <v>SCM201900010008000006</v>
      </c>
      <c r="B40" s="97">
        <f>Sheet6!B42</f>
        <v>6</v>
      </c>
      <c r="C40" s="97" t="str">
        <f>Sheet6!C42</f>
        <v>3.146.17.1</v>
      </c>
      <c r="D40" s="314">
        <f>Sheet6!H42</f>
        <v>43601</v>
      </c>
      <c r="E40" s="97" t="s">
        <v>8575</v>
      </c>
      <c r="F40" s="97" t="str">
        <f>Sheet6!D42</f>
        <v>KANCA JKT3 LABUHAN</v>
      </c>
      <c r="G40" s="450">
        <v>237701805</v>
      </c>
      <c r="H40" s="452" t="s">
        <v>3262</v>
      </c>
      <c r="I40" s="314">
        <f t="shared" si="1"/>
        <v>43601</v>
      </c>
      <c r="J40" s="314">
        <f t="shared" si="2"/>
        <v>43601</v>
      </c>
      <c r="K40" s="314">
        <f t="shared" si="3"/>
        <v>43601</v>
      </c>
      <c r="L40" s="314">
        <f t="shared" si="4"/>
        <v>43601</v>
      </c>
      <c r="M40" s="416" t="s">
        <v>8547</v>
      </c>
      <c r="N40" s="417" t="s">
        <v>8548</v>
      </c>
      <c r="O40" s="416" t="s">
        <v>14</v>
      </c>
      <c r="P40" s="97" t="s">
        <v>2940</v>
      </c>
      <c r="Q40" s="315">
        <v>20009</v>
      </c>
      <c r="R40" s="97"/>
      <c r="S40" s="97"/>
      <c r="T40" s="97">
        <f>Sheet6!Q42</f>
        <v>130</v>
      </c>
      <c r="U40" s="97">
        <v>180</v>
      </c>
      <c r="V40" s="97">
        <f>Sheet6!W42</f>
        <v>0</v>
      </c>
      <c r="W40" s="97">
        <f t="shared" si="5"/>
        <v>0</v>
      </c>
      <c r="X40" s="97">
        <f>Sheet6!X42</f>
        <v>0</v>
      </c>
      <c r="Y40" s="97" t="str">
        <f>Sheet6!AM42</f>
        <v>ACTION PM-1
• GANTI LNB PLL DONE
• CEK KONEKTOR DAN PERGANTIAN ISOLASI
DENGAN 3M/DODOL /SEALENT INDOOR OUTDOOR
• POINTING MAKSIMAL SQF DAN ESNO , CEK XPOLL
• CONFIGURASI MODEM JUPITER DAN ATTENUASI KABEL SUDAH SESUAI.
• SPEEDTEST LINK BRI SUDAH SESUAI SPESIFIKASI</v>
      </c>
      <c r="Z40" s="230" t="s">
        <v>3305</v>
      </c>
      <c r="AA40" s="418">
        <f>VLOOKUP(F40,TaskInstalasi!$F$2:$AK$237,31,FALSE)</f>
        <v>233081108</v>
      </c>
      <c r="AB40" s="206" t="str">
        <f>VLOOKUP(F40,TaskInstalasi!$F$2:$AK$237,32,FALSE)</f>
        <v>Erwin Valentinus Samosir</v>
      </c>
      <c r="AC40" s="97"/>
      <c r="AD40" s="97"/>
      <c r="AE40" s="97"/>
      <c r="AF40" s="230" t="s">
        <v>3303</v>
      </c>
      <c r="AG40" s="417" t="s">
        <v>8548</v>
      </c>
      <c r="AH40" s="215" t="s">
        <v>8547</v>
      </c>
      <c r="AI40" s="97" t="str">
        <f t="shared" si="6"/>
        <v>HUGHES239-PM1-6</v>
      </c>
      <c r="AJ40" s="230">
        <v>233019505</v>
      </c>
      <c r="AK40" s="419" t="s">
        <v>8577</v>
      </c>
      <c r="AL40" s="97"/>
    </row>
    <row r="41" spans="1:38">
      <c r="A41" s="97" t="str">
        <f>VLOOKUP(C41,MasterRemote!$F$2:$H$237,3,FALSE)</f>
        <v>SCM201900010008000107</v>
      </c>
      <c r="B41" s="97">
        <f>Sheet6!B43</f>
        <v>107</v>
      </c>
      <c r="C41" s="97" t="str">
        <f>Sheet6!C43</f>
        <v>6.110.17.1</v>
      </c>
      <c r="D41" s="314">
        <f>Sheet6!H43</f>
        <v>43600</v>
      </c>
      <c r="E41" s="97" t="s">
        <v>8575</v>
      </c>
      <c r="F41" s="97" t="str">
        <f>Sheet6!D43</f>
        <v>KANCA MLG PACITAN</v>
      </c>
      <c r="G41" s="206" t="s">
        <v>3128</v>
      </c>
      <c r="H41" s="206" t="s">
        <v>3129</v>
      </c>
      <c r="I41" s="314">
        <f t="shared" si="1"/>
        <v>43600</v>
      </c>
      <c r="J41" s="314">
        <f t="shared" si="2"/>
        <v>43600</v>
      </c>
      <c r="K41" s="314">
        <f t="shared" si="3"/>
        <v>43600</v>
      </c>
      <c r="L41" s="314">
        <f t="shared" si="4"/>
        <v>43600</v>
      </c>
      <c r="M41" s="416" t="s">
        <v>8547</v>
      </c>
      <c r="N41" s="417" t="s">
        <v>8548</v>
      </c>
      <c r="O41" s="416" t="s">
        <v>14</v>
      </c>
      <c r="P41" s="97" t="s">
        <v>2940</v>
      </c>
      <c r="Q41" s="315">
        <v>20009</v>
      </c>
      <c r="R41" s="97"/>
      <c r="S41" s="97"/>
      <c r="T41" s="97">
        <f>Sheet6!Q43</f>
        <v>124</v>
      </c>
      <c r="U41" s="97">
        <v>180</v>
      </c>
      <c r="V41" s="97">
        <f>Sheet6!W43</f>
        <v>0</v>
      </c>
      <c r="W41" s="97">
        <f t="shared" si="5"/>
        <v>0</v>
      </c>
      <c r="X41" s="97">
        <f>Sheet6!X43</f>
        <v>0</v>
      </c>
      <c r="Y41" s="97" t="str">
        <f>Sheet6!AM43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1" s="230" t="s">
        <v>3305</v>
      </c>
      <c r="AA41" s="418">
        <f>VLOOKUP(F41,TaskInstalasi!$F$2:$AK$237,31,FALSE)</f>
        <v>233040304</v>
      </c>
      <c r="AB41" s="206" t="str">
        <f>VLOOKUP(F41,TaskInstalasi!$F$2:$AK$237,32,FALSE)</f>
        <v>Deddy Ambar Setiawan</v>
      </c>
      <c r="AC41" s="97"/>
      <c r="AD41" s="97"/>
      <c r="AE41" s="97"/>
      <c r="AF41" s="230" t="s">
        <v>3303</v>
      </c>
      <c r="AG41" s="417" t="s">
        <v>8548</v>
      </c>
      <c r="AH41" s="215" t="s">
        <v>8547</v>
      </c>
      <c r="AI41" s="97" t="str">
        <f t="shared" si="6"/>
        <v>HUGHES239-PM1-107</v>
      </c>
      <c r="AJ41" s="230">
        <v>233019505</v>
      </c>
      <c r="AK41" s="419" t="s">
        <v>8577</v>
      </c>
      <c r="AL41" s="97"/>
    </row>
    <row r="42" spans="1:38">
      <c r="A42" s="97" t="str">
        <f>VLOOKUP(C42,MasterRemote!$F$2:$H$237,3,FALSE)</f>
        <v>SCM201900010008000137</v>
      </c>
      <c r="B42" s="97">
        <f>Sheet6!B44</f>
        <v>137</v>
      </c>
      <c r="C42" s="97" t="str">
        <f>Sheet6!C44</f>
        <v>6.102.17.1</v>
      </c>
      <c r="D42" s="314">
        <f>Sheet6!H44</f>
        <v>43600</v>
      </c>
      <c r="E42" s="97" t="s">
        <v>8575</v>
      </c>
      <c r="F42" s="97" t="str">
        <f>Sheet6!D44</f>
        <v>KANCA YGY AJIBARANG [6.102.17.1]</v>
      </c>
      <c r="G42" s="206" t="s">
        <v>3234</v>
      </c>
      <c r="H42" s="206" t="s">
        <v>3235</v>
      </c>
      <c r="I42" s="314">
        <f t="shared" si="1"/>
        <v>43600</v>
      </c>
      <c r="J42" s="314">
        <f t="shared" si="2"/>
        <v>43600</v>
      </c>
      <c r="K42" s="314">
        <f t="shared" si="3"/>
        <v>43600</v>
      </c>
      <c r="L42" s="314">
        <f t="shared" si="4"/>
        <v>43600</v>
      </c>
      <c r="M42" s="416" t="s">
        <v>8547</v>
      </c>
      <c r="N42" s="417" t="s">
        <v>8548</v>
      </c>
      <c r="O42" s="416" t="s">
        <v>14</v>
      </c>
      <c r="P42" s="97" t="s">
        <v>2940</v>
      </c>
      <c r="Q42" s="315">
        <v>20009</v>
      </c>
      <c r="R42" s="97"/>
      <c r="S42" s="97"/>
      <c r="T42" s="97">
        <f>Sheet6!Q44</f>
        <v>126</v>
      </c>
      <c r="U42" s="97">
        <v>180</v>
      </c>
      <c r="V42" s="97">
        <f>Sheet6!W44</f>
        <v>0</v>
      </c>
      <c r="W42" s="97">
        <f t="shared" si="5"/>
        <v>0</v>
      </c>
      <c r="X42" s="97">
        <f>Sheet6!X44</f>
        <v>0</v>
      </c>
      <c r="Y42" s="97" t="str">
        <f>Sheet6!AM44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SARANA PENUNJANG PERANGKAT INDOOR
• AC ADA DAN SUHU NORMAL DINGIN
• UPS : TERSEDIA DAN BACKUP
KELISTRIKAN OUTPUT KE ADAPTOR :
• PG : 223 V
• PN : 222V
• NG : 0.7 V</v>
      </c>
      <c r="Z42" s="230" t="s">
        <v>3305</v>
      </c>
      <c r="AA42" s="97">
        <v>233060803</v>
      </c>
      <c r="AB42" s="97" t="s">
        <v>4903</v>
      </c>
      <c r="AC42" s="97"/>
      <c r="AD42" s="97"/>
      <c r="AE42" s="97"/>
      <c r="AF42" s="230" t="s">
        <v>3303</v>
      </c>
      <c r="AG42" s="417" t="s">
        <v>8548</v>
      </c>
      <c r="AH42" s="215" t="s">
        <v>8547</v>
      </c>
      <c r="AI42" s="97" t="str">
        <f t="shared" si="6"/>
        <v>HUGHES239-PM1-137</v>
      </c>
      <c r="AJ42" s="230">
        <v>233019505</v>
      </c>
      <c r="AK42" s="419" t="s">
        <v>8577</v>
      </c>
      <c r="AL42" s="97"/>
    </row>
    <row r="43" spans="1:38">
      <c r="A43" s="97" t="str">
        <f>VLOOKUP(C43,MasterRemote!$F$2:$H$237,3,FALSE)</f>
        <v>SCM201900010008000067</v>
      </c>
      <c r="B43" s="97">
        <f>Sheet6!B45</f>
        <v>67</v>
      </c>
      <c r="C43" s="97" t="str">
        <f>Sheet6!C45</f>
        <v>59.1.25.1</v>
      </c>
      <c r="D43" s="314">
        <f>Sheet6!H45</f>
        <v>43600</v>
      </c>
      <c r="E43" s="97" t="s">
        <v>8575</v>
      </c>
      <c r="F43" s="97" t="str">
        <f>Sheet6!D45</f>
        <v>KANCA CIKARANG</v>
      </c>
      <c r="G43" s="450">
        <v>238541809</v>
      </c>
      <c r="H43" s="451" t="s">
        <v>8896</v>
      </c>
      <c r="I43" s="314">
        <f t="shared" si="1"/>
        <v>43600</v>
      </c>
      <c r="J43" s="314">
        <f t="shared" si="2"/>
        <v>43600</v>
      </c>
      <c r="K43" s="314">
        <f t="shared" si="3"/>
        <v>43600</v>
      </c>
      <c r="L43" s="314">
        <f t="shared" si="4"/>
        <v>43600</v>
      </c>
      <c r="M43" s="416" t="s">
        <v>8547</v>
      </c>
      <c r="N43" s="417" t="s">
        <v>8548</v>
      </c>
      <c r="O43" s="416" t="s">
        <v>14</v>
      </c>
      <c r="P43" s="97" t="s">
        <v>2940</v>
      </c>
      <c r="Q43" s="315">
        <v>20009</v>
      </c>
      <c r="R43" s="97"/>
      <c r="S43" s="97"/>
      <c r="T43" s="97">
        <f>Sheet6!Q45</f>
        <v>130</v>
      </c>
      <c r="U43" s="97">
        <v>180</v>
      </c>
      <c r="V43" s="97">
        <f>Sheet6!W45</f>
        <v>0</v>
      </c>
      <c r="W43" s="97">
        <f t="shared" si="5"/>
        <v>0</v>
      </c>
      <c r="X43" s="97">
        <f>Sheet6!X45</f>
        <v>0</v>
      </c>
      <c r="Y43" s="97" t="str">
        <f>Sheet6!AM45</f>
        <v>SARANA PENUNJANG PERANGKAT INDOOR
• AC ADA DAN SUHU NORMAL DINGIN
• UPS : TERSEDIA DAN BACKUP
KELISTRIKAN OUTPUT KE ADAPTOR :
• PG : 221 V
• PN : 219V
• NG : 0.2 V</v>
      </c>
      <c r="Z43" s="230" t="s">
        <v>3305</v>
      </c>
      <c r="AA43" s="418">
        <f>VLOOKUP(F43,TaskInstalasi!$F$2:$AK$237,31,FALSE)</f>
        <v>233081108</v>
      </c>
      <c r="AB43" s="206" t="str">
        <f>VLOOKUP(F43,TaskInstalasi!$F$2:$AK$237,32,FALSE)</f>
        <v>Erwin Valentinus Samosir</v>
      </c>
      <c r="AC43" s="97"/>
      <c r="AD43" s="97"/>
      <c r="AE43" s="97"/>
      <c r="AF43" s="230" t="s">
        <v>3303</v>
      </c>
      <c r="AG43" s="417" t="s">
        <v>8548</v>
      </c>
      <c r="AH43" s="215" t="s">
        <v>8547</v>
      </c>
      <c r="AI43" s="97" t="str">
        <f t="shared" si="6"/>
        <v>HUGHES239-PM1-67</v>
      </c>
      <c r="AJ43" s="230">
        <v>233019505</v>
      </c>
      <c r="AK43" s="419" t="s">
        <v>8577</v>
      </c>
      <c r="AL43" s="97"/>
    </row>
    <row r="44" spans="1:38">
      <c r="A44" s="97" t="str">
        <f>VLOOKUP(C44,MasterRemote!$F$2:$H$237,3,FALSE)</f>
        <v>SCM201900010008000139</v>
      </c>
      <c r="B44" s="97">
        <f>Sheet6!B46</f>
        <v>139</v>
      </c>
      <c r="C44" s="97" t="str">
        <f>Sheet6!C46</f>
        <v>2.69.33.1</v>
      </c>
      <c r="D44" s="314">
        <f>Sheet6!H46</f>
        <v>43600</v>
      </c>
      <c r="E44" s="97" t="s">
        <v>8575</v>
      </c>
      <c r="F44" s="97" t="str">
        <f>Sheet6!D46</f>
        <v>YOGYA CIK DITIRO [H0029]</v>
      </c>
      <c r="G44" s="206" t="s">
        <v>3219</v>
      </c>
      <c r="H44" s="206" t="s">
        <v>3220</v>
      </c>
      <c r="I44" s="314">
        <f t="shared" si="1"/>
        <v>43600</v>
      </c>
      <c r="J44" s="314">
        <f t="shared" si="2"/>
        <v>43600</v>
      </c>
      <c r="K44" s="314">
        <f t="shared" si="3"/>
        <v>43600</v>
      </c>
      <c r="L44" s="314">
        <f t="shared" si="4"/>
        <v>43600</v>
      </c>
      <c r="M44" s="416" t="s">
        <v>8547</v>
      </c>
      <c r="N44" s="417" t="s">
        <v>8548</v>
      </c>
      <c r="O44" s="416" t="s">
        <v>14</v>
      </c>
      <c r="P44" s="97" t="s">
        <v>2940</v>
      </c>
      <c r="Q44" s="315">
        <v>20009</v>
      </c>
      <c r="R44" s="97"/>
      <c r="S44" s="97"/>
      <c r="T44" s="97">
        <f>Sheet6!Q46</f>
        <v>133</v>
      </c>
      <c r="U44" s="97">
        <v>180</v>
      </c>
      <c r="V44" s="97">
        <f>Sheet6!W46</f>
        <v>0</v>
      </c>
      <c r="W44" s="97">
        <f t="shared" si="5"/>
        <v>0</v>
      </c>
      <c r="X44" s="97">
        <f>Sheet6!X46</f>
        <v>0</v>
      </c>
      <c r="Y44" s="97" t="str">
        <f>Sheet6!AM46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4" s="230" t="s">
        <v>3305</v>
      </c>
      <c r="AA44" s="418">
        <f>VLOOKUP(F44,TaskInstalasi!$F$2:$AK$237,31,FALSE)</f>
        <v>233040304</v>
      </c>
      <c r="AB44" s="206" t="str">
        <f>VLOOKUP(F44,TaskInstalasi!$F$2:$AK$237,32,FALSE)</f>
        <v>Deddy Ambar Setiawan</v>
      </c>
      <c r="AC44" s="97"/>
      <c r="AD44" s="97"/>
      <c r="AE44" s="97"/>
      <c r="AF44" s="230" t="s">
        <v>3303</v>
      </c>
      <c r="AG44" s="417" t="s">
        <v>8548</v>
      </c>
      <c r="AH44" s="215" t="s">
        <v>8547</v>
      </c>
      <c r="AI44" s="97" t="str">
        <f t="shared" si="6"/>
        <v>HUGHES239-PM1-139</v>
      </c>
      <c r="AJ44" s="230">
        <v>233019505</v>
      </c>
      <c r="AK44" s="419" t="s">
        <v>8577</v>
      </c>
      <c r="AL44" s="97"/>
    </row>
    <row r="45" spans="1:38">
      <c r="A45" s="97" t="str">
        <f>VLOOKUP(C45,MasterRemote!$F$2:$H$237,3,FALSE)</f>
        <v>SCM201900010008000037</v>
      </c>
      <c r="B45" s="97">
        <f>Sheet6!B47</f>
        <v>37</v>
      </c>
      <c r="C45" s="97" t="str">
        <f>Sheet6!C47</f>
        <v>55.234.144.1</v>
      </c>
      <c r="D45" s="314">
        <f>Sheet6!H47</f>
        <v>43600</v>
      </c>
      <c r="E45" s="97" t="s">
        <v>8575</v>
      </c>
      <c r="F45" s="97" t="str">
        <f>Sheet6!D47</f>
        <v>KANCA KRAMAT JATI</v>
      </c>
      <c r="G45" s="206" t="s">
        <v>3128</v>
      </c>
      <c r="H45" s="206" t="s">
        <v>3129</v>
      </c>
      <c r="I45" s="314">
        <f t="shared" si="1"/>
        <v>43600</v>
      </c>
      <c r="J45" s="314">
        <f t="shared" si="2"/>
        <v>43600</v>
      </c>
      <c r="K45" s="314">
        <f t="shared" si="3"/>
        <v>43600</v>
      </c>
      <c r="L45" s="314">
        <f t="shared" si="4"/>
        <v>43600</v>
      </c>
      <c r="M45" s="416" t="s">
        <v>8547</v>
      </c>
      <c r="N45" s="417" t="s">
        <v>8548</v>
      </c>
      <c r="O45" s="416" t="s">
        <v>14</v>
      </c>
      <c r="P45" s="97" t="s">
        <v>2940</v>
      </c>
      <c r="Q45" s="315">
        <v>20009</v>
      </c>
      <c r="R45" s="97"/>
      <c r="S45" s="97"/>
      <c r="T45" s="97">
        <f>Sheet6!Q47</f>
        <v>133</v>
      </c>
      <c r="U45" s="97">
        <v>180</v>
      </c>
      <c r="V45" s="97" t="str">
        <f>Sheet6!W47</f>
        <v>36.27</v>
      </c>
      <c r="W45" s="97" t="str">
        <f t="shared" si="5"/>
        <v>36.27</v>
      </c>
      <c r="X45" s="97" t="str">
        <f>Sheet6!X47</f>
        <v>52.48</v>
      </c>
      <c r="Y45" s="97" t="str">
        <f>Sheet6!AM47</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45" s="230" t="s">
        <v>3305</v>
      </c>
      <c r="AA45" s="418">
        <f>VLOOKUP(F45,TaskInstalasi!$F$2:$AK$237,31,FALSE)</f>
        <v>233081108</v>
      </c>
      <c r="AB45" s="206" t="str">
        <f>VLOOKUP(F45,TaskInstalasi!$F$2:$AK$237,32,FALSE)</f>
        <v>Erwin Valentinus Samosir</v>
      </c>
      <c r="AC45" s="97"/>
      <c r="AD45" s="97"/>
      <c r="AE45" s="97"/>
      <c r="AF45" s="230" t="s">
        <v>3303</v>
      </c>
      <c r="AG45" s="417" t="s">
        <v>8548</v>
      </c>
      <c r="AH45" s="215" t="s">
        <v>8547</v>
      </c>
      <c r="AI45" s="97" t="str">
        <f t="shared" si="6"/>
        <v>HUGHES239-PM1-37</v>
      </c>
      <c r="AJ45" s="230">
        <v>233019505</v>
      </c>
      <c r="AK45" s="419" t="s">
        <v>8577</v>
      </c>
      <c r="AL45" s="97"/>
    </row>
    <row r="46" spans="1:38">
      <c r="A46" s="97" t="str">
        <f>VLOOKUP(C46,MasterRemote!$F$2:$H$237,3,FALSE)</f>
        <v>SCM201900010008000197</v>
      </c>
      <c r="B46" s="97">
        <f>Sheet6!B48</f>
        <v>197</v>
      </c>
      <c r="C46" s="97" t="str">
        <f>Sheet6!C48</f>
        <v>55.234.152.1</v>
      </c>
      <c r="D46" s="314">
        <f>Sheet6!H48</f>
        <v>43600</v>
      </c>
      <c r="E46" s="97" t="s">
        <v>8575</v>
      </c>
      <c r="F46" s="97" t="str">
        <f>Sheet6!D48</f>
        <v>KANCA JKT3 MERDEKA TANGERANG</v>
      </c>
      <c r="G46" s="450">
        <v>238441808</v>
      </c>
      <c r="H46" s="451" t="s">
        <v>8898</v>
      </c>
      <c r="I46" s="314">
        <f t="shared" si="1"/>
        <v>43600</v>
      </c>
      <c r="J46" s="314">
        <f t="shared" si="2"/>
        <v>43600</v>
      </c>
      <c r="K46" s="314">
        <f t="shared" si="3"/>
        <v>43600</v>
      </c>
      <c r="L46" s="314">
        <f t="shared" si="4"/>
        <v>43600</v>
      </c>
      <c r="M46" s="416" t="s">
        <v>8547</v>
      </c>
      <c r="N46" s="417" t="s">
        <v>8548</v>
      </c>
      <c r="O46" s="416" t="s">
        <v>14</v>
      </c>
      <c r="P46" s="97" t="s">
        <v>2940</v>
      </c>
      <c r="Q46" s="315">
        <v>20009</v>
      </c>
      <c r="R46" s="97"/>
      <c r="S46" s="97"/>
      <c r="T46" s="97">
        <f>Sheet6!Q48</f>
        <v>129</v>
      </c>
      <c r="U46" s="97">
        <v>180</v>
      </c>
      <c r="V46" s="97" t="str">
        <f>Sheet6!W48</f>
        <v>35.14</v>
      </c>
      <c r="W46" s="97" t="str">
        <f t="shared" si="5"/>
        <v>35.14</v>
      </c>
      <c r="X46" s="97" t="str">
        <f>Sheet6!X48</f>
        <v>53.05</v>
      </c>
      <c r="Y46" s="97" t="str">
        <f>Sheet6!AM48</f>
        <v>ACTION PM-1
• GANTI LNB PLL DONE
• CEK KONEKTOR DAN PERGANTIAN ISOLASI
DENGAN 3M/DODOL /SEALENT INDOOR OUTDOOR
• POINTING MAKSIMAL SQF DAN ESNO , CEK XPOLL
• CONFIGURASI MODEM JUPITER</v>
      </c>
      <c r="Z46" s="230" t="s">
        <v>3305</v>
      </c>
      <c r="AA46" s="418">
        <f>VLOOKUP(F46,TaskInstalasi!$F$2:$AK$237,31,FALSE)</f>
        <v>233081108</v>
      </c>
      <c r="AB46" s="206" t="str">
        <f>VLOOKUP(F46,TaskInstalasi!$F$2:$AK$237,32,FALSE)</f>
        <v>Erwin Valentinus Samosir</v>
      </c>
      <c r="AC46" s="97"/>
      <c r="AD46" s="97"/>
      <c r="AE46" s="97"/>
      <c r="AF46" s="230" t="s">
        <v>3303</v>
      </c>
      <c r="AG46" s="417" t="s">
        <v>8548</v>
      </c>
      <c r="AH46" s="215" t="s">
        <v>8547</v>
      </c>
      <c r="AI46" s="97" t="str">
        <f t="shared" si="6"/>
        <v>HUGHES239-PM1-197</v>
      </c>
      <c r="AJ46" s="230">
        <v>233019505</v>
      </c>
      <c r="AK46" s="419" t="s">
        <v>8577</v>
      </c>
      <c r="AL46" s="97"/>
    </row>
    <row r="47" spans="1:38">
      <c r="A47" s="97" t="str">
        <f>VLOOKUP(C47,MasterRemote!$F$2:$H$237,3,FALSE)</f>
        <v>SCM201900010008000027</v>
      </c>
      <c r="B47" s="97">
        <f>Sheet6!B49</f>
        <v>27</v>
      </c>
      <c r="C47" s="97" t="str">
        <f>Sheet6!C49</f>
        <v>29.1.17.1</v>
      </c>
      <c r="D47" s="314">
        <f>Sheet6!H49</f>
        <v>43600</v>
      </c>
      <c r="E47" s="97" t="s">
        <v>8575</v>
      </c>
      <c r="F47" s="97" t="str">
        <f>Sheet6!D49</f>
        <v>KANCA PURI NIAGA Ex. JKT PALMERAH</v>
      </c>
      <c r="G47" s="206" t="s">
        <v>3190</v>
      </c>
      <c r="H47" s="206" t="s">
        <v>3017</v>
      </c>
      <c r="I47" s="314">
        <f t="shared" si="1"/>
        <v>43600</v>
      </c>
      <c r="J47" s="314">
        <f t="shared" si="2"/>
        <v>43600</v>
      </c>
      <c r="K47" s="314">
        <f t="shared" si="3"/>
        <v>43600</v>
      </c>
      <c r="L47" s="314">
        <f t="shared" si="4"/>
        <v>43600</v>
      </c>
      <c r="M47" s="416" t="s">
        <v>8547</v>
      </c>
      <c r="N47" s="417" t="s">
        <v>8548</v>
      </c>
      <c r="O47" s="416" t="s">
        <v>14</v>
      </c>
      <c r="P47" s="97" t="s">
        <v>2940</v>
      </c>
      <c r="Q47" s="315">
        <v>20009</v>
      </c>
      <c r="R47" s="97"/>
      <c r="S47" s="97"/>
      <c r="T47" s="97">
        <f>Sheet6!Q49</f>
        <v>125</v>
      </c>
      <c r="U47" s="97">
        <v>180</v>
      </c>
      <c r="V47" s="97">
        <f>Sheet6!W49</f>
        <v>0</v>
      </c>
      <c r="W47" s="97">
        <f t="shared" si="5"/>
        <v>0</v>
      </c>
      <c r="X47" s="97">
        <f>Sheet6!X49</f>
        <v>0</v>
      </c>
      <c r="Y47" s="97" t="str">
        <f>Sheet6!AM49</f>
        <v>"ACTION PM-1
• GANTI LNB PLL DONE
• CEK KONEKTOR DAN PERGANTIAN ISOLASI
DENGAN 3M/DODOL /SEALENT INDOOR OUTDOOR
• POINTING MAKSIMAL SQF DAN ESNO , CEK XPOLL
• CONFIGURASI MODEM JUPITER DAN ATTENUASI KABEL SUDAH SESUAI."</v>
      </c>
      <c r="Z47" s="230" t="s">
        <v>3305</v>
      </c>
      <c r="AA47" s="418">
        <f>VLOOKUP(F47,TaskInstalasi!$F$2:$AK$237,31,FALSE)</f>
        <v>233081108</v>
      </c>
      <c r="AB47" s="206" t="str">
        <f>VLOOKUP(F47,TaskInstalasi!$F$2:$AK$237,32,FALSE)</f>
        <v>Erwin Valentinus Samosir</v>
      </c>
      <c r="AC47" s="97"/>
      <c r="AD47" s="97"/>
      <c r="AE47" s="97"/>
      <c r="AF47" s="230" t="s">
        <v>3303</v>
      </c>
      <c r="AG47" s="417" t="s">
        <v>8548</v>
      </c>
      <c r="AH47" s="215" t="s">
        <v>8547</v>
      </c>
      <c r="AI47" s="97" t="str">
        <f t="shared" si="6"/>
        <v>HUGHES239-PM1-27</v>
      </c>
      <c r="AJ47" s="230">
        <v>233019505</v>
      </c>
      <c r="AK47" s="419" t="s">
        <v>8577</v>
      </c>
      <c r="AL47" s="97"/>
    </row>
    <row r="48" spans="1:38">
      <c r="A48" s="97" t="str">
        <f>VLOOKUP(C48,MasterRemote!$F$2:$H$237,3,FALSE)</f>
        <v>SCM201900010008000158</v>
      </c>
      <c r="B48" s="97">
        <f>Sheet6!B50</f>
        <v>158</v>
      </c>
      <c r="C48" s="97" t="str">
        <f>Sheet6!C50</f>
        <v>6.104.17.1</v>
      </c>
      <c r="D48" s="314">
        <f>Sheet6!H50</f>
        <v>43601</v>
      </c>
      <c r="E48" s="97" t="s">
        <v>8575</v>
      </c>
      <c r="F48" s="97" t="str">
        <f>Sheet6!D50</f>
        <v>KANCA YGY KEBUMEN [H0032]</v>
      </c>
      <c r="G48" s="206" t="s">
        <v>3249</v>
      </c>
      <c r="H48" s="206" t="s">
        <v>3250</v>
      </c>
      <c r="I48" s="314">
        <f t="shared" si="1"/>
        <v>43601</v>
      </c>
      <c r="J48" s="314">
        <f t="shared" si="2"/>
        <v>43601</v>
      </c>
      <c r="K48" s="314">
        <f t="shared" si="3"/>
        <v>43601</v>
      </c>
      <c r="L48" s="314">
        <f t="shared" si="4"/>
        <v>43601</v>
      </c>
      <c r="M48" s="416" t="s">
        <v>8547</v>
      </c>
      <c r="N48" s="417" t="s">
        <v>8548</v>
      </c>
      <c r="O48" s="416" t="s">
        <v>14</v>
      </c>
      <c r="P48" s="97" t="s">
        <v>2940</v>
      </c>
      <c r="Q48" s="315">
        <v>20009</v>
      </c>
      <c r="R48" s="97"/>
      <c r="S48" s="97"/>
      <c r="T48" s="97">
        <f>Sheet6!Q50</f>
        <v>126</v>
      </c>
      <c r="U48" s="97">
        <v>180</v>
      </c>
      <c r="V48" s="97" t="str">
        <f>Sheet6!W50</f>
        <v>37.16</v>
      </c>
      <c r="W48" s="97" t="str">
        <f t="shared" si="5"/>
        <v>37.16</v>
      </c>
      <c r="X48" s="97" t="str">
        <f>Sheet6!X50</f>
        <v>53.12</v>
      </c>
      <c r="Y48" s="97" t="str">
        <f>Sheet6!AM50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v>
      </c>
      <c r="Z48" s="230" t="s">
        <v>3305</v>
      </c>
      <c r="AA48" s="97">
        <v>233060803</v>
      </c>
      <c r="AB48" s="97" t="s">
        <v>4903</v>
      </c>
      <c r="AC48" s="97"/>
      <c r="AD48" s="97"/>
      <c r="AE48" s="97"/>
      <c r="AF48" s="230" t="s">
        <v>3303</v>
      </c>
      <c r="AG48" s="417" t="s">
        <v>8548</v>
      </c>
      <c r="AH48" s="215" t="s">
        <v>8547</v>
      </c>
      <c r="AI48" s="97" t="str">
        <f t="shared" si="6"/>
        <v>HUGHES239-PM1-158</v>
      </c>
      <c r="AJ48" s="230">
        <v>233019505</v>
      </c>
      <c r="AK48" s="419" t="s">
        <v>8577</v>
      </c>
      <c r="AL48" s="97"/>
    </row>
    <row r="49" spans="1:38">
      <c r="A49" s="97" t="str">
        <f>VLOOKUP(C49,MasterRemote!$F$2:$H$237,3,FALSE)</f>
        <v>SCM201900010008000108</v>
      </c>
      <c r="B49" s="97">
        <f>Sheet6!B51</f>
        <v>108</v>
      </c>
      <c r="C49" s="97" t="str">
        <f>Sheet6!C51</f>
        <v>2.137.17.1</v>
      </c>
      <c r="D49" s="314">
        <f>Sheet6!H51</f>
        <v>43601</v>
      </c>
      <c r="E49" s="97" t="s">
        <v>8575</v>
      </c>
      <c r="F49" s="97" t="str">
        <f>Sheet6!D51</f>
        <v>KANCA MLG JEMBER 2.137.17.1</v>
      </c>
      <c r="G49" s="450">
        <v>888888004</v>
      </c>
      <c r="H49" s="452" t="str">
        <f>Sheet6!M51</f>
        <v>Jauhari</v>
      </c>
      <c r="I49" s="314">
        <f t="shared" si="1"/>
        <v>43601</v>
      </c>
      <c r="J49" s="314">
        <f t="shared" si="2"/>
        <v>43601</v>
      </c>
      <c r="K49" s="314">
        <f t="shared" si="3"/>
        <v>43601</v>
      </c>
      <c r="L49" s="314">
        <f t="shared" si="4"/>
        <v>43601</v>
      </c>
      <c r="M49" s="416" t="s">
        <v>8547</v>
      </c>
      <c r="N49" s="417" t="s">
        <v>8548</v>
      </c>
      <c r="O49" s="416" t="s">
        <v>14</v>
      </c>
      <c r="P49" s="97" t="s">
        <v>2940</v>
      </c>
      <c r="Q49" s="315">
        <v>20009</v>
      </c>
      <c r="R49" s="97"/>
      <c r="S49" s="97"/>
      <c r="T49" s="97">
        <f>Sheet6!Q51</f>
        <v>131</v>
      </c>
      <c r="U49" s="97">
        <v>180</v>
      </c>
      <c r="V49" s="97" t="str">
        <f>Sheet6!W51</f>
        <v>35.68</v>
      </c>
      <c r="W49" s="97" t="str">
        <f t="shared" si="5"/>
        <v>35.68</v>
      </c>
      <c r="X49" s="97" t="str">
        <f>Sheet6!X51</f>
        <v>53.51</v>
      </c>
      <c r="Y49" s="97" t="str">
        <f>Sheet6!AM51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222V 
• PN : 221V 
• NG : 0.2 V</v>
      </c>
      <c r="Z49" s="230" t="s">
        <v>3305</v>
      </c>
      <c r="AA49" s="418">
        <f>VLOOKUP(F49,TaskInstalasi!$F$2:$AK$237,31,FALSE)</f>
        <v>233040304</v>
      </c>
      <c r="AB49" s="206" t="str">
        <f>VLOOKUP(F49,TaskInstalasi!$F$2:$AK$237,32,FALSE)</f>
        <v>Deddy Ambar Setiawan</v>
      </c>
      <c r="AC49" s="97"/>
      <c r="AD49" s="97"/>
      <c r="AE49" s="97"/>
      <c r="AF49" s="230" t="s">
        <v>3303</v>
      </c>
      <c r="AG49" s="417" t="s">
        <v>8548</v>
      </c>
      <c r="AH49" s="215" t="s">
        <v>8547</v>
      </c>
      <c r="AI49" s="97" t="str">
        <f t="shared" si="6"/>
        <v>HUGHES239-PM1-108</v>
      </c>
      <c r="AJ49" s="230">
        <v>233019505</v>
      </c>
      <c r="AK49" s="419" t="s">
        <v>8577</v>
      </c>
      <c r="AL49" s="97"/>
    </row>
    <row r="50" spans="1:38">
      <c r="A50" s="97" t="str">
        <f>VLOOKUP(C50,MasterRemote!$F$2:$H$237,3,FALSE)</f>
        <v>SCM201900010008000053</v>
      </c>
      <c r="B50" s="97">
        <f>Sheet6!B52</f>
        <v>53</v>
      </c>
      <c r="C50" s="97" t="str">
        <f>Sheet6!C52</f>
        <v>6.45.17.1</v>
      </c>
      <c r="D50" s="314">
        <f>Sheet6!H52</f>
        <v>43601</v>
      </c>
      <c r="E50" s="97" t="s">
        <v>8575</v>
      </c>
      <c r="F50" s="97" t="str">
        <f>Sheet6!D52</f>
        <v>KANCA BDG GARUT</v>
      </c>
      <c r="G50" s="206" t="s">
        <v>3213</v>
      </c>
      <c r="H50" s="206" t="s">
        <v>3214</v>
      </c>
      <c r="I50" s="314">
        <f t="shared" si="1"/>
        <v>43601</v>
      </c>
      <c r="J50" s="314">
        <f t="shared" si="2"/>
        <v>43601</v>
      </c>
      <c r="K50" s="314">
        <f t="shared" si="3"/>
        <v>43601</v>
      </c>
      <c r="L50" s="314">
        <f t="shared" si="4"/>
        <v>43601</v>
      </c>
      <c r="M50" s="416" t="s">
        <v>8547</v>
      </c>
      <c r="N50" s="417" t="s">
        <v>8548</v>
      </c>
      <c r="O50" s="416" t="s">
        <v>14</v>
      </c>
      <c r="P50" s="97" t="s">
        <v>2940</v>
      </c>
      <c r="Q50" s="315">
        <v>20009</v>
      </c>
      <c r="R50" s="97"/>
      <c r="S50" s="97"/>
      <c r="T50" s="97">
        <f>Sheet6!Q52</f>
        <v>0</v>
      </c>
      <c r="U50" s="97">
        <v>180</v>
      </c>
      <c r="V50" s="97">
        <f>Sheet6!W52</f>
        <v>0</v>
      </c>
      <c r="W50" s="97">
        <f t="shared" si="5"/>
        <v>0</v>
      </c>
      <c r="X50" s="97">
        <f>Sheet6!X52</f>
        <v>0</v>
      </c>
      <c r="Y50" s="97">
        <f>Sheet6!AM52</f>
        <v>0</v>
      </c>
      <c r="Z50" s="230" t="s">
        <v>3305</v>
      </c>
      <c r="AA50" s="418">
        <f>VLOOKUP(F50,TaskInstalasi!$F$2:$AK$237,31,FALSE)</f>
        <v>237711805</v>
      </c>
      <c r="AB50" s="206" t="str">
        <f>VLOOKUP(F50,TaskInstalasi!$F$2:$AK$237,32,FALSE)</f>
        <v>Ishak Rusdianto</v>
      </c>
      <c r="AC50" s="97"/>
      <c r="AD50" s="97"/>
      <c r="AE50" s="97"/>
      <c r="AF50" s="230" t="s">
        <v>3303</v>
      </c>
      <c r="AG50" s="417" t="s">
        <v>8548</v>
      </c>
      <c r="AH50" s="215" t="s">
        <v>8547</v>
      </c>
      <c r="AI50" s="97" t="str">
        <f t="shared" si="6"/>
        <v>HUGHES239-PM1-53</v>
      </c>
      <c r="AJ50" s="230">
        <v>233019505</v>
      </c>
      <c r="AK50" s="419" t="s">
        <v>8577</v>
      </c>
      <c r="AL50" s="97"/>
    </row>
    <row r="51" spans="1:38">
      <c r="A51" s="97" t="str">
        <f>VLOOKUP(C51,MasterRemote!$F$2:$H$237,3,FALSE)</f>
        <v>SCM201900010008000173</v>
      </c>
      <c r="B51" s="97">
        <f>Sheet6!B53</f>
        <v>173</v>
      </c>
      <c r="C51" s="97" t="str">
        <f>Sheet6!C53</f>
        <v>46.25.168.1</v>
      </c>
      <c r="D51" s="314">
        <f>Sheet6!H53</f>
        <v>43601</v>
      </c>
      <c r="E51" s="97" t="s">
        <v>8575</v>
      </c>
      <c r="F51" s="97" t="str">
        <f>Sheet6!D53</f>
        <v>KANCA YGY SOLO BARU</v>
      </c>
      <c r="G51" s="206" t="s">
        <v>3259</v>
      </c>
      <c r="H51" s="206" t="s">
        <v>3260</v>
      </c>
      <c r="I51" s="314">
        <f t="shared" si="1"/>
        <v>43601</v>
      </c>
      <c r="J51" s="314">
        <f t="shared" si="2"/>
        <v>43601</v>
      </c>
      <c r="K51" s="314">
        <f t="shared" si="3"/>
        <v>43601</v>
      </c>
      <c r="L51" s="314">
        <f t="shared" si="4"/>
        <v>43601</v>
      </c>
      <c r="M51" s="416" t="s">
        <v>8547</v>
      </c>
      <c r="N51" s="417" t="s">
        <v>8548</v>
      </c>
      <c r="O51" s="416" t="s">
        <v>14</v>
      </c>
      <c r="P51" s="97" t="s">
        <v>2940</v>
      </c>
      <c r="Q51" s="315">
        <v>20009</v>
      </c>
      <c r="R51" s="97"/>
      <c r="S51" s="97"/>
      <c r="T51" s="97">
        <f>Sheet6!Q53</f>
        <v>122</v>
      </c>
      <c r="U51" s="97">
        <v>180</v>
      </c>
      <c r="V51" s="97" t="str">
        <f>Sheet6!W53</f>
        <v>36.24</v>
      </c>
      <c r="W51" s="97" t="str">
        <f t="shared" si="5"/>
        <v>36.24</v>
      </c>
      <c r="X51" s="97" t="str">
        <f>Sheet6!X53</f>
        <v>52.06</v>
      </c>
      <c r="Y51" s="97" t="str">
        <f>Sheet6!AM53</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OKSARANA PENUNJANG PERANGKAT INDOOR 
• AC ADA DAN SUHU NORMAL DINGIN 
• UPS : TERSEDIA DAN BACKUP 
KELISTRIKAN OUTPUT KE ADAPTOR : 
• PG : 230 V 
• PN : 230 V 
• NG : 0.3 V</v>
      </c>
      <c r="Z51" s="230" t="s">
        <v>3305</v>
      </c>
      <c r="AA51" s="97">
        <v>233060803</v>
      </c>
      <c r="AB51" s="97" t="s">
        <v>4903</v>
      </c>
      <c r="AC51" s="97"/>
      <c r="AD51" s="97"/>
      <c r="AE51" s="97"/>
      <c r="AF51" s="230" t="s">
        <v>3303</v>
      </c>
      <c r="AG51" s="417" t="s">
        <v>8548</v>
      </c>
      <c r="AH51" s="215" t="s">
        <v>8547</v>
      </c>
      <c r="AI51" s="97" t="str">
        <f t="shared" si="6"/>
        <v>HUGHES239-PM1-173</v>
      </c>
      <c r="AJ51" s="230">
        <v>233019505</v>
      </c>
      <c r="AK51" s="419" t="s">
        <v>8577</v>
      </c>
      <c r="AL51" s="97"/>
    </row>
    <row r="52" spans="1:38">
      <c r="A52" s="97" t="str">
        <f>VLOOKUP(C52,MasterRemote!$F$2:$H$237,3,FALSE)</f>
        <v>SCM201900010008000189</v>
      </c>
      <c r="B52" s="97">
        <f>Sheet6!B54</f>
        <v>189</v>
      </c>
      <c r="C52" s="97" t="str">
        <f>Sheet6!C54</f>
        <v>7.42.17.1</v>
      </c>
      <c r="D52" s="314">
        <f>Sheet6!H54</f>
        <v>43601</v>
      </c>
      <c r="E52" s="97" t="s">
        <v>8575</v>
      </c>
      <c r="F52" s="97" t="str">
        <f>Sheet6!D54</f>
        <v>KANCA BANGLI [M0233]</v>
      </c>
      <c r="G52" s="206" t="s">
        <v>3232</v>
      </c>
      <c r="H52" s="206" t="s">
        <v>3233</v>
      </c>
      <c r="I52" s="314">
        <f t="shared" si="1"/>
        <v>43601</v>
      </c>
      <c r="J52" s="314">
        <f t="shared" si="2"/>
        <v>43601</v>
      </c>
      <c r="K52" s="314">
        <f t="shared" si="3"/>
        <v>43601</v>
      </c>
      <c r="L52" s="314">
        <f t="shared" si="4"/>
        <v>43601</v>
      </c>
      <c r="M52" s="416" t="s">
        <v>8547</v>
      </c>
      <c r="N52" s="417" t="s">
        <v>8548</v>
      </c>
      <c r="O52" s="416" t="s">
        <v>14</v>
      </c>
      <c r="P52" s="97" t="s">
        <v>2940</v>
      </c>
      <c r="Q52" s="315">
        <v>20009</v>
      </c>
      <c r="R52" s="97"/>
      <c r="S52" s="97"/>
      <c r="T52" s="97">
        <f>Sheet6!Q54</f>
        <v>129</v>
      </c>
      <c r="U52" s="97">
        <v>180</v>
      </c>
      <c r="V52" s="97" t="str">
        <f>Sheet6!W54</f>
        <v>36.12</v>
      </c>
      <c r="W52" s="97" t="str">
        <f t="shared" si="5"/>
        <v>36.12</v>
      </c>
      <c r="X52" s="97" t="str">
        <f>Sheet6!X54</f>
        <v>52.58</v>
      </c>
      <c r="Y52" s="97" t="str">
        <f>Sheet6!AM54</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220 V 
• PN : 220V 
• NG : 0.5 V</v>
      </c>
      <c r="Z52" s="230" t="s">
        <v>3305</v>
      </c>
      <c r="AA52" s="418">
        <f>VLOOKUP(F52,TaskInstalasi!$F$2:$AK$237,31,FALSE)</f>
        <v>236471702</v>
      </c>
      <c r="AB52" s="206" t="str">
        <f>VLOOKUP(F52,TaskInstalasi!$F$2:$AK$237,32,FALSE)</f>
        <v>Tubagus Arifyanto</v>
      </c>
      <c r="AC52" s="97"/>
      <c r="AD52" s="97"/>
      <c r="AE52" s="97"/>
      <c r="AF52" s="230" t="s">
        <v>3303</v>
      </c>
      <c r="AG52" s="417" t="s">
        <v>8548</v>
      </c>
      <c r="AH52" s="215" t="s">
        <v>8547</v>
      </c>
      <c r="AI52" s="97" t="str">
        <f t="shared" si="6"/>
        <v>HUGHES239-PM1-189</v>
      </c>
      <c r="AJ52" s="230">
        <v>233019505</v>
      </c>
      <c r="AK52" s="419" t="s">
        <v>8577</v>
      </c>
      <c r="AL52" s="97"/>
    </row>
    <row r="53" spans="1:38">
      <c r="A53" s="97" t="str">
        <f>VLOOKUP(C53,MasterRemote!$F$2:$H$237,3,FALSE)</f>
        <v>SCM201900010008000098</v>
      </c>
      <c r="B53" s="97">
        <f>Sheet6!B55</f>
        <v>98</v>
      </c>
      <c r="C53" s="97" t="str">
        <f>Sheet6!C55</f>
        <v>2.109.17.1</v>
      </c>
      <c r="D53" s="314">
        <f>Sheet6!H55</f>
        <v>43601</v>
      </c>
      <c r="E53" s="97" t="s">
        <v>8575</v>
      </c>
      <c r="F53" s="97" t="str">
        <f>Sheet6!D55</f>
        <v>KANCA MLG PONOROGO[K0070]</v>
      </c>
      <c r="G53" s="206" t="s">
        <v>3128</v>
      </c>
      <c r="H53" s="206" t="s">
        <v>3129</v>
      </c>
      <c r="I53" s="314">
        <f t="shared" si="1"/>
        <v>43601</v>
      </c>
      <c r="J53" s="314">
        <f t="shared" si="2"/>
        <v>43601</v>
      </c>
      <c r="K53" s="314">
        <f t="shared" si="3"/>
        <v>43601</v>
      </c>
      <c r="L53" s="314">
        <f t="shared" si="4"/>
        <v>43601</v>
      </c>
      <c r="M53" s="416" t="s">
        <v>8547</v>
      </c>
      <c r="N53" s="417" t="s">
        <v>8548</v>
      </c>
      <c r="O53" s="416" t="s">
        <v>14</v>
      </c>
      <c r="P53" s="97" t="s">
        <v>2940</v>
      </c>
      <c r="Q53" s="315">
        <v>20009</v>
      </c>
      <c r="R53" s="97"/>
      <c r="S53" s="97"/>
      <c r="T53" s="97">
        <f>Sheet6!Q55</f>
        <v>126</v>
      </c>
      <c r="U53" s="97">
        <v>180</v>
      </c>
      <c r="V53" s="97" t="str">
        <f>Sheet6!W55</f>
        <v>36.33</v>
      </c>
      <c r="W53" s="97" t="str">
        <f t="shared" si="5"/>
        <v>36.33</v>
      </c>
      <c r="X53" s="97" t="str">
        <f>Sheet6!X55</f>
        <v>53.05</v>
      </c>
      <c r="Y53" s="97" t="str">
        <f>Sheet6!AM55</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3" s="230" t="s">
        <v>3305</v>
      </c>
      <c r="AA53" s="418">
        <f>VLOOKUP(F53,TaskInstalasi!$F$2:$AK$237,31,FALSE)</f>
        <v>233040304</v>
      </c>
      <c r="AB53" s="206" t="str">
        <f>VLOOKUP(F53,TaskInstalasi!$F$2:$AK$237,32,FALSE)</f>
        <v>Deddy Ambar Setiawan</v>
      </c>
      <c r="AC53" s="97"/>
      <c r="AD53" s="97"/>
      <c r="AE53" s="97"/>
      <c r="AF53" s="230" t="s">
        <v>3303</v>
      </c>
      <c r="AG53" s="417" t="s">
        <v>8548</v>
      </c>
      <c r="AH53" s="215" t="s">
        <v>8547</v>
      </c>
      <c r="AI53" s="97" t="str">
        <f t="shared" si="6"/>
        <v>HUGHES239-PM1-98</v>
      </c>
      <c r="AJ53" s="230">
        <v>233019505</v>
      </c>
      <c r="AK53" s="419" t="s">
        <v>8577</v>
      </c>
      <c r="AL53" s="97"/>
    </row>
    <row r="54" spans="1:38">
      <c r="A54" s="97" t="str">
        <f>VLOOKUP(C54,MasterRemote!$F$2:$H$237,3,FALSE)</f>
        <v>SCM201900010008000181</v>
      </c>
      <c r="B54" s="97">
        <f>Sheet6!B56</f>
        <v>181</v>
      </c>
      <c r="C54" s="97" t="str">
        <f>Sheet6!C56</f>
        <v>2.131.65.1</v>
      </c>
      <c r="D54" s="314">
        <f>Sheet6!H56</f>
        <v>43601</v>
      </c>
      <c r="E54" s="97" t="s">
        <v>8575</v>
      </c>
      <c r="F54" s="97" t="str">
        <f>Sheet6!D56</f>
        <v>Kanca Surabaya Pahlawan Ex. KANCA SBY SURABAYA DIPONEGORO (N)</v>
      </c>
      <c r="G54" s="206" t="s">
        <v>3247</v>
      </c>
      <c r="H54" s="206" t="s">
        <v>3248</v>
      </c>
      <c r="I54" s="314">
        <f t="shared" si="1"/>
        <v>43601</v>
      </c>
      <c r="J54" s="314">
        <f t="shared" si="2"/>
        <v>43601</v>
      </c>
      <c r="K54" s="314">
        <f t="shared" si="3"/>
        <v>43601</v>
      </c>
      <c r="L54" s="314">
        <f t="shared" si="4"/>
        <v>43601</v>
      </c>
      <c r="M54" s="416" t="s">
        <v>8547</v>
      </c>
      <c r="N54" s="417" t="s">
        <v>8548</v>
      </c>
      <c r="O54" s="416" t="s">
        <v>14</v>
      </c>
      <c r="P54" s="97" t="s">
        <v>2940</v>
      </c>
      <c r="Q54" s="315">
        <v>20009</v>
      </c>
      <c r="R54" s="97"/>
      <c r="S54" s="97"/>
      <c r="T54" s="97">
        <f>Sheet6!Q56</f>
        <v>130</v>
      </c>
      <c r="U54" s="97">
        <v>180</v>
      </c>
      <c r="V54" s="97" t="str">
        <f>Sheet6!W56</f>
        <v>35.83</v>
      </c>
      <c r="W54" s="97" t="str">
        <f t="shared" si="5"/>
        <v>35.83</v>
      </c>
      <c r="X54" s="97" t="str">
        <f>Sheet6!X56</f>
        <v>53.47</v>
      </c>
      <c r="Y54" s="97" t="str">
        <f>Sheet6!AM56</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54" s="230" t="s">
        <v>3305</v>
      </c>
      <c r="AA54" s="418">
        <f>VLOOKUP(F54,TaskInstalasi!$F$2:$AK$237,31,FALSE)</f>
        <v>233040304</v>
      </c>
      <c r="AB54" s="206" t="str">
        <f>VLOOKUP(F54,TaskInstalasi!$F$2:$AK$237,32,FALSE)</f>
        <v>Deddy Ambar Setiawan</v>
      </c>
      <c r="AC54" s="97"/>
      <c r="AD54" s="97"/>
      <c r="AE54" s="97"/>
      <c r="AF54" s="230" t="s">
        <v>3303</v>
      </c>
      <c r="AG54" s="417" t="s">
        <v>8548</v>
      </c>
      <c r="AH54" s="215" t="s">
        <v>8547</v>
      </c>
      <c r="AI54" s="97" t="str">
        <f t="shared" si="6"/>
        <v>HUGHES239-PM1-181</v>
      </c>
      <c r="AJ54" s="230">
        <v>233019505</v>
      </c>
      <c r="AK54" s="419" t="s">
        <v>8577</v>
      </c>
      <c r="AL54" s="97"/>
    </row>
    <row r="55" spans="1:38">
      <c r="A55" s="97" t="str">
        <f>VLOOKUP(C55,MasterRemote!$F$2:$H$237,3,FALSE)</f>
        <v>SCM201900010008000071</v>
      </c>
      <c r="B55" s="97">
        <f>Sheet6!B57</f>
        <v>71</v>
      </c>
      <c r="C55" s="97" t="str">
        <f>Sheet6!C57</f>
        <v>1.99.17.1</v>
      </c>
      <c r="D55" s="314">
        <f>Sheet6!H57</f>
        <v>43601</v>
      </c>
      <c r="E55" s="97" t="s">
        <v>8575</v>
      </c>
      <c r="F55" s="97" t="str">
        <f>Sheet6!D57</f>
        <v>KANWIL SMG SEMARANG (G) [G9833] 1.99.17.1</v>
      </c>
      <c r="G55" s="206" t="s">
        <v>3225</v>
      </c>
      <c r="H55" s="206" t="s">
        <v>3226</v>
      </c>
      <c r="I55" s="314">
        <f t="shared" si="1"/>
        <v>43601</v>
      </c>
      <c r="J55" s="314">
        <f t="shared" si="2"/>
        <v>43601</v>
      </c>
      <c r="K55" s="314">
        <f t="shared" si="3"/>
        <v>43601</v>
      </c>
      <c r="L55" s="314">
        <f t="shared" si="4"/>
        <v>43601</v>
      </c>
      <c r="M55" s="416" t="s">
        <v>8547</v>
      </c>
      <c r="N55" s="417" t="s">
        <v>8548</v>
      </c>
      <c r="O55" s="416" t="s">
        <v>14</v>
      </c>
      <c r="P55" s="97" t="s">
        <v>2940</v>
      </c>
      <c r="Q55" s="315">
        <v>20009</v>
      </c>
      <c r="R55" s="97"/>
      <c r="S55" s="97"/>
      <c r="T55" s="97">
        <f>Sheet6!Q57</f>
        <v>148</v>
      </c>
      <c r="U55" s="97">
        <v>180</v>
      </c>
      <c r="V55" s="97">
        <f>Sheet6!W57</f>
        <v>0</v>
      </c>
      <c r="W55" s="97">
        <f t="shared" si="5"/>
        <v>0</v>
      </c>
      <c r="X55" s="97">
        <f>Sheet6!X57</f>
        <v>0</v>
      </c>
      <c r="Y55" s="97" t="str">
        <f>Sheet6!AM57</f>
        <v>ACTION PM-1 
• GANTI LNB PLL DONE 
• CEK KONEKTOR DAN PERGANTIAN ISOLASI 
DENGAN 3M/DODOL /SEALENT OUTDOOR 
• POINTING MAKSIMAL SQF DAN ESNO 
SARANA PENUNJANG PERANGKAT INDOOR 
• AC ADA DAN SUHU NORMAL DINGIN 
• UPS : TERSEDIA DAN BACKUP 
KELISTRIKAN OUTPUT KE ADAPTOR : 
• PG : 220.3V 
• PN : 221 V 
• NG : 0.3 V</v>
      </c>
      <c r="Z55" s="230" t="s">
        <v>3305</v>
      </c>
      <c r="AA55" s="97">
        <v>233060803</v>
      </c>
      <c r="AB55" s="97" t="s">
        <v>4903</v>
      </c>
      <c r="AC55" s="97"/>
      <c r="AD55" s="97"/>
      <c r="AE55" s="97"/>
      <c r="AF55" s="230" t="s">
        <v>3303</v>
      </c>
      <c r="AG55" s="417" t="s">
        <v>8548</v>
      </c>
      <c r="AH55" s="215" t="s">
        <v>8547</v>
      </c>
      <c r="AI55" s="97" t="str">
        <f t="shared" si="6"/>
        <v>HUGHES239-PM1-71</v>
      </c>
      <c r="AJ55" s="230">
        <v>233019505</v>
      </c>
      <c r="AK55" s="419" t="s">
        <v>8577</v>
      </c>
      <c r="AL55" s="97"/>
    </row>
    <row r="56" spans="1:38">
      <c r="A56" s="97" t="str">
        <f>VLOOKUP(C56,MasterRemote!$F$2:$H$237,3,FALSE)</f>
        <v>SCM201900010008000044</v>
      </c>
      <c r="B56" s="97">
        <f>Sheet6!B58</f>
        <v>44</v>
      </c>
      <c r="C56" s="97" t="str">
        <f>Sheet6!C58</f>
        <v>3.144.17.1</v>
      </c>
      <c r="D56" s="314">
        <f>Sheet6!H58</f>
        <v>43601</v>
      </c>
      <c r="E56" s="97" t="s">
        <v>8575</v>
      </c>
      <c r="F56" s="97" t="str">
        <f>Sheet6!D58</f>
        <v>KANCA BDG CIBADAK</v>
      </c>
      <c r="G56" s="206" t="s">
        <v>3130</v>
      </c>
      <c r="H56" s="206" t="s">
        <v>3131</v>
      </c>
      <c r="I56" s="314">
        <f t="shared" si="1"/>
        <v>43601</v>
      </c>
      <c r="J56" s="314">
        <f t="shared" si="2"/>
        <v>43601</v>
      </c>
      <c r="K56" s="314">
        <f t="shared" si="3"/>
        <v>43601</v>
      </c>
      <c r="L56" s="314">
        <f t="shared" si="4"/>
        <v>43601</v>
      </c>
      <c r="M56" s="416" t="s">
        <v>8547</v>
      </c>
      <c r="N56" s="417" t="s">
        <v>8548</v>
      </c>
      <c r="O56" s="416" t="s">
        <v>14</v>
      </c>
      <c r="P56" s="97" t="s">
        <v>2940</v>
      </c>
      <c r="Q56" s="315">
        <v>20009</v>
      </c>
      <c r="R56" s="97"/>
      <c r="S56" s="97"/>
      <c r="T56" s="97">
        <f>Sheet6!Q58</f>
        <v>130</v>
      </c>
      <c r="U56" s="97">
        <v>180</v>
      </c>
      <c r="V56" s="97" t="str">
        <f>Sheet6!W58</f>
        <v>36.02</v>
      </c>
      <c r="W56" s="97" t="str">
        <f t="shared" si="5"/>
        <v>36.02</v>
      </c>
      <c r="X56" s="97" t="str">
        <f>Sheet6!X58</f>
        <v>51.25</v>
      </c>
      <c r="Y56" s="97" t="str">
        <f>Sheet6!AM58</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v>
      </c>
      <c r="Z56" s="230" t="s">
        <v>3305</v>
      </c>
      <c r="AA56" s="335">
        <v>237711805</v>
      </c>
      <c r="AB56" s="340" t="s">
        <v>6726</v>
      </c>
      <c r="AC56" s="97"/>
      <c r="AD56" s="97"/>
      <c r="AE56" s="97"/>
      <c r="AF56" s="230" t="s">
        <v>3303</v>
      </c>
      <c r="AG56" s="417" t="s">
        <v>8548</v>
      </c>
      <c r="AH56" s="215" t="s">
        <v>8547</v>
      </c>
      <c r="AI56" s="97" t="str">
        <f t="shared" si="6"/>
        <v>HUGHES239-PM1-44</v>
      </c>
      <c r="AJ56" s="230">
        <v>233019505</v>
      </c>
      <c r="AK56" s="419" t="s">
        <v>8577</v>
      </c>
      <c r="AL56" s="97"/>
    </row>
    <row r="57" spans="1:38">
      <c r="A57" s="97" t="str">
        <f>VLOOKUP(C57,MasterRemote!$F$2:$H$237,3,FALSE)</f>
        <v>SCM201900010008000163</v>
      </c>
      <c r="B57" s="97">
        <f>Sheet6!B59</f>
        <v>163</v>
      </c>
      <c r="C57" s="97" t="str">
        <f>Sheet6!C59</f>
        <v>1.110.17.1</v>
      </c>
      <c r="D57" s="314">
        <f>Sheet6!H59</f>
        <v>43601</v>
      </c>
      <c r="E57" s="97" t="s">
        <v>8575</v>
      </c>
      <c r="F57" s="97" t="str">
        <f>Sheet6!D59</f>
        <v>KANCA YGY KLATEN [H0035]</v>
      </c>
      <c r="G57" s="207" t="s">
        <v>3263</v>
      </c>
      <c r="H57" s="207" t="s">
        <v>3264</v>
      </c>
      <c r="I57" s="314">
        <f t="shared" si="1"/>
        <v>43601</v>
      </c>
      <c r="J57" s="314">
        <f t="shared" si="2"/>
        <v>43601</v>
      </c>
      <c r="K57" s="314">
        <f t="shared" si="3"/>
        <v>43601</v>
      </c>
      <c r="L57" s="314">
        <f t="shared" si="4"/>
        <v>43601</v>
      </c>
      <c r="M57" s="416" t="s">
        <v>8547</v>
      </c>
      <c r="N57" s="417" t="s">
        <v>8548</v>
      </c>
      <c r="O57" s="416" t="s">
        <v>14</v>
      </c>
      <c r="P57" s="97" t="s">
        <v>2940</v>
      </c>
      <c r="Q57" s="315">
        <v>20009</v>
      </c>
      <c r="R57" s="97"/>
      <c r="S57" s="97"/>
      <c r="T57" s="97">
        <f>Sheet6!Q59</f>
        <v>133</v>
      </c>
      <c r="U57" s="97">
        <v>180</v>
      </c>
      <c r="V57" s="97" t="str">
        <f>Sheet6!W59</f>
        <v>36.14</v>
      </c>
      <c r="W57" s="97" t="str">
        <f t="shared" si="5"/>
        <v>36.14</v>
      </c>
      <c r="X57" s="97" t="str">
        <f>Sheet6!X59</f>
        <v>53.91</v>
      </c>
      <c r="Y57" s="97" t="str">
        <f>Sheet6!AM59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222 V 
• PN : 223V 
• NG : 0.4V</v>
      </c>
      <c r="Z57" s="230" t="s">
        <v>3305</v>
      </c>
      <c r="AA57" s="97">
        <v>233060803</v>
      </c>
      <c r="AB57" s="97" t="s">
        <v>4903</v>
      </c>
      <c r="AC57" s="97"/>
      <c r="AD57" s="97"/>
      <c r="AE57" s="97"/>
      <c r="AF57" s="230" t="s">
        <v>3303</v>
      </c>
      <c r="AG57" s="417" t="s">
        <v>8548</v>
      </c>
      <c r="AH57" s="215" t="s">
        <v>8547</v>
      </c>
      <c r="AI57" s="97" t="str">
        <f t="shared" si="6"/>
        <v>HUGHES239-PM1-163</v>
      </c>
      <c r="AJ57" s="230">
        <v>233019505</v>
      </c>
      <c r="AK57" s="419" t="s">
        <v>8577</v>
      </c>
      <c r="AL57" s="97"/>
    </row>
    <row r="58" spans="1:38">
      <c r="A58" s="97" t="str">
        <f>VLOOKUP(C58,MasterRemote!$F$2:$H$237,3,FALSE)</f>
        <v>SCM201900010008000226</v>
      </c>
      <c r="B58" s="97">
        <f>Sheet6!B60</f>
        <v>226</v>
      </c>
      <c r="C58" s="97" t="str">
        <f>Sheet6!C60</f>
        <v>29.1.41.1</v>
      </c>
      <c r="D58" s="314">
        <f>Sheet6!H60</f>
        <v>43601</v>
      </c>
      <c r="E58" s="97" t="s">
        <v>8575</v>
      </c>
      <c r="F58" s="97" t="str">
        <f>Sheet6!D60</f>
        <v>BRI KANCA KALIMALANG</v>
      </c>
      <c r="G58" s="450">
        <v>236581704</v>
      </c>
      <c r="H58" s="450" t="s">
        <v>8897</v>
      </c>
      <c r="I58" s="314">
        <f t="shared" si="1"/>
        <v>43601</v>
      </c>
      <c r="J58" s="314">
        <f t="shared" si="2"/>
        <v>43601</v>
      </c>
      <c r="K58" s="314">
        <f t="shared" si="3"/>
        <v>43601</v>
      </c>
      <c r="L58" s="314">
        <f t="shared" si="4"/>
        <v>43601</v>
      </c>
      <c r="M58" s="416" t="s">
        <v>8547</v>
      </c>
      <c r="N58" s="417" t="s">
        <v>8548</v>
      </c>
      <c r="O58" s="416" t="s">
        <v>14</v>
      </c>
      <c r="P58" s="97" t="s">
        <v>2940</v>
      </c>
      <c r="Q58" s="315">
        <v>20009</v>
      </c>
      <c r="R58" s="97"/>
      <c r="S58" s="97"/>
      <c r="T58" s="97">
        <f>Sheet6!Q60</f>
        <v>140</v>
      </c>
      <c r="U58" s="97">
        <v>180</v>
      </c>
      <c r="V58" s="97" t="str">
        <f>Sheet6!W60</f>
        <v>37.67</v>
      </c>
      <c r="W58" s="97" t="str">
        <f t="shared" si="5"/>
        <v>37.67</v>
      </c>
      <c r="X58" s="97" t="str">
        <f>Sheet6!X60</f>
        <v>53.87</v>
      </c>
      <c r="Y58" s="97" t="str">
        <f>Sheet6!AM60</f>
        <v>ACTION PM-1 
- GANTI LNB PLL DONE 
- CEK KONEKTOR DAN PERGANTIAN ISOLASI DENGAN 3M/DODOL/ INDOOR DAN OUTDOOR 
- SOLDER ULANG SEMUA KONEKTOR 
- POINTING MAKSIMAL SQF DAN ESNO 
- REQ XPOLL 
- KONFIGURASI ULANG 
- MOHON UNTUK TIDAK DI ROUTING KE VSAT JUPITER DULU</v>
      </c>
      <c r="Z58" s="230" t="s">
        <v>3305</v>
      </c>
      <c r="AA58" s="418">
        <f>VLOOKUP(F58,TaskInstalasi!$F$2:$AK$237,31,FALSE)</f>
        <v>233081108</v>
      </c>
      <c r="AB58" s="206" t="str">
        <f>VLOOKUP(F58,TaskInstalasi!$F$2:$AK$237,32,FALSE)</f>
        <v>Erwin Valentinus Samosir</v>
      </c>
      <c r="AC58" s="97"/>
      <c r="AD58" s="97"/>
      <c r="AE58" s="97"/>
      <c r="AF58" s="230" t="s">
        <v>3303</v>
      </c>
      <c r="AG58" s="417" t="s">
        <v>8548</v>
      </c>
      <c r="AH58" s="215" t="s">
        <v>8547</v>
      </c>
      <c r="AI58" s="97" t="str">
        <f t="shared" si="6"/>
        <v>HUGHES239-PM1-226</v>
      </c>
      <c r="AJ58" s="230">
        <v>233019505</v>
      </c>
      <c r="AK58" s="419" t="s">
        <v>8577</v>
      </c>
      <c r="AL58" s="97"/>
    </row>
    <row r="59" spans="1:38">
      <c r="A59" s="97" t="str">
        <f>VLOOKUP(C59,MasterRemote!$F$2:$H$237,3,FALSE)</f>
        <v>SCM201900010008000168</v>
      </c>
      <c r="B59" s="97">
        <f>Sheet6!B61</f>
        <v>168</v>
      </c>
      <c r="C59" s="97" t="str">
        <f>Sheet6!C61</f>
        <v>2.46.17.1</v>
      </c>
      <c r="D59" s="314">
        <f>Sheet6!H61</f>
        <v>43601</v>
      </c>
      <c r="E59" s="97" t="s">
        <v>8575</v>
      </c>
      <c r="F59" s="97" t="str">
        <f>Sheet6!D61</f>
        <v>KANCA SMG KENDAL [G0034]</v>
      </c>
      <c r="G59" s="206" t="s">
        <v>3254</v>
      </c>
      <c r="H59" s="206" t="s">
        <v>3255</v>
      </c>
      <c r="I59" s="314">
        <f t="shared" si="1"/>
        <v>43601</v>
      </c>
      <c r="J59" s="314">
        <f t="shared" si="2"/>
        <v>43601</v>
      </c>
      <c r="K59" s="314">
        <f t="shared" si="3"/>
        <v>43601</v>
      </c>
      <c r="L59" s="314">
        <f t="shared" si="4"/>
        <v>43601</v>
      </c>
      <c r="M59" s="416" t="s">
        <v>8547</v>
      </c>
      <c r="N59" s="417" t="s">
        <v>8548</v>
      </c>
      <c r="O59" s="416" t="s">
        <v>14</v>
      </c>
      <c r="P59" s="97" t="s">
        <v>2940</v>
      </c>
      <c r="Q59" s="315">
        <v>20009</v>
      </c>
      <c r="R59" s="97"/>
      <c r="S59" s="97"/>
      <c r="T59" s="97">
        <f>Sheet6!Q61</f>
        <v>128</v>
      </c>
      <c r="U59" s="97">
        <v>180</v>
      </c>
      <c r="V59" s="97">
        <f>Sheet6!W61</f>
        <v>0</v>
      </c>
      <c r="W59" s="97">
        <f t="shared" si="5"/>
        <v>0</v>
      </c>
      <c r="X59" s="97">
        <f>Sheet6!X61</f>
        <v>0</v>
      </c>
      <c r="Y59" s="97" t="str">
        <f>Sheet6!AM61</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 
SARANA PENUNJANG PERANGKAT INDOOR 
• AC ADA DAN SUHU NORMAL DINGIN 
• UPS : TERSEDIA DAN BACKUP 
KELISTRIKAN OUTPUT KE ADAPTOR : 
• PG : 219 V 
• PN : 217V 
• NG : 0.2 V</v>
      </c>
      <c r="Z59" s="230" t="s">
        <v>3305</v>
      </c>
      <c r="AA59" s="97">
        <v>233060803</v>
      </c>
      <c r="AB59" s="97" t="s">
        <v>4903</v>
      </c>
      <c r="AC59" s="97"/>
      <c r="AD59" s="97"/>
      <c r="AE59" s="97"/>
      <c r="AF59" s="230" t="s">
        <v>3303</v>
      </c>
      <c r="AG59" s="417" t="s">
        <v>8548</v>
      </c>
      <c r="AH59" s="215" t="s">
        <v>8547</v>
      </c>
      <c r="AI59" s="97" t="str">
        <f t="shared" si="6"/>
        <v>HUGHES239-PM1-168</v>
      </c>
      <c r="AJ59" s="230">
        <v>233019505</v>
      </c>
      <c r="AK59" s="419" t="s">
        <v>8577</v>
      </c>
      <c r="AL59" s="97"/>
    </row>
    <row r="60" spans="1:38">
      <c r="A60" s="97" t="str">
        <f>VLOOKUP(C60,MasterRemote!$F$2:$H$237,3,FALSE)</f>
        <v>SCM201900010008000118</v>
      </c>
      <c r="B60" s="97">
        <f>Sheet6!B62</f>
        <v>118</v>
      </c>
      <c r="C60" s="97" t="str">
        <f>Sheet6!C62</f>
        <v>1.131.113.1</v>
      </c>
      <c r="D60" s="314">
        <f>Sheet6!H62</f>
        <v>43601</v>
      </c>
      <c r="E60" s="97" t="s">
        <v>8575</v>
      </c>
      <c r="F60" s="97" t="str">
        <f>Sheet6!D62</f>
        <v>JKT KREKOT</v>
      </c>
      <c r="G60" s="450">
        <v>236151612</v>
      </c>
      <c r="H60" s="451" t="s">
        <v>8895</v>
      </c>
      <c r="I60" s="314">
        <f t="shared" si="1"/>
        <v>43601</v>
      </c>
      <c r="J60" s="314">
        <f t="shared" si="2"/>
        <v>43601</v>
      </c>
      <c r="K60" s="314">
        <f t="shared" si="3"/>
        <v>43601</v>
      </c>
      <c r="L60" s="314">
        <f t="shared" si="4"/>
        <v>43601</v>
      </c>
      <c r="M60" s="416" t="s">
        <v>8547</v>
      </c>
      <c r="N60" s="417" t="s">
        <v>8548</v>
      </c>
      <c r="O60" s="416" t="s">
        <v>14</v>
      </c>
      <c r="P60" s="97" t="s">
        <v>2940</v>
      </c>
      <c r="Q60" s="315">
        <v>20009</v>
      </c>
      <c r="R60" s="97"/>
      <c r="S60" s="97"/>
      <c r="T60" s="97">
        <f>Sheet6!Q62</f>
        <v>0</v>
      </c>
      <c r="U60" s="97">
        <v>180</v>
      </c>
      <c r="V60" s="97">
        <f>Sheet6!W62</f>
        <v>0</v>
      </c>
      <c r="W60" s="97">
        <f t="shared" si="5"/>
        <v>0</v>
      </c>
      <c r="X60" s="97">
        <f>Sheet6!X62</f>
        <v>0</v>
      </c>
      <c r="Y60" s="97">
        <f>Sheet6!AM62</f>
        <v>0</v>
      </c>
      <c r="Z60" s="230" t="s">
        <v>3305</v>
      </c>
      <c r="AA60" s="418">
        <f>VLOOKUP(F60,TaskInstalasi!$F$2:$AK$237,31,FALSE)</f>
        <v>233081108</v>
      </c>
      <c r="AB60" s="206" t="str">
        <f>VLOOKUP(F60,TaskInstalasi!$F$2:$AK$237,32,FALSE)</f>
        <v>Erwin Valentinus Samosir</v>
      </c>
      <c r="AC60" s="97"/>
      <c r="AD60" s="97"/>
      <c r="AE60" s="97"/>
      <c r="AF60" s="230" t="s">
        <v>3303</v>
      </c>
      <c r="AG60" s="417" t="s">
        <v>8548</v>
      </c>
      <c r="AH60" s="215" t="s">
        <v>8547</v>
      </c>
      <c r="AI60" s="97" t="str">
        <f t="shared" si="6"/>
        <v>HUGHES239-PM1-118</v>
      </c>
      <c r="AJ60" s="230">
        <v>233019505</v>
      </c>
      <c r="AK60" s="419" t="s">
        <v>8577</v>
      </c>
      <c r="AL60" s="97"/>
    </row>
    <row r="61" spans="1:38">
      <c r="A61" s="97" t="str">
        <f>VLOOKUP(C61,MasterRemote!$F$2:$H$237,3,FALSE)</f>
        <v>SCM201900010008000146</v>
      </c>
      <c r="B61" s="97">
        <f>Sheet6!B63</f>
        <v>146</v>
      </c>
      <c r="C61" s="97" t="str">
        <f>Sheet6!C63</f>
        <v>6.71.17.1</v>
      </c>
      <c r="D61" s="314">
        <f>Sheet6!H63</f>
        <v>43601</v>
      </c>
      <c r="E61" s="97" t="s">
        <v>8575</v>
      </c>
      <c r="F61" s="97" t="str">
        <f>Sheet6!D63</f>
        <v>KANCA SMG PEMALANG [G0069]</v>
      </c>
      <c r="G61" s="206" t="s">
        <v>3234</v>
      </c>
      <c r="H61" s="206" t="s">
        <v>3235</v>
      </c>
      <c r="I61" s="314">
        <f t="shared" si="1"/>
        <v>43601</v>
      </c>
      <c r="J61" s="314">
        <f t="shared" si="2"/>
        <v>43601</v>
      </c>
      <c r="K61" s="314">
        <f t="shared" si="3"/>
        <v>43601</v>
      </c>
      <c r="L61" s="314">
        <f t="shared" si="4"/>
        <v>43601</v>
      </c>
      <c r="M61" s="416" t="s">
        <v>8547</v>
      </c>
      <c r="N61" s="417" t="s">
        <v>8548</v>
      </c>
      <c r="O61" s="416" t="s">
        <v>14</v>
      </c>
      <c r="P61" s="97" t="s">
        <v>2940</v>
      </c>
      <c r="Q61" s="315">
        <v>20009</v>
      </c>
      <c r="R61" s="97"/>
      <c r="S61" s="97"/>
      <c r="T61" s="97">
        <f>Sheet6!Q63</f>
        <v>132</v>
      </c>
      <c r="U61" s="97">
        <v>180</v>
      </c>
      <c r="V61" s="97">
        <f>Sheet6!W63</f>
        <v>0</v>
      </c>
      <c r="W61" s="97">
        <f t="shared" si="5"/>
        <v>0</v>
      </c>
      <c r="X61" s="97">
        <f>Sheet6!X63</f>
        <v>0</v>
      </c>
      <c r="Y61" s="97" t="str">
        <f>Sheet6!AM63</f>
        <v>ACTION PM-1 
• GANTI LNB PLL DONE 
• CEK KONEKTOR DAN PERGANTIAN ISOLASI DENGAN 3M/DODOL /SEALENT INDOOR OUTDOOR 
• POINTING MAKSIMAL SQF DAN ESNO XPOOL 
• CONFIGURASI MODEM JUPITER DAN ATTENUASI KABEL SUDAH SESUAI. 
• SPEEDTEST LINK BRI SUDAH SESUAI SPESIFIKASI 
• ROLLBACK ROUTINGAN KE VSAT OK, APLIKASI KANCA NAN BRI SUDAH OK 
SARANA PENUNJANG PERANGKAT INDOOR 
• AC ADA DAN SUHU NORMAL DINGIN 
• UPS : TERSEDIA DAN BACKUP 
KELISTRIKAN OUTPUT KE ADAPTOR : 
• PG : 223V 
• PN : 223V 
• NG : 0.4V</v>
      </c>
      <c r="Z61" s="230" t="s">
        <v>3305</v>
      </c>
      <c r="AA61" s="418">
        <f>VLOOKUP(F61,TaskInstalasi!$F$2:$AK$237,31,FALSE)</f>
        <v>237711805</v>
      </c>
      <c r="AB61" s="206" t="str">
        <f>VLOOKUP(F61,TaskInstalasi!$F$2:$AK$237,32,FALSE)</f>
        <v>Ishak Rusdianto</v>
      </c>
      <c r="AC61" s="97"/>
      <c r="AD61" s="97"/>
      <c r="AE61" s="97"/>
      <c r="AF61" s="230" t="s">
        <v>3303</v>
      </c>
      <c r="AG61" s="417" t="s">
        <v>8548</v>
      </c>
      <c r="AH61" s="215" t="s">
        <v>8547</v>
      </c>
      <c r="AI61" s="97" t="str">
        <f t="shared" si="6"/>
        <v>HUGHES239-PM1-146</v>
      </c>
      <c r="AJ61" s="230">
        <v>233019505</v>
      </c>
      <c r="AK61" s="419" t="s">
        <v>8577</v>
      </c>
      <c r="AL61" s="97"/>
    </row>
    <row r="62" spans="1:38">
      <c r="A62" s="97" t="str">
        <f>VLOOKUP(C62,MasterRemote!$F$2:$H$237,3,FALSE)</f>
        <v>SCM201900010008000219</v>
      </c>
      <c r="B62" s="97">
        <f>Sheet6!B64</f>
        <v>219</v>
      </c>
      <c r="C62" s="97" t="str">
        <f>Sheet6!C64</f>
        <v>29.1.177.1</v>
      </c>
      <c r="D62" s="314">
        <f>Sheet6!H64</f>
        <v>43601</v>
      </c>
      <c r="E62" s="97" t="s">
        <v>8575</v>
      </c>
      <c r="F62" s="97" t="str">
        <f>Sheet6!D64</f>
        <v>KANCA S. PARMAN</v>
      </c>
      <c r="G62" s="206" t="s">
        <v>3156</v>
      </c>
      <c r="H62" s="206" t="s">
        <v>3157</v>
      </c>
      <c r="I62" s="314">
        <f t="shared" si="1"/>
        <v>43601</v>
      </c>
      <c r="J62" s="314">
        <f t="shared" si="2"/>
        <v>43601</v>
      </c>
      <c r="K62" s="314">
        <f t="shared" si="3"/>
        <v>43601</v>
      </c>
      <c r="L62" s="314">
        <f t="shared" si="4"/>
        <v>43601</v>
      </c>
      <c r="M62" s="416" t="s">
        <v>8547</v>
      </c>
      <c r="N62" s="417" t="s">
        <v>8548</v>
      </c>
      <c r="O62" s="416" t="s">
        <v>14</v>
      </c>
      <c r="P62" s="97" t="s">
        <v>2940</v>
      </c>
      <c r="Q62" s="315">
        <v>20009</v>
      </c>
      <c r="R62" s="97"/>
      <c r="S62" s="97"/>
      <c r="T62" s="97">
        <f>Sheet6!Q64</f>
        <v>125</v>
      </c>
      <c r="U62" s="97">
        <v>180</v>
      </c>
      <c r="V62" s="97">
        <f>Sheet6!W64</f>
        <v>0</v>
      </c>
      <c r="W62" s="97">
        <f t="shared" si="5"/>
        <v>0</v>
      </c>
      <c r="X62" s="97">
        <f>Sheet6!X64</f>
        <v>0</v>
      </c>
      <c r="Y62" s="97" t="str">
        <f>Sheet6!AM64</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v>
      </c>
      <c r="Z62" s="230" t="s">
        <v>3305</v>
      </c>
      <c r="AA62" s="418">
        <f>VLOOKUP(F62,TaskInstalasi!$F$2:$AK$237,31,FALSE)</f>
        <v>233081108</v>
      </c>
      <c r="AB62" s="206" t="str">
        <f>VLOOKUP(F62,TaskInstalasi!$F$2:$AK$237,32,FALSE)</f>
        <v>Erwin Valentinus Samosir</v>
      </c>
      <c r="AC62" s="97"/>
      <c r="AD62" s="97"/>
      <c r="AE62" s="97"/>
      <c r="AF62" s="230" t="s">
        <v>3303</v>
      </c>
      <c r="AG62" s="417" t="s">
        <v>8548</v>
      </c>
      <c r="AH62" s="215" t="s">
        <v>8547</v>
      </c>
      <c r="AI62" s="97" t="str">
        <f t="shared" si="6"/>
        <v>HUGHES239-PM1-219</v>
      </c>
      <c r="AJ62" s="230">
        <v>233019505</v>
      </c>
      <c r="AK62" s="419" t="s">
        <v>8577</v>
      </c>
      <c r="AL62" s="97"/>
    </row>
    <row r="63" spans="1:38">
      <c r="A63" s="97" t="str">
        <f>VLOOKUP(C63,MasterRemote!$F$2:$H$237,3,FALSE)</f>
        <v>SCM201900010008000046</v>
      </c>
      <c r="B63" s="97">
        <f>Sheet6!B65</f>
        <v>46</v>
      </c>
      <c r="C63" s="97" t="str">
        <f>Sheet6!C65</f>
        <v>2.35.33.1</v>
      </c>
      <c r="D63" s="314">
        <f>Sheet6!H65</f>
        <v>43601</v>
      </c>
      <c r="E63" s="97" t="s">
        <v>8575</v>
      </c>
      <c r="F63" s="97" t="str">
        <f>Sheet6!D65</f>
        <v>KANCA BANDUNG AA</v>
      </c>
      <c r="G63" s="206" t="s">
        <v>3146</v>
      </c>
      <c r="H63" s="206" t="s">
        <v>3046</v>
      </c>
      <c r="I63" s="314">
        <f t="shared" si="1"/>
        <v>43601</v>
      </c>
      <c r="J63" s="314">
        <f t="shared" si="2"/>
        <v>43601</v>
      </c>
      <c r="K63" s="314">
        <f t="shared" si="3"/>
        <v>43601</v>
      </c>
      <c r="L63" s="314">
        <f t="shared" si="4"/>
        <v>43601</v>
      </c>
      <c r="M63" s="416" t="s">
        <v>8547</v>
      </c>
      <c r="N63" s="417" t="s">
        <v>8548</v>
      </c>
      <c r="O63" s="416" t="s">
        <v>14</v>
      </c>
      <c r="P63" s="97" t="s">
        <v>2940</v>
      </c>
      <c r="Q63" s="315">
        <v>20009</v>
      </c>
      <c r="R63" s="97"/>
      <c r="S63" s="97"/>
      <c r="T63" s="97">
        <f>Sheet6!Q65</f>
        <v>130</v>
      </c>
      <c r="U63" s="97">
        <v>180</v>
      </c>
      <c r="V63" s="97">
        <f>Sheet6!W65</f>
        <v>0</v>
      </c>
      <c r="W63" s="97">
        <f t="shared" si="5"/>
        <v>0</v>
      </c>
      <c r="X63" s="97">
        <f>Sheet6!X65</f>
        <v>0</v>
      </c>
      <c r="Y63" s="97" t="str">
        <f>Sheet6!AM65</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v>
      </c>
      <c r="Z63" s="230" t="s">
        <v>3305</v>
      </c>
      <c r="AA63" s="418">
        <f>VLOOKUP(F63,TaskInstalasi!$F$2:$AK$237,31,FALSE)</f>
        <v>237711805</v>
      </c>
      <c r="AB63" s="206" t="str">
        <f>VLOOKUP(F63,TaskInstalasi!$F$2:$AK$237,32,FALSE)</f>
        <v>Ishak Rusdianto</v>
      </c>
      <c r="AC63" s="97"/>
      <c r="AD63" s="97"/>
      <c r="AE63" s="97"/>
      <c r="AF63" s="230" t="s">
        <v>3303</v>
      </c>
      <c r="AG63" s="417" t="s">
        <v>8548</v>
      </c>
      <c r="AH63" s="215" t="s">
        <v>8547</v>
      </c>
      <c r="AI63" s="97" t="str">
        <f t="shared" si="6"/>
        <v>HUGHES239-PM1-46</v>
      </c>
      <c r="AJ63" s="230">
        <v>233019505</v>
      </c>
      <c r="AK63" s="419" t="s">
        <v>8577</v>
      </c>
      <c r="AL63" s="97"/>
    </row>
    <row r="64" spans="1:38">
      <c r="A64" s="97" t="str">
        <f>VLOOKUP(C64,MasterRemote!$F$2:$H$237,3,FALSE)</f>
        <v>SCM201900010008000128</v>
      </c>
      <c r="B64" s="97">
        <f>Sheet6!B66</f>
        <v>128</v>
      </c>
      <c r="C64" s="97" t="str">
        <f>Sheet6!C66</f>
        <v>2.138.17.1</v>
      </c>
      <c r="D64" s="314">
        <f>Sheet6!H66</f>
        <v>43601</v>
      </c>
      <c r="E64" s="97" t="s">
        <v>8575</v>
      </c>
      <c r="F64" s="97" t="str">
        <f>Sheet6!D66</f>
        <v>LAMONGAN</v>
      </c>
      <c r="G64" s="207" t="s">
        <v>3265</v>
      </c>
      <c r="H64" s="207" t="s">
        <v>3266</v>
      </c>
      <c r="I64" s="314">
        <f t="shared" si="1"/>
        <v>43601</v>
      </c>
      <c r="J64" s="314">
        <f t="shared" si="2"/>
        <v>43601</v>
      </c>
      <c r="K64" s="314">
        <f t="shared" si="3"/>
        <v>43601</v>
      </c>
      <c r="L64" s="314">
        <f t="shared" si="4"/>
        <v>43601</v>
      </c>
      <c r="M64" s="416" t="s">
        <v>8547</v>
      </c>
      <c r="N64" s="417" t="s">
        <v>8548</v>
      </c>
      <c r="O64" s="416" t="s">
        <v>14</v>
      </c>
      <c r="P64" s="97" t="s">
        <v>2940</v>
      </c>
      <c r="Q64" s="315">
        <v>20009</v>
      </c>
      <c r="R64" s="97"/>
      <c r="S64" s="97"/>
      <c r="T64" s="97">
        <f>Sheet6!Q66</f>
        <v>130</v>
      </c>
      <c r="U64" s="97">
        <v>180</v>
      </c>
      <c r="V64" s="97">
        <f>Sheet6!W66</f>
        <v>0</v>
      </c>
      <c r="W64" s="97">
        <f t="shared" si="5"/>
        <v>0</v>
      </c>
      <c r="X64" s="97">
        <f>Sheet6!X66</f>
        <v>0</v>
      </c>
      <c r="Y64" s="97" t="str">
        <f>Sheet6!AM66</f>
        <v>ACTION 
• Cek kelistrikan bagus 
• Cek konektor indoor &amp; outdoor masih bagus 
• Ganti LNB lama dengan LNB PLL 
• Reisolasi konektor dengan 3M &amp; Resealant 
• Cek SQF &amp; ESNO masih bagus 
• Konfigurasi &amp; atenuasi modem Jupiter sudah sesuai 
• Speedtest link BRI sudah sesuai spesifikasi</v>
      </c>
      <c r="Z64" s="230" t="s">
        <v>3305</v>
      </c>
      <c r="AA64" s="418">
        <f>VLOOKUP(F64,TaskInstalasi!$F$2:$AK$237,31,FALSE)</f>
        <v>233040304</v>
      </c>
      <c r="AB64" s="206" t="str">
        <f>VLOOKUP(F64,TaskInstalasi!$F$2:$AK$237,32,FALSE)</f>
        <v>Deddy Ambar Setiawan</v>
      </c>
      <c r="AC64" s="97"/>
      <c r="AD64" s="97"/>
      <c r="AE64" s="97"/>
      <c r="AF64" s="230" t="s">
        <v>3303</v>
      </c>
      <c r="AG64" s="417" t="s">
        <v>8548</v>
      </c>
      <c r="AH64" s="215" t="s">
        <v>8547</v>
      </c>
      <c r="AI64" s="97" t="str">
        <f t="shared" si="6"/>
        <v>HUGHES239-PM1-128</v>
      </c>
      <c r="AJ64" s="230">
        <v>233019505</v>
      </c>
      <c r="AK64" s="419" t="s">
        <v>8577</v>
      </c>
      <c r="AL64" s="97"/>
    </row>
    <row r="65" spans="1:38">
      <c r="A65" s="97" t="str">
        <f>VLOOKUP(C65,MasterRemote!$F$2:$H$237,3,FALSE)</f>
        <v>SCM201900010008000042</v>
      </c>
      <c r="B65" s="97">
        <f>Sheet6!B67</f>
        <v>42</v>
      </c>
      <c r="C65" s="97" t="str">
        <f>Sheet6!C67</f>
        <v>2.37.17.1</v>
      </c>
      <c r="D65" s="314">
        <f>Sheet6!H67</f>
        <v>43601</v>
      </c>
      <c r="E65" s="97" t="s">
        <v>8575</v>
      </c>
      <c r="F65" s="97" t="str">
        <f>Sheet6!D67</f>
        <v>KANCA BDG KUNINGAN</v>
      </c>
      <c r="G65" s="207" t="s">
        <v>2972</v>
      </c>
      <c r="H65" s="207" t="s">
        <v>2973</v>
      </c>
      <c r="I65" s="314">
        <f t="shared" si="1"/>
        <v>43601</v>
      </c>
      <c r="J65" s="314">
        <f t="shared" si="2"/>
        <v>43601</v>
      </c>
      <c r="K65" s="314">
        <f t="shared" si="3"/>
        <v>43601</v>
      </c>
      <c r="L65" s="314">
        <f t="shared" si="4"/>
        <v>43601</v>
      </c>
      <c r="M65" s="416" t="s">
        <v>8547</v>
      </c>
      <c r="N65" s="417" t="s">
        <v>8548</v>
      </c>
      <c r="O65" s="416" t="s">
        <v>14</v>
      </c>
      <c r="P65" s="97" t="s">
        <v>2940</v>
      </c>
      <c r="Q65" s="315">
        <v>20009</v>
      </c>
      <c r="R65" s="97"/>
      <c r="S65" s="97"/>
      <c r="T65" s="97">
        <f>Sheet6!Q67</f>
        <v>122</v>
      </c>
      <c r="U65" s="97">
        <v>180</v>
      </c>
      <c r="V65" s="97">
        <f>Sheet6!W67</f>
        <v>0</v>
      </c>
      <c r="W65" s="97">
        <f t="shared" si="5"/>
        <v>0</v>
      </c>
      <c r="X65" s="97">
        <f>Sheet6!X67</f>
        <v>0</v>
      </c>
      <c r="Y65" s="97" t="str">
        <f>Sheet6!AM67</f>
        <v>SARANA PENUNJANG PERANGKAT INDOOR 
• AC ADA DAN SUHU NORMAL DINGIN 
• UPS : TERSEDIA DAN BACKUP 
KELISTRIKAN OUTPUT KE ADAPTOR : 
• PG : 219 V 
• PN : 217V 
• NG : 0.2 V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5" s="230" t="s">
        <v>3305</v>
      </c>
      <c r="AA65" s="418">
        <f>VLOOKUP(F65,TaskInstalasi!$F$2:$AK$237,31,FALSE)</f>
        <v>237711805</v>
      </c>
      <c r="AB65" s="206" t="str">
        <f>VLOOKUP(F65,TaskInstalasi!$F$2:$AK$237,32,FALSE)</f>
        <v>Ishak Rusdianto</v>
      </c>
      <c r="AC65" s="97"/>
      <c r="AD65" s="97"/>
      <c r="AE65" s="97"/>
      <c r="AF65" s="230" t="s">
        <v>3303</v>
      </c>
      <c r="AG65" s="417" t="s">
        <v>8548</v>
      </c>
      <c r="AH65" s="215" t="s">
        <v>8547</v>
      </c>
      <c r="AI65" s="97" t="str">
        <f t="shared" si="6"/>
        <v>HUGHES239-PM1-42</v>
      </c>
      <c r="AJ65" s="230">
        <v>233019505</v>
      </c>
      <c r="AK65" s="419" t="s">
        <v>8577</v>
      </c>
      <c r="AL65" s="97"/>
    </row>
    <row r="66" spans="1:38">
      <c r="A66" s="97" t="str">
        <f>VLOOKUP(C66,MasterRemote!$F$2:$H$237,3,FALSE)</f>
        <v>SCM201900010008000057</v>
      </c>
      <c r="B66" s="97">
        <f>Sheet6!B68</f>
        <v>57</v>
      </c>
      <c r="C66" s="97" t="str">
        <f>Sheet6!C68</f>
        <v>6.67.17.1</v>
      </c>
      <c r="D66" s="314">
        <f>Sheet6!H68</f>
        <v>43601</v>
      </c>
      <c r="E66" s="97" t="s">
        <v>8575</v>
      </c>
      <c r="F66" s="97" t="str">
        <f>Sheet6!D68</f>
        <v>KANCA BDG SUBANG</v>
      </c>
      <c r="G66" s="206" t="s">
        <v>3138</v>
      </c>
      <c r="H66" s="206" t="s">
        <v>2997</v>
      </c>
      <c r="I66" s="314">
        <f t="shared" si="1"/>
        <v>43601</v>
      </c>
      <c r="J66" s="314">
        <f t="shared" si="2"/>
        <v>43601</v>
      </c>
      <c r="K66" s="314">
        <f t="shared" si="3"/>
        <v>43601</v>
      </c>
      <c r="L66" s="314">
        <f t="shared" si="4"/>
        <v>43601</v>
      </c>
      <c r="M66" s="416" t="s">
        <v>8547</v>
      </c>
      <c r="N66" s="417" t="s">
        <v>8548</v>
      </c>
      <c r="O66" s="416" t="s">
        <v>14</v>
      </c>
      <c r="P66" s="97" t="s">
        <v>2940</v>
      </c>
      <c r="Q66" s="315">
        <v>20009</v>
      </c>
      <c r="R66" s="97"/>
      <c r="S66" s="97"/>
      <c r="T66" s="97">
        <f>Sheet6!Q68</f>
        <v>128</v>
      </c>
      <c r="U66" s="97">
        <v>180</v>
      </c>
      <c r="V66" s="97">
        <f>Sheet6!W68</f>
        <v>0</v>
      </c>
      <c r="W66" s="97">
        <f t="shared" si="5"/>
        <v>0</v>
      </c>
      <c r="X66" s="97">
        <f>Sheet6!X68</f>
        <v>0</v>
      </c>
      <c r="Y66" s="97" t="str">
        <f>Sheet6!AM68</f>
        <v>SARANA PENUNJANG PERANGKAT INDOOR 
• AC ADA DAN SUHU NORMAL DINGIN 
• UPS : TERSEDIA DAN BACKUP 
KELISTRIKAN OUTPUT KE ADAPTOR : 
• P-N : 220.2 v 
• P-G : 223.1 v 
• N-G : 1.2 v 
VIA : PLN 
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6" s="230" t="s">
        <v>3305</v>
      </c>
      <c r="AA66" s="418">
        <f>VLOOKUP(F66,TaskInstalasi!$F$2:$AK$237,31,FALSE)</f>
        <v>237711805</v>
      </c>
      <c r="AB66" s="206" t="str">
        <f>VLOOKUP(F66,TaskInstalasi!$F$2:$AK$237,32,FALSE)</f>
        <v>Ishak Rusdianto</v>
      </c>
      <c r="AC66" s="97"/>
      <c r="AD66" s="97"/>
      <c r="AE66" s="97"/>
      <c r="AF66" s="230" t="s">
        <v>3303</v>
      </c>
      <c r="AG66" s="417" t="s">
        <v>8548</v>
      </c>
      <c r="AH66" s="215" t="s">
        <v>8547</v>
      </c>
      <c r="AI66" s="97" t="str">
        <f t="shared" si="6"/>
        <v>HUGHES239-PM1-57</v>
      </c>
      <c r="AJ66" s="230">
        <v>233019505</v>
      </c>
      <c r="AK66" s="419" t="s">
        <v>8577</v>
      </c>
      <c r="AL66" s="97"/>
    </row>
    <row r="67" spans="1:38">
      <c r="A67" s="97" t="str">
        <f>VLOOKUP(C67,MasterRemote!$F$2:$H$237,3,FALSE)</f>
        <v>SCM201900010008000068</v>
      </c>
      <c r="B67" s="97">
        <f>Sheet6!B69</f>
        <v>68</v>
      </c>
      <c r="C67" s="97" t="str">
        <f>Sheet6!C69</f>
        <v>29.1.137.1</v>
      </c>
      <c r="D67" s="314">
        <f>Sheet6!H69</f>
        <v>43601</v>
      </c>
      <c r="E67" s="97" t="s">
        <v>8575</v>
      </c>
      <c r="F67" s="97" t="str">
        <f>Sheet6!D69</f>
        <v>BRI KC CIMANGGIS</v>
      </c>
      <c r="G67" s="206" t="s">
        <v>3151</v>
      </c>
      <c r="H67" s="206" t="s">
        <v>3152</v>
      </c>
      <c r="I67" s="314">
        <f t="shared" ref="I67:I117" si="7">D67</f>
        <v>43601</v>
      </c>
      <c r="J67" s="314">
        <f t="shared" ref="J67:J117" si="8">D67</f>
        <v>43601</v>
      </c>
      <c r="K67" s="314">
        <f t="shared" ref="K67:K117" si="9">D67</f>
        <v>43601</v>
      </c>
      <c r="L67" s="314">
        <f t="shared" ref="L67:L117" si="10">D67</f>
        <v>43601</v>
      </c>
      <c r="M67" s="416" t="s">
        <v>8547</v>
      </c>
      <c r="N67" s="417" t="s">
        <v>8548</v>
      </c>
      <c r="O67" s="416" t="s">
        <v>14</v>
      </c>
      <c r="P67" s="97" t="s">
        <v>2940</v>
      </c>
      <c r="Q67" s="315">
        <v>20009</v>
      </c>
      <c r="R67" s="97"/>
      <c r="S67" s="97"/>
      <c r="T67" s="97">
        <f>Sheet6!Q69</f>
        <v>127</v>
      </c>
      <c r="U67" s="97">
        <v>180</v>
      </c>
      <c r="V67" s="97">
        <f>Sheet6!W69</f>
        <v>0</v>
      </c>
      <c r="W67" s="97">
        <f t="shared" ref="W67:W117" si="11">V67</f>
        <v>0</v>
      </c>
      <c r="X67" s="97">
        <f>Sheet6!X69</f>
        <v>0</v>
      </c>
      <c r="Y67" s="97" t="str">
        <f>Sheet6!AM69</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7" s="230" t="s">
        <v>3305</v>
      </c>
      <c r="AA67" s="418">
        <f>VLOOKUP(F67,TaskInstalasi!$F$2:$AK$237,31,FALSE)</f>
        <v>233081108</v>
      </c>
      <c r="AB67" s="206" t="str">
        <f>VLOOKUP(F67,TaskInstalasi!$F$2:$AK$237,32,FALSE)</f>
        <v>Erwin Valentinus Samosir</v>
      </c>
      <c r="AC67" s="97"/>
      <c r="AD67" s="97"/>
      <c r="AE67" s="97"/>
      <c r="AF67" s="230" t="s">
        <v>3303</v>
      </c>
      <c r="AG67" s="417" t="s">
        <v>8548</v>
      </c>
      <c r="AH67" s="215" t="s">
        <v>8547</v>
      </c>
      <c r="AI67" s="97" t="str">
        <f t="shared" ref="AI67:AI117" si="12">Z67&amp;"-"&amp;E67&amp;"-"&amp;B67</f>
        <v>HUGHES239-PM1-68</v>
      </c>
      <c r="AJ67" s="230">
        <v>233019505</v>
      </c>
      <c r="AK67" s="419" t="s">
        <v>8577</v>
      </c>
      <c r="AL67" s="97"/>
    </row>
    <row r="68" spans="1:38">
      <c r="A68" s="97" t="str">
        <f>VLOOKUP(C68,MasterRemote!$F$2:$H$237,3,FALSE)</f>
        <v>SCM201900010008000025</v>
      </c>
      <c r="B68" s="97">
        <f>Sheet6!B70</f>
        <v>25</v>
      </c>
      <c r="C68" s="97" t="str">
        <f>Sheet6!C70</f>
        <v>53.228.88.1</v>
      </c>
      <c r="D68" s="314">
        <f>Sheet6!H70</f>
        <v>43601</v>
      </c>
      <c r="E68" s="97" t="s">
        <v>8575</v>
      </c>
      <c r="F68" s="97" t="str">
        <f>Sheet6!D70</f>
        <v>PANTAI INDAH KAPUK / PLUIT 2</v>
      </c>
      <c r="G68" s="450">
        <v>238441808</v>
      </c>
      <c r="H68" s="451" t="s">
        <v>8898</v>
      </c>
      <c r="I68" s="314">
        <f t="shared" si="7"/>
        <v>43601</v>
      </c>
      <c r="J68" s="314">
        <f t="shared" si="8"/>
        <v>43601</v>
      </c>
      <c r="K68" s="314">
        <f t="shared" si="9"/>
        <v>43601</v>
      </c>
      <c r="L68" s="314">
        <f t="shared" si="10"/>
        <v>43601</v>
      </c>
      <c r="M68" s="416" t="s">
        <v>8547</v>
      </c>
      <c r="N68" s="417" t="s">
        <v>8548</v>
      </c>
      <c r="O68" s="416" t="s">
        <v>14</v>
      </c>
      <c r="P68" s="97" t="s">
        <v>2940</v>
      </c>
      <c r="Q68" s="315">
        <v>20009</v>
      </c>
      <c r="R68" s="97"/>
      <c r="S68" s="97"/>
      <c r="T68" s="97">
        <f>Sheet6!Q70</f>
        <v>106</v>
      </c>
      <c r="U68" s="97">
        <v>180</v>
      </c>
      <c r="V68" s="97">
        <f>Sheet6!W70</f>
        <v>0</v>
      </c>
      <c r="W68" s="97">
        <f t="shared" si="11"/>
        <v>0</v>
      </c>
      <c r="X68" s="97">
        <f>Sheet6!X70</f>
        <v>0</v>
      </c>
      <c r="Y68" s="97" t="str">
        <f>Sheet6!AM70</f>
        <v>ACTION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8" s="230" t="s">
        <v>3305</v>
      </c>
      <c r="AA68" s="418">
        <f>VLOOKUP(F68,TaskInstalasi!$F$2:$AK$237,31,FALSE)</f>
        <v>233081108</v>
      </c>
      <c r="AB68" s="206" t="str">
        <f>VLOOKUP(F68,TaskInstalasi!$F$2:$AK$237,32,FALSE)</f>
        <v>Erwin Valentinus Samosir</v>
      </c>
      <c r="AC68" s="97"/>
      <c r="AD68" s="97"/>
      <c r="AE68" s="97"/>
      <c r="AF68" s="230" t="s">
        <v>3303</v>
      </c>
      <c r="AG68" s="417" t="s">
        <v>8548</v>
      </c>
      <c r="AH68" s="215" t="s">
        <v>8547</v>
      </c>
      <c r="AI68" s="97" t="str">
        <f t="shared" si="12"/>
        <v>HUGHES239-PM1-25</v>
      </c>
      <c r="AJ68" s="230">
        <v>233019505</v>
      </c>
      <c r="AK68" s="419" t="s">
        <v>8577</v>
      </c>
      <c r="AL68" s="97"/>
    </row>
    <row r="69" spans="1:38">
      <c r="A69" s="97" t="str">
        <f>VLOOKUP(C69,MasterRemote!$F$2:$H$237,3,FALSE)</f>
        <v>SCM201900010008000036</v>
      </c>
      <c r="B69" s="97">
        <f>Sheet6!B71</f>
        <v>36</v>
      </c>
      <c r="C69" s="97" t="str">
        <f>Sheet6!C71</f>
        <v>1.132.81.1</v>
      </c>
      <c r="D69" s="314">
        <f>Sheet6!H71</f>
        <v>43601</v>
      </c>
      <c r="E69" s="97" t="s">
        <v>8575</v>
      </c>
      <c r="F69" s="97" t="str">
        <f>Sheet6!D71</f>
        <v>KANCA JKT2 KEBAYORAN BARU</v>
      </c>
      <c r="G69" s="206" t="s">
        <v>3190</v>
      </c>
      <c r="H69" s="206" t="s">
        <v>3017</v>
      </c>
      <c r="I69" s="314">
        <f t="shared" si="7"/>
        <v>43601</v>
      </c>
      <c r="J69" s="314">
        <f t="shared" si="8"/>
        <v>43601</v>
      </c>
      <c r="K69" s="314">
        <f t="shared" si="9"/>
        <v>43601</v>
      </c>
      <c r="L69" s="314">
        <f t="shared" si="10"/>
        <v>43601</v>
      </c>
      <c r="M69" s="416" t="s">
        <v>8547</v>
      </c>
      <c r="N69" s="417" t="s">
        <v>8548</v>
      </c>
      <c r="O69" s="416" t="s">
        <v>14</v>
      </c>
      <c r="P69" s="97" t="s">
        <v>2940</v>
      </c>
      <c r="Q69" s="315">
        <v>20009</v>
      </c>
      <c r="R69" s="97"/>
      <c r="S69" s="97"/>
      <c r="T69" s="97">
        <f>Sheet6!Q71</f>
        <v>130</v>
      </c>
      <c r="U69" s="97">
        <v>180</v>
      </c>
      <c r="V69" s="97">
        <f>Sheet6!W71</f>
        <v>0</v>
      </c>
      <c r="W69" s="97">
        <f t="shared" si="11"/>
        <v>0</v>
      </c>
      <c r="X69" s="97">
        <f>Sheet6!X71</f>
        <v>0</v>
      </c>
      <c r="Y69" s="97" t="str">
        <f>Sheet6!AM71</f>
        <v>CTION PM-1 
• GANTI LNB PLL DONE 
• CEK KONEKTOR DAN PERGANTIAN ISOLASI 
DENGAN 3M/DODOL /SEALENT INDOOR OUTDOOR 
• POINTING MAKSIMAL SQF DAN ESNO , CEK XPOLL 
• CONFIGURASI MODEM JUPITER DAN ATTENUASI KABEL SUDAH SESUAI. 
• SPEEDTEST LINK BRI SUDAH SESUAI SPESIFIKASI 
• ROLLBACK ROUTINGAN KE VSAT OK, APLIKASI LAYANAN BRI SUDAH OK</v>
      </c>
      <c r="Z69" s="230" t="s">
        <v>3305</v>
      </c>
      <c r="AA69" s="418">
        <f>VLOOKUP(F69,TaskInstalasi!$F$2:$AK$237,31,FALSE)</f>
        <v>233081108</v>
      </c>
      <c r="AB69" s="206" t="str">
        <f>VLOOKUP(F69,TaskInstalasi!$F$2:$AK$237,32,FALSE)</f>
        <v>Erwin Valentinus Samosir</v>
      </c>
      <c r="AC69" s="97"/>
      <c r="AD69" s="97"/>
      <c r="AE69" s="97"/>
      <c r="AF69" s="230" t="s">
        <v>3303</v>
      </c>
      <c r="AG69" s="417" t="s">
        <v>8548</v>
      </c>
      <c r="AH69" s="215" t="s">
        <v>8547</v>
      </c>
      <c r="AI69" s="97" t="str">
        <f t="shared" si="12"/>
        <v>HUGHES239-PM1-36</v>
      </c>
      <c r="AJ69" s="230">
        <v>233019505</v>
      </c>
      <c r="AK69" s="419" t="s">
        <v>8577</v>
      </c>
      <c r="AL69" s="97"/>
    </row>
    <row r="70" spans="1:38">
      <c r="A70" s="97" t="str">
        <f>VLOOKUP(C70,MasterRemote!$F$2:$H$237,3,FALSE)</f>
        <v>SCM201900010008000099</v>
      </c>
      <c r="B70" s="97">
        <f>Sheet6!B72</f>
        <v>99</v>
      </c>
      <c r="C70" s="97" t="str">
        <f>Sheet6!C72</f>
        <v>2.139.17.1</v>
      </c>
      <c r="D70" s="314">
        <f>Sheet6!H72</f>
        <v>43602</v>
      </c>
      <c r="E70" s="97" t="s">
        <v>8575</v>
      </c>
      <c r="F70" s="97" t="str">
        <f>Sheet6!D72</f>
        <v>KANCA MLG TRENGGALEK</v>
      </c>
      <c r="G70" s="206" t="s">
        <v>3128</v>
      </c>
      <c r="H70" s="206" t="s">
        <v>3129</v>
      </c>
      <c r="I70" s="314">
        <f t="shared" si="7"/>
        <v>43602</v>
      </c>
      <c r="J70" s="314">
        <f t="shared" si="8"/>
        <v>43602</v>
      </c>
      <c r="K70" s="314">
        <f t="shared" si="9"/>
        <v>43602</v>
      </c>
      <c r="L70" s="314">
        <f t="shared" si="10"/>
        <v>43602</v>
      </c>
      <c r="M70" s="416" t="s">
        <v>8547</v>
      </c>
      <c r="N70" s="417" t="s">
        <v>8548</v>
      </c>
      <c r="O70" s="416" t="s">
        <v>14</v>
      </c>
      <c r="P70" s="97" t="s">
        <v>2940</v>
      </c>
      <c r="Q70" s="315">
        <v>20009</v>
      </c>
      <c r="R70" s="97"/>
      <c r="S70" s="97"/>
      <c r="T70" s="97">
        <f>Sheet6!Q72</f>
        <v>0</v>
      </c>
      <c r="U70" s="97">
        <v>180</v>
      </c>
      <c r="V70" s="97">
        <f>Sheet6!W72</f>
        <v>0</v>
      </c>
      <c r="W70" s="97">
        <f t="shared" si="11"/>
        <v>0</v>
      </c>
      <c r="X70" s="97">
        <f>Sheet6!X72</f>
        <v>0</v>
      </c>
      <c r="Y70" s="97">
        <f>Sheet6!AM72</f>
        <v>0</v>
      </c>
      <c r="Z70" s="230" t="s">
        <v>3305</v>
      </c>
      <c r="AA70" s="418">
        <f>VLOOKUP(F70,TaskInstalasi!$F$2:$AK$237,31,FALSE)</f>
        <v>233040304</v>
      </c>
      <c r="AB70" s="206" t="str">
        <f>VLOOKUP(F70,TaskInstalasi!$F$2:$AK$237,32,FALSE)</f>
        <v>Deddy Ambar Setiawan</v>
      </c>
      <c r="AC70" s="97"/>
      <c r="AD70" s="97"/>
      <c r="AE70" s="97"/>
      <c r="AF70" s="230" t="s">
        <v>3303</v>
      </c>
      <c r="AG70" s="417" t="s">
        <v>8548</v>
      </c>
      <c r="AH70" s="215" t="s">
        <v>8547</v>
      </c>
      <c r="AI70" s="97" t="str">
        <f t="shared" si="12"/>
        <v>HUGHES239-PM1-99</v>
      </c>
      <c r="AJ70" s="230">
        <v>233019505</v>
      </c>
      <c r="AK70" s="419" t="s">
        <v>8577</v>
      </c>
      <c r="AL70" s="97"/>
    </row>
    <row r="71" spans="1:38">
      <c r="A71" s="97" t="str">
        <f>VLOOKUP(C71,MasterRemote!$F$2:$H$237,3,FALSE)</f>
        <v>SCM201900010008000175</v>
      </c>
      <c r="B71" s="97">
        <f>Sheet6!B73</f>
        <v>175</v>
      </c>
      <c r="C71" s="97" t="str">
        <f>Sheet6!C73</f>
        <v>1.101.17.1</v>
      </c>
      <c r="D71" s="314">
        <f>Sheet6!H73</f>
        <v>43602</v>
      </c>
      <c r="E71" s="97" t="s">
        <v>8575</v>
      </c>
      <c r="F71" s="97" t="str">
        <f>Sheet6!D73</f>
        <v>KANCA YGY SOLO SUDIRMAN</v>
      </c>
      <c r="G71" s="206" t="s">
        <v>3259</v>
      </c>
      <c r="H71" s="206" t="s">
        <v>3260</v>
      </c>
      <c r="I71" s="314">
        <f t="shared" si="7"/>
        <v>43602</v>
      </c>
      <c r="J71" s="314">
        <f t="shared" si="8"/>
        <v>43602</v>
      </c>
      <c r="K71" s="314">
        <f t="shared" si="9"/>
        <v>43602</v>
      </c>
      <c r="L71" s="314">
        <f t="shared" si="10"/>
        <v>43602</v>
      </c>
      <c r="M71" s="416" t="s">
        <v>8547</v>
      </c>
      <c r="N71" s="417" t="s">
        <v>8548</v>
      </c>
      <c r="O71" s="416" t="s">
        <v>14</v>
      </c>
      <c r="P71" s="97" t="s">
        <v>2940</v>
      </c>
      <c r="Q71" s="315">
        <v>20009</v>
      </c>
      <c r="R71" s="97"/>
      <c r="S71" s="97"/>
      <c r="T71" s="97">
        <f>Sheet6!Q73</f>
        <v>0</v>
      </c>
      <c r="U71" s="97">
        <v>180</v>
      </c>
      <c r="V71" s="97">
        <f>Sheet6!W73</f>
        <v>0</v>
      </c>
      <c r="W71" s="97">
        <f t="shared" si="11"/>
        <v>0</v>
      </c>
      <c r="X71" s="97">
        <f>Sheet6!X73</f>
        <v>0</v>
      </c>
      <c r="Y71" s="97">
        <f>Sheet6!AM73</f>
        <v>0</v>
      </c>
      <c r="Z71" s="230" t="s">
        <v>3305</v>
      </c>
      <c r="AA71" s="97">
        <v>233060803</v>
      </c>
      <c r="AB71" s="97" t="s">
        <v>4903</v>
      </c>
      <c r="AC71" s="97"/>
      <c r="AD71" s="97"/>
      <c r="AE71" s="97"/>
      <c r="AF71" s="230" t="s">
        <v>3303</v>
      </c>
      <c r="AG71" s="417" t="s">
        <v>8548</v>
      </c>
      <c r="AH71" s="215" t="s">
        <v>8547</v>
      </c>
      <c r="AI71" s="97" t="str">
        <f t="shared" si="12"/>
        <v>HUGHES239-PM1-175</v>
      </c>
      <c r="AJ71" s="230">
        <v>233019505</v>
      </c>
      <c r="AK71" s="419" t="s">
        <v>8577</v>
      </c>
      <c r="AL71" s="97"/>
    </row>
    <row r="72" spans="1:38">
      <c r="A72" s="97" t="str">
        <f>VLOOKUP(C72,MasterRemote!$F$2:$H$237,3,FALSE)</f>
        <v>SCM201900010008000043</v>
      </c>
      <c r="B72" s="97">
        <f>Sheet6!B74</f>
        <v>43</v>
      </c>
      <c r="C72" s="97" t="str">
        <f>Sheet6!C74</f>
        <v>3.45.17.1</v>
      </c>
      <c r="D72" s="314">
        <f>Sheet6!H74</f>
        <v>43602</v>
      </c>
      <c r="E72" s="97" t="s">
        <v>8575</v>
      </c>
      <c r="F72" s="97" t="str">
        <f>Sheet6!D74</f>
        <v>KANCA BDG MAJALENGKA</v>
      </c>
      <c r="G72" s="206" t="s">
        <v>3136</v>
      </c>
      <c r="H72" s="206" t="s">
        <v>3137</v>
      </c>
      <c r="I72" s="314">
        <f t="shared" si="7"/>
        <v>43602</v>
      </c>
      <c r="J72" s="314">
        <f t="shared" si="8"/>
        <v>43602</v>
      </c>
      <c r="K72" s="314">
        <f t="shared" si="9"/>
        <v>43602</v>
      </c>
      <c r="L72" s="314">
        <f t="shared" si="10"/>
        <v>43602</v>
      </c>
      <c r="M72" s="416" t="s">
        <v>8547</v>
      </c>
      <c r="N72" s="417" t="s">
        <v>8548</v>
      </c>
      <c r="O72" s="416" t="s">
        <v>14</v>
      </c>
      <c r="P72" s="97" t="s">
        <v>2940</v>
      </c>
      <c r="Q72" s="315">
        <v>20009</v>
      </c>
      <c r="R72" s="97"/>
      <c r="S72" s="97"/>
      <c r="T72" s="97">
        <f>Sheet6!Q74</f>
        <v>0</v>
      </c>
      <c r="U72" s="97">
        <v>180</v>
      </c>
      <c r="V72" s="97">
        <f>Sheet6!W74</f>
        <v>0</v>
      </c>
      <c r="W72" s="97">
        <f t="shared" si="11"/>
        <v>0</v>
      </c>
      <c r="X72" s="97">
        <f>Sheet6!X74</f>
        <v>0</v>
      </c>
      <c r="Y72" s="97">
        <f>Sheet6!AM74</f>
        <v>0</v>
      </c>
      <c r="Z72" s="230" t="s">
        <v>3305</v>
      </c>
      <c r="AA72" s="418">
        <f>VLOOKUP(F72,TaskInstalasi!$F$2:$AK$237,31,FALSE)</f>
        <v>237711805</v>
      </c>
      <c r="AB72" s="206" t="str">
        <f>VLOOKUP(F72,TaskInstalasi!$F$2:$AK$237,32,FALSE)</f>
        <v>Ishak Rusdianto</v>
      </c>
      <c r="AC72" s="97"/>
      <c r="AD72" s="97"/>
      <c r="AE72" s="97"/>
      <c r="AF72" s="230" t="s">
        <v>3303</v>
      </c>
      <c r="AG72" s="417" t="s">
        <v>8548</v>
      </c>
      <c r="AH72" s="215" t="s">
        <v>8547</v>
      </c>
      <c r="AI72" s="97" t="str">
        <f t="shared" si="12"/>
        <v>HUGHES239-PM1-43</v>
      </c>
      <c r="AJ72" s="230">
        <v>233019505</v>
      </c>
      <c r="AK72" s="419" t="s">
        <v>8577</v>
      </c>
      <c r="AL72" s="97"/>
    </row>
    <row r="73" spans="1:38">
      <c r="A73" s="97" t="str">
        <f>VLOOKUP(C73,MasterRemote!$F$2:$H$237,3,FALSE)</f>
        <v>SCM201900010008000135</v>
      </c>
      <c r="B73" s="97">
        <f>Sheet6!B75</f>
        <v>135</v>
      </c>
      <c r="C73" s="97" t="str">
        <f>Sheet6!C75</f>
        <v>2.72.17.1</v>
      </c>
      <c r="D73" s="314">
        <f>Sheet6!H75</f>
        <v>43602</v>
      </c>
      <c r="E73" s="97" t="s">
        <v>8575</v>
      </c>
      <c r="F73" s="97" t="str">
        <f>Sheet6!D75</f>
        <v>KANCA YGY CILACAP</v>
      </c>
      <c r="G73" s="206" t="s">
        <v>3234</v>
      </c>
      <c r="H73" s="206" t="s">
        <v>3235</v>
      </c>
      <c r="I73" s="314">
        <f t="shared" si="7"/>
        <v>43602</v>
      </c>
      <c r="J73" s="314">
        <f t="shared" si="8"/>
        <v>43602</v>
      </c>
      <c r="K73" s="314">
        <f t="shared" si="9"/>
        <v>43602</v>
      </c>
      <c r="L73" s="314">
        <f t="shared" si="10"/>
        <v>43602</v>
      </c>
      <c r="M73" s="416" t="s">
        <v>8547</v>
      </c>
      <c r="N73" s="417" t="s">
        <v>8548</v>
      </c>
      <c r="O73" s="416" t="s">
        <v>14</v>
      </c>
      <c r="P73" s="97" t="s">
        <v>2940</v>
      </c>
      <c r="Q73" s="315">
        <v>20009</v>
      </c>
      <c r="R73" s="97"/>
      <c r="S73" s="97"/>
      <c r="T73" s="97">
        <f>Sheet6!Q75</f>
        <v>0</v>
      </c>
      <c r="U73" s="97">
        <v>180</v>
      </c>
      <c r="V73" s="97">
        <f>Sheet6!W75</f>
        <v>0</v>
      </c>
      <c r="W73" s="97">
        <f t="shared" si="11"/>
        <v>0</v>
      </c>
      <c r="X73" s="97">
        <f>Sheet6!X75</f>
        <v>0</v>
      </c>
      <c r="Y73" s="97">
        <f>Sheet6!AM75</f>
        <v>0</v>
      </c>
      <c r="Z73" s="230" t="s">
        <v>3305</v>
      </c>
      <c r="AA73" s="97">
        <v>233060803</v>
      </c>
      <c r="AB73" s="97" t="s">
        <v>4903</v>
      </c>
      <c r="AC73" s="97"/>
      <c r="AD73" s="97"/>
      <c r="AE73" s="97"/>
      <c r="AF73" s="230" t="s">
        <v>3303</v>
      </c>
      <c r="AG73" s="417" t="s">
        <v>8548</v>
      </c>
      <c r="AH73" s="215" t="s">
        <v>8547</v>
      </c>
      <c r="AI73" s="97" t="str">
        <f t="shared" si="12"/>
        <v>HUGHES239-PM1-135</v>
      </c>
      <c r="AJ73" s="230">
        <v>233019505</v>
      </c>
      <c r="AK73" s="419" t="s">
        <v>8577</v>
      </c>
      <c r="AL73" s="97"/>
    </row>
    <row r="74" spans="1:38">
      <c r="A74" s="97" t="str">
        <f>VLOOKUP(C74,MasterRemote!$F$2:$H$237,3,FALSE)</f>
        <v>SCM201900010008000047</v>
      </c>
      <c r="B74" s="97">
        <f>Sheet6!B76</f>
        <v>47</v>
      </c>
      <c r="C74" s="97" t="str">
        <f>Sheet6!C76</f>
        <v>2.42.17.1</v>
      </c>
      <c r="D74" s="314">
        <f>Sheet6!H76</f>
        <v>43602</v>
      </c>
      <c r="E74" s="97" t="s">
        <v>8575</v>
      </c>
      <c r="F74" s="97" t="str">
        <f>Sheet6!D76</f>
        <v>KANCA BACKUP Bandung BANJAR (2.42.17.1) BANDUNG</v>
      </c>
      <c r="G74" s="206" t="s">
        <v>3213</v>
      </c>
      <c r="H74" s="206" t="s">
        <v>3214</v>
      </c>
      <c r="I74" s="314">
        <f t="shared" si="7"/>
        <v>43602</v>
      </c>
      <c r="J74" s="314">
        <f t="shared" si="8"/>
        <v>43602</v>
      </c>
      <c r="K74" s="314">
        <f t="shared" si="9"/>
        <v>43602</v>
      </c>
      <c r="L74" s="314">
        <f t="shared" si="10"/>
        <v>43602</v>
      </c>
      <c r="M74" s="416" t="s">
        <v>8547</v>
      </c>
      <c r="N74" s="417" t="s">
        <v>8548</v>
      </c>
      <c r="O74" s="416" t="s">
        <v>14</v>
      </c>
      <c r="P74" s="97" t="s">
        <v>2940</v>
      </c>
      <c r="Q74" s="315">
        <v>20009</v>
      </c>
      <c r="R74" s="97"/>
      <c r="S74" s="97"/>
      <c r="T74" s="97">
        <f>Sheet6!Q76</f>
        <v>0</v>
      </c>
      <c r="U74" s="97">
        <v>180</v>
      </c>
      <c r="V74" s="97">
        <f>Sheet6!W76</f>
        <v>0</v>
      </c>
      <c r="W74" s="97">
        <f t="shared" si="11"/>
        <v>0</v>
      </c>
      <c r="X74" s="97">
        <f>Sheet6!X76</f>
        <v>0</v>
      </c>
      <c r="Y74" s="97">
        <f>Sheet6!AM76</f>
        <v>0</v>
      </c>
      <c r="Z74" s="230" t="s">
        <v>3305</v>
      </c>
      <c r="AA74" s="418">
        <f>VLOOKUP(F74,TaskInstalasi!$F$2:$AK$237,31,FALSE)</f>
        <v>237711805</v>
      </c>
      <c r="AB74" s="206" t="str">
        <f>VLOOKUP(F74,TaskInstalasi!$F$2:$AK$237,32,FALSE)</f>
        <v>Ishak Rusdianto</v>
      </c>
      <c r="AC74" s="97"/>
      <c r="AD74" s="97"/>
      <c r="AE74" s="97"/>
      <c r="AF74" s="230" t="s">
        <v>3303</v>
      </c>
      <c r="AG74" s="417" t="s">
        <v>8548</v>
      </c>
      <c r="AH74" s="215" t="s">
        <v>8547</v>
      </c>
      <c r="AI74" s="97" t="str">
        <f t="shared" si="12"/>
        <v>HUGHES239-PM1-47</v>
      </c>
      <c r="AJ74" s="230">
        <v>233019505</v>
      </c>
      <c r="AK74" s="419" t="s">
        <v>8577</v>
      </c>
      <c r="AL74" s="97"/>
    </row>
    <row r="75" spans="1:38">
      <c r="A75" s="97" t="str">
        <f>VLOOKUP(C75,MasterRemote!$F$2:$H$237,3,FALSE)</f>
        <v>SCM201900010008000169</v>
      </c>
      <c r="B75" s="97">
        <f>Sheet6!B77</f>
        <v>169</v>
      </c>
      <c r="C75" s="97" t="str">
        <f>Sheet6!C77</f>
        <v>3.46.17.1</v>
      </c>
      <c r="D75" s="314">
        <f>Sheet6!H77</f>
        <v>43602</v>
      </c>
      <c r="E75" s="97" t="s">
        <v>8575</v>
      </c>
      <c r="F75" s="97" t="str">
        <f>Sheet6!D77</f>
        <v>KANCA SMG DEMAK[G0016]</v>
      </c>
      <c r="G75" s="206" t="s">
        <v>3225</v>
      </c>
      <c r="H75" s="206" t="s">
        <v>3226</v>
      </c>
      <c r="I75" s="314">
        <f t="shared" si="7"/>
        <v>43602</v>
      </c>
      <c r="J75" s="314">
        <f t="shared" si="8"/>
        <v>43602</v>
      </c>
      <c r="K75" s="314">
        <f t="shared" si="9"/>
        <v>43602</v>
      </c>
      <c r="L75" s="314">
        <f t="shared" si="10"/>
        <v>43602</v>
      </c>
      <c r="M75" s="416" t="s">
        <v>8547</v>
      </c>
      <c r="N75" s="417" t="s">
        <v>8548</v>
      </c>
      <c r="O75" s="416" t="s">
        <v>14</v>
      </c>
      <c r="P75" s="97" t="s">
        <v>2940</v>
      </c>
      <c r="Q75" s="315">
        <v>20009</v>
      </c>
      <c r="R75" s="97"/>
      <c r="S75" s="97"/>
      <c r="T75" s="97">
        <f>Sheet6!Q77</f>
        <v>0</v>
      </c>
      <c r="U75" s="97">
        <v>180</v>
      </c>
      <c r="V75" s="97">
        <f>Sheet6!W77</f>
        <v>0</v>
      </c>
      <c r="W75" s="97">
        <f t="shared" si="11"/>
        <v>0</v>
      </c>
      <c r="X75" s="97">
        <f>Sheet6!X77</f>
        <v>0</v>
      </c>
      <c r="Y75" s="97">
        <f>Sheet6!AM77</f>
        <v>0</v>
      </c>
      <c r="Z75" s="230" t="s">
        <v>3305</v>
      </c>
      <c r="AA75" s="97">
        <v>233060803</v>
      </c>
      <c r="AB75" s="97" t="s">
        <v>4903</v>
      </c>
      <c r="AC75" s="97"/>
      <c r="AD75" s="97"/>
      <c r="AE75" s="97"/>
      <c r="AF75" s="230" t="s">
        <v>3303</v>
      </c>
      <c r="AG75" s="417" t="s">
        <v>8548</v>
      </c>
      <c r="AH75" s="215" t="s">
        <v>8547</v>
      </c>
      <c r="AI75" s="97" t="str">
        <f t="shared" si="12"/>
        <v>HUGHES239-PM1-169</v>
      </c>
      <c r="AJ75" s="230">
        <v>233019505</v>
      </c>
      <c r="AK75" s="419" t="s">
        <v>8577</v>
      </c>
      <c r="AL75" s="97"/>
    </row>
    <row r="76" spans="1:38">
      <c r="A76" s="97" t="str">
        <f>VLOOKUP(C76,MasterRemote!$F$2:$H$237,3,FALSE)</f>
        <v>SCM201900010008000131</v>
      </c>
      <c r="B76" s="97">
        <f>Sheet6!B78</f>
        <v>131</v>
      </c>
      <c r="C76" s="97" t="str">
        <f>Sheet6!C78</f>
        <v>1.132.17.1</v>
      </c>
      <c r="D76" s="314">
        <f>Sheet6!H78</f>
        <v>43602</v>
      </c>
      <c r="E76" s="97" t="s">
        <v>8575</v>
      </c>
      <c r="F76" s="97" t="str">
        <f>Sheet6!D78</f>
        <v>KANCA VETERAN</v>
      </c>
      <c r="G76" s="206" t="s">
        <v>3125</v>
      </c>
      <c r="H76" s="206" t="s">
        <v>3126</v>
      </c>
      <c r="I76" s="314">
        <f t="shared" si="7"/>
        <v>43602</v>
      </c>
      <c r="J76" s="314">
        <f t="shared" si="8"/>
        <v>43602</v>
      </c>
      <c r="K76" s="314">
        <f t="shared" si="9"/>
        <v>43602</v>
      </c>
      <c r="L76" s="314">
        <f t="shared" si="10"/>
        <v>43602</v>
      </c>
      <c r="M76" s="416" t="s">
        <v>8547</v>
      </c>
      <c r="N76" s="417" t="s">
        <v>8548</v>
      </c>
      <c r="O76" s="416" t="s">
        <v>14</v>
      </c>
      <c r="P76" s="97" t="s">
        <v>2940</v>
      </c>
      <c r="Q76" s="315">
        <v>20009</v>
      </c>
      <c r="R76" s="97"/>
      <c r="S76" s="97"/>
      <c r="T76" s="97">
        <f>Sheet6!Q78</f>
        <v>0</v>
      </c>
      <c r="U76" s="97">
        <v>180</v>
      </c>
      <c r="V76" s="97">
        <f>Sheet6!W78</f>
        <v>0</v>
      </c>
      <c r="W76" s="97">
        <f t="shared" si="11"/>
        <v>0</v>
      </c>
      <c r="X76" s="97">
        <f>Sheet6!X78</f>
        <v>0</v>
      </c>
      <c r="Y76" s="97">
        <f>Sheet6!AM78</f>
        <v>0</v>
      </c>
      <c r="Z76" s="230" t="s">
        <v>3305</v>
      </c>
      <c r="AA76" s="418">
        <f>VLOOKUP(F76,TaskInstalasi!$F$2:$AK$237,31,FALSE)</f>
        <v>233059704</v>
      </c>
      <c r="AB76" s="206" t="str">
        <f>VLOOKUP(F76,TaskInstalasi!$F$2:$AK$237,32,FALSE)</f>
        <v>Mohammad Rizal</v>
      </c>
      <c r="AC76" s="97"/>
      <c r="AD76" s="97"/>
      <c r="AE76" s="97"/>
      <c r="AF76" s="230" t="s">
        <v>3303</v>
      </c>
      <c r="AG76" s="417" t="s">
        <v>8548</v>
      </c>
      <c r="AH76" s="215" t="s">
        <v>8547</v>
      </c>
      <c r="AI76" s="97" t="str">
        <f t="shared" si="12"/>
        <v>HUGHES239-PM1-131</v>
      </c>
      <c r="AJ76" s="230">
        <v>233019505</v>
      </c>
      <c r="AK76" s="419" t="s">
        <v>8577</v>
      </c>
      <c r="AL76" s="97"/>
    </row>
    <row r="77" spans="1:38">
      <c r="A77" s="97" t="str">
        <f>VLOOKUP(C77,MasterRemote!$F$2:$H$237,3,FALSE)</f>
        <v>SCM201900010008000034</v>
      </c>
      <c r="B77" s="97">
        <f>Sheet6!B79</f>
        <v>34</v>
      </c>
      <c r="C77" s="97" t="str">
        <f>Sheet6!C79</f>
        <v>1.132.65.1</v>
      </c>
      <c r="D77" s="314">
        <f>Sheet6!H79</f>
        <v>43602</v>
      </c>
      <c r="E77" s="97" t="s">
        <v>8575</v>
      </c>
      <c r="F77" s="97" t="str">
        <f>Sheet6!D79</f>
        <v>KC Pondok Indah</v>
      </c>
      <c r="G77" s="206" t="s">
        <v>3127</v>
      </c>
      <c r="H77" s="206" t="s">
        <v>3024</v>
      </c>
      <c r="I77" s="314">
        <f t="shared" si="7"/>
        <v>43602</v>
      </c>
      <c r="J77" s="314">
        <f t="shared" si="8"/>
        <v>43602</v>
      </c>
      <c r="K77" s="314">
        <f t="shared" si="9"/>
        <v>43602</v>
      </c>
      <c r="L77" s="314">
        <f t="shared" si="10"/>
        <v>43602</v>
      </c>
      <c r="M77" s="416" t="s">
        <v>8547</v>
      </c>
      <c r="N77" s="417" t="s">
        <v>8548</v>
      </c>
      <c r="O77" s="416" t="s">
        <v>14</v>
      </c>
      <c r="P77" s="97" t="s">
        <v>2940</v>
      </c>
      <c r="Q77" s="315">
        <v>20009</v>
      </c>
      <c r="R77" s="97"/>
      <c r="S77" s="97"/>
      <c r="T77" s="97">
        <f>Sheet6!Q79</f>
        <v>0</v>
      </c>
      <c r="U77" s="97">
        <v>180</v>
      </c>
      <c r="V77" s="97">
        <f>Sheet6!W79</f>
        <v>0</v>
      </c>
      <c r="W77" s="97">
        <f t="shared" si="11"/>
        <v>0</v>
      </c>
      <c r="X77" s="97">
        <f>Sheet6!X79</f>
        <v>0</v>
      </c>
      <c r="Y77" s="97">
        <f>Sheet6!AM79</f>
        <v>0</v>
      </c>
      <c r="Z77" s="230" t="s">
        <v>3305</v>
      </c>
      <c r="AA77" s="418">
        <f>VLOOKUP(F77,TaskInstalasi!$F$2:$AK$237,31,FALSE)</f>
        <v>233081108</v>
      </c>
      <c r="AB77" s="206" t="str">
        <f>VLOOKUP(F77,TaskInstalasi!$F$2:$AK$237,32,FALSE)</f>
        <v>Erwin Valentinus Samosir</v>
      </c>
      <c r="AC77" s="97"/>
      <c r="AD77" s="97"/>
      <c r="AE77" s="97"/>
      <c r="AF77" s="230" t="s">
        <v>3303</v>
      </c>
      <c r="AG77" s="417" t="s">
        <v>8548</v>
      </c>
      <c r="AH77" s="215" t="s">
        <v>8547</v>
      </c>
      <c r="AI77" s="97" t="str">
        <f t="shared" si="12"/>
        <v>HUGHES239-PM1-34</v>
      </c>
      <c r="AJ77" s="230">
        <v>233019505</v>
      </c>
      <c r="AK77" s="419" t="s">
        <v>8577</v>
      </c>
      <c r="AL77" s="97"/>
    </row>
    <row r="78" spans="1:38">
      <c r="A78" s="97" t="str">
        <f>VLOOKUP(C78,MasterRemote!$F$2:$H$237,3,FALSE)</f>
        <v>SCM201900010008000066</v>
      </c>
      <c r="B78" s="97">
        <f>Sheet6!B80</f>
        <v>66</v>
      </c>
      <c r="C78" s="97" t="str">
        <f>Sheet6!C80</f>
        <v>6.46.17.1</v>
      </c>
      <c r="D78" s="314">
        <f>Sheet6!H80</f>
        <v>43602</v>
      </c>
      <c r="E78" s="97" t="s">
        <v>8575</v>
      </c>
      <c r="F78" s="97" t="str">
        <f>Sheet6!D80</f>
        <v>KANCA BDG PAMANUKAN</v>
      </c>
      <c r="G78" s="206" t="s">
        <v>3138</v>
      </c>
      <c r="H78" s="206" t="s">
        <v>2997</v>
      </c>
      <c r="I78" s="314">
        <f t="shared" si="7"/>
        <v>43602</v>
      </c>
      <c r="J78" s="314">
        <f t="shared" si="8"/>
        <v>43602</v>
      </c>
      <c r="K78" s="314">
        <f t="shared" si="9"/>
        <v>43602</v>
      </c>
      <c r="L78" s="314">
        <f t="shared" si="10"/>
        <v>43602</v>
      </c>
      <c r="M78" s="416" t="s">
        <v>8547</v>
      </c>
      <c r="N78" s="417" t="s">
        <v>8548</v>
      </c>
      <c r="O78" s="416" t="s">
        <v>14</v>
      </c>
      <c r="P78" s="97" t="s">
        <v>2940</v>
      </c>
      <c r="Q78" s="315">
        <v>20009</v>
      </c>
      <c r="R78" s="97"/>
      <c r="S78" s="97"/>
      <c r="T78" s="97">
        <f>Sheet6!Q80</f>
        <v>0</v>
      </c>
      <c r="U78" s="97">
        <v>180</v>
      </c>
      <c r="V78" s="97">
        <f>Sheet6!W80</f>
        <v>0</v>
      </c>
      <c r="W78" s="97">
        <f t="shared" si="11"/>
        <v>0</v>
      </c>
      <c r="X78" s="97">
        <f>Sheet6!X80</f>
        <v>0</v>
      </c>
      <c r="Y78" s="97">
        <f>Sheet6!AM80</f>
        <v>0</v>
      </c>
      <c r="Z78" s="230" t="s">
        <v>3305</v>
      </c>
      <c r="AA78" s="418">
        <f>VLOOKUP(F78,TaskInstalasi!$F$2:$AK$237,31,FALSE)</f>
        <v>237711805</v>
      </c>
      <c r="AB78" s="206" t="str">
        <f>VLOOKUP(F78,TaskInstalasi!$F$2:$AK$237,32,FALSE)</f>
        <v>Ishak Rusdianto</v>
      </c>
      <c r="AC78" s="97"/>
      <c r="AD78" s="97"/>
      <c r="AE78" s="97"/>
      <c r="AF78" s="230" t="s">
        <v>3303</v>
      </c>
      <c r="AG78" s="417" t="s">
        <v>8548</v>
      </c>
      <c r="AH78" s="215" t="s">
        <v>8547</v>
      </c>
      <c r="AI78" s="97" t="str">
        <f t="shared" si="12"/>
        <v>HUGHES239-PM1-66</v>
      </c>
      <c r="AJ78" s="230">
        <v>233019505</v>
      </c>
      <c r="AK78" s="419" t="s">
        <v>8577</v>
      </c>
      <c r="AL78" s="97"/>
    </row>
    <row r="79" spans="1:38">
      <c r="A79" s="97" t="str">
        <f>VLOOKUP(C79,MasterRemote!$F$2:$H$237,3,FALSE)</f>
        <v>SCM201900010008000153</v>
      </c>
      <c r="B79" s="97">
        <f>Sheet6!B81</f>
        <v>153</v>
      </c>
      <c r="C79" s="97" t="str">
        <f>Sheet6!C81</f>
        <v>2.79.17.1</v>
      </c>
      <c r="D79" s="314">
        <f>Sheet6!H81</f>
        <v>43602</v>
      </c>
      <c r="E79" s="97" t="s">
        <v>8575</v>
      </c>
      <c r="F79" s="97" t="str">
        <f>Sheet6!D81</f>
        <v>KANCA YGY KUTOARJO [H0136]</v>
      </c>
      <c r="G79" s="206" t="s">
        <v>3249</v>
      </c>
      <c r="H79" s="206" t="s">
        <v>3250</v>
      </c>
      <c r="I79" s="314">
        <f t="shared" si="7"/>
        <v>43602</v>
      </c>
      <c r="J79" s="314">
        <f t="shared" si="8"/>
        <v>43602</v>
      </c>
      <c r="K79" s="314">
        <f t="shared" si="9"/>
        <v>43602</v>
      </c>
      <c r="L79" s="314">
        <f t="shared" si="10"/>
        <v>43602</v>
      </c>
      <c r="M79" s="416" t="s">
        <v>8547</v>
      </c>
      <c r="N79" s="417" t="s">
        <v>8548</v>
      </c>
      <c r="O79" s="416" t="s">
        <v>14</v>
      </c>
      <c r="P79" s="97" t="s">
        <v>2940</v>
      </c>
      <c r="Q79" s="315">
        <v>20009</v>
      </c>
      <c r="R79" s="97"/>
      <c r="S79" s="97"/>
      <c r="T79" s="97">
        <f>Sheet6!Q81</f>
        <v>0</v>
      </c>
      <c r="U79" s="97">
        <v>180</v>
      </c>
      <c r="V79" s="97">
        <f>Sheet6!W81</f>
        <v>0</v>
      </c>
      <c r="W79" s="97">
        <f t="shared" si="11"/>
        <v>0</v>
      </c>
      <c r="X79" s="97">
        <f>Sheet6!X81</f>
        <v>0</v>
      </c>
      <c r="Y79" s="97">
        <f>Sheet6!AM81</f>
        <v>0</v>
      </c>
      <c r="Z79" s="230" t="s">
        <v>3305</v>
      </c>
      <c r="AA79" s="97">
        <v>233060803</v>
      </c>
      <c r="AB79" s="97" t="s">
        <v>4903</v>
      </c>
      <c r="AC79" s="97"/>
      <c r="AD79" s="97"/>
      <c r="AE79" s="97"/>
      <c r="AF79" s="230" t="s">
        <v>3303</v>
      </c>
      <c r="AG79" s="417" t="s">
        <v>8548</v>
      </c>
      <c r="AH79" s="215" t="s">
        <v>8547</v>
      </c>
      <c r="AI79" s="97" t="str">
        <f t="shared" si="12"/>
        <v>HUGHES239-PM1-153</v>
      </c>
      <c r="AJ79" s="230">
        <v>233019505</v>
      </c>
      <c r="AK79" s="419" t="s">
        <v>8577</v>
      </c>
      <c r="AL79" s="97"/>
    </row>
    <row r="80" spans="1:38">
      <c r="A80" s="97" t="str">
        <f>VLOOKUP(C80,MasterRemote!$F$2:$H$237,3,FALSE)</f>
        <v>SCM201900010008000064</v>
      </c>
      <c r="B80" s="97">
        <f>Sheet6!B82</f>
        <v>64</v>
      </c>
      <c r="C80" s="97" t="str">
        <f>Sheet6!C82</f>
        <v>2.43.17.1</v>
      </c>
      <c r="D80" s="314">
        <f>Sheet6!H82</f>
        <v>43602</v>
      </c>
      <c r="E80" s="97" t="s">
        <v>8575</v>
      </c>
      <c r="F80" s="97" t="str">
        <f>Sheet6!D82</f>
        <v>KANCA BDG CIANJUR 2.43.17.1</v>
      </c>
      <c r="G80" s="206" t="s">
        <v>3130</v>
      </c>
      <c r="H80" s="206" t="s">
        <v>3131</v>
      </c>
      <c r="I80" s="314">
        <f t="shared" si="7"/>
        <v>43602</v>
      </c>
      <c r="J80" s="314">
        <f t="shared" si="8"/>
        <v>43602</v>
      </c>
      <c r="K80" s="314">
        <f t="shared" si="9"/>
        <v>43602</v>
      </c>
      <c r="L80" s="314">
        <f t="shared" si="10"/>
        <v>43602</v>
      </c>
      <c r="M80" s="416" t="s">
        <v>8547</v>
      </c>
      <c r="N80" s="417" t="s">
        <v>8548</v>
      </c>
      <c r="O80" s="416" t="s">
        <v>14</v>
      </c>
      <c r="P80" s="97" t="s">
        <v>2940</v>
      </c>
      <c r="Q80" s="315">
        <v>20009</v>
      </c>
      <c r="R80" s="97"/>
      <c r="S80" s="97"/>
      <c r="T80" s="97">
        <f>Sheet6!Q82</f>
        <v>0</v>
      </c>
      <c r="U80" s="97">
        <v>180</v>
      </c>
      <c r="V80" s="97">
        <f>Sheet6!W82</f>
        <v>0</v>
      </c>
      <c r="W80" s="97">
        <f t="shared" si="11"/>
        <v>0</v>
      </c>
      <c r="X80" s="97">
        <f>Sheet6!X82</f>
        <v>0</v>
      </c>
      <c r="Y80" s="97">
        <f>Sheet6!AM82</f>
        <v>0</v>
      </c>
      <c r="Z80" s="230" t="s">
        <v>3305</v>
      </c>
      <c r="AA80" s="418">
        <f>VLOOKUP(F80,TaskInstalasi!$F$2:$AK$237,31,FALSE)</f>
        <v>237711805</v>
      </c>
      <c r="AB80" s="206" t="str">
        <f>VLOOKUP(F80,TaskInstalasi!$F$2:$AK$237,32,FALSE)</f>
        <v>Ishak Rusdianto</v>
      </c>
      <c r="AC80" s="97"/>
      <c r="AD80" s="97"/>
      <c r="AE80" s="97"/>
      <c r="AF80" s="230" t="s">
        <v>3303</v>
      </c>
      <c r="AG80" s="417" t="s">
        <v>8548</v>
      </c>
      <c r="AH80" s="215" t="s">
        <v>8547</v>
      </c>
      <c r="AI80" s="97" t="str">
        <f t="shared" si="12"/>
        <v>HUGHES239-PM1-64</v>
      </c>
      <c r="AJ80" s="230">
        <v>233019505</v>
      </c>
      <c r="AK80" s="419" t="s">
        <v>8577</v>
      </c>
      <c r="AL80" s="97"/>
    </row>
    <row r="81" spans="1:38">
      <c r="A81" s="97" t="str">
        <f>VLOOKUP(C81,MasterRemote!$F$2:$H$237,3,FALSE)</f>
        <v>SCM201900010008000179</v>
      </c>
      <c r="B81" s="97">
        <f>Sheet6!B83</f>
        <v>179</v>
      </c>
      <c r="C81" s="97" t="str">
        <f>Sheet6!C83</f>
        <v>2.131.81.1</v>
      </c>
      <c r="D81" s="314">
        <f>Sheet6!H83</f>
        <v>43602</v>
      </c>
      <c r="E81" s="97" t="s">
        <v>8575</v>
      </c>
      <c r="F81" s="97" t="str">
        <f>Sheet6!D83</f>
        <v>Kanca Surabaya Rajawali ex Kanca Kaliasin</v>
      </c>
      <c r="G81" s="207" t="s">
        <v>3265</v>
      </c>
      <c r="H81" s="207" t="s">
        <v>3266</v>
      </c>
      <c r="I81" s="314">
        <f t="shared" si="7"/>
        <v>43602</v>
      </c>
      <c r="J81" s="314">
        <f t="shared" si="8"/>
        <v>43602</v>
      </c>
      <c r="K81" s="314">
        <f t="shared" si="9"/>
        <v>43602</v>
      </c>
      <c r="L81" s="314">
        <f t="shared" si="10"/>
        <v>43602</v>
      </c>
      <c r="M81" s="416" t="s">
        <v>8547</v>
      </c>
      <c r="N81" s="417" t="s">
        <v>8548</v>
      </c>
      <c r="O81" s="416" t="s">
        <v>14</v>
      </c>
      <c r="P81" s="97" t="s">
        <v>2940</v>
      </c>
      <c r="Q81" s="315">
        <v>20009</v>
      </c>
      <c r="R81" s="97"/>
      <c r="S81" s="97"/>
      <c r="T81" s="97">
        <f>Sheet6!Q83</f>
        <v>0</v>
      </c>
      <c r="U81" s="97">
        <v>180</v>
      </c>
      <c r="V81" s="97">
        <f>Sheet6!W83</f>
        <v>0</v>
      </c>
      <c r="W81" s="97">
        <f t="shared" si="11"/>
        <v>0</v>
      </c>
      <c r="X81" s="97">
        <f>Sheet6!X83</f>
        <v>0</v>
      </c>
      <c r="Y81" s="97">
        <f>Sheet6!AM83</f>
        <v>0</v>
      </c>
      <c r="Z81" s="230" t="s">
        <v>3305</v>
      </c>
      <c r="AA81" s="418">
        <f>VLOOKUP(F81,TaskInstalasi!$F$2:$AK$237,31,FALSE)</f>
        <v>233040304</v>
      </c>
      <c r="AB81" s="206" t="str">
        <f>VLOOKUP(F81,TaskInstalasi!$F$2:$AK$237,32,FALSE)</f>
        <v>Deddy Ambar Setiawan</v>
      </c>
      <c r="AC81" s="97"/>
      <c r="AD81" s="97"/>
      <c r="AE81" s="97"/>
      <c r="AF81" s="230" t="s">
        <v>3303</v>
      </c>
      <c r="AG81" s="417" t="s">
        <v>8548</v>
      </c>
      <c r="AH81" s="215" t="s">
        <v>8547</v>
      </c>
      <c r="AI81" s="97" t="str">
        <f t="shared" si="12"/>
        <v>HUGHES239-PM1-179</v>
      </c>
      <c r="AJ81" s="230">
        <v>233019505</v>
      </c>
      <c r="AK81" s="419" t="s">
        <v>8577</v>
      </c>
      <c r="AL81" s="97"/>
    </row>
    <row r="82" spans="1:38">
      <c r="A82" s="97" t="str">
        <f>VLOOKUP(C82,MasterRemote!$F$2:$H$237,3,FALSE)</f>
        <v>SCM201900010008000136</v>
      </c>
      <c r="B82" s="97">
        <f>Sheet6!B84</f>
        <v>136</v>
      </c>
      <c r="C82" s="97" t="str">
        <f>Sheet6!C84</f>
        <v>6.105.17.1</v>
      </c>
      <c r="D82" s="314">
        <f>Sheet6!H84</f>
        <v>43602</v>
      </c>
      <c r="E82" s="97" t="s">
        <v>8575</v>
      </c>
      <c r="F82" s="97" t="str">
        <f>Sheet6!D84</f>
        <v>KANCA YGY WONOSOBO[H0112]</v>
      </c>
      <c r="G82" s="206" t="s">
        <v>3254</v>
      </c>
      <c r="H82" s="206" t="s">
        <v>3255</v>
      </c>
      <c r="I82" s="314">
        <f t="shared" si="7"/>
        <v>43602</v>
      </c>
      <c r="J82" s="314">
        <f t="shared" si="8"/>
        <v>43602</v>
      </c>
      <c r="K82" s="314">
        <f t="shared" si="9"/>
        <v>43602</v>
      </c>
      <c r="L82" s="314">
        <f t="shared" si="10"/>
        <v>43602</v>
      </c>
      <c r="M82" s="416" t="s">
        <v>8547</v>
      </c>
      <c r="N82" s="417" t="s">
        <v>8548</v>
      </c>
      <c r="O82" s="416" t="s">
        <v>14</v>
      </c>
      <c r="P82" s="97" t="s">
        <v>2940</v>
      </c>
      <c r="Q82" s="315">
        <v>20009</v>
      </c>
      <c r="R82" s="97"/>
      <c r="S82" s="97"/>
      <c r="T82" s="97">
        <f>Sheet6!Q84</f>
        <v>0</v>
      </c>
      <c r="U82" s="97">
        <v>180</v>
      </c>
      <c r="V82" s="97">
        <f>Sheet6!W84</f>
        <v>0</v>
      </c>
      <c r="W82" s="97">
        <f t="shared" si="11"/>
        <v>0</v>
      </c>
      <c r="X82" s="97">
        <f>Sheet6!X84</f>
        <v>0</v>
      </c>
      <c r="Y82" s="97">
        <f>Sheet6!AM84</f>
        <v>0</v>
      </c>
      <c r="Z82" s="230" t="s">
        <v>3305</v>
      </c>
      <c r="AA82" s="418">
        <f>VLOOKUP(F82,TaskInstalasi!$F$2:$AK$237,31,FALSE)</f>
        <v>233040304</v>
      </c>
      <c r="AB82" s="206" t="str">
        <f>VLOOKUP(F82,TaskInstalasi!$F$2:$AK$237,32,FALSE)</f>
        <v>Deddy Ambar Setiawan</v>
      </c>
      <c r="AC82" s="97"/>
      <c r="AD82" s="97"/>
      <c r="AE82" s="97"/>
      <c r="AF82" s="230" t="s">
        <v>3303</v>
      </c>
      <c r="AG82" s="417" t="s">
        <v>8548</v>
      </c>
      <c r="AH82" s="215" t="s">
        <v>8547</v>
      </c>
      <c r="AI82" s="97" t="str">
        <f t="shared" si="12"/>
        <v>HUGHES239-PM1-136</v>
      </c>
      <c r="AJ82" s="230">
        <v>233019505</v>
      </c>
      <c r="AK82" s="419" t="s">
        <v>8577</v>
      </c>
      <c r="AL82" s="97"/>
    </row>
    <row r="83" spans="1:38">
      <c r="A83" s="97" t="str">
        <f>VLOOKUP(C83,MasterRemote!$F$2:$H$237,3,FALSE)</f>
        <v>SCM201900010008000145</v>
      </c>
      <c r="B83" s="97">
        <f>Sheet6!B85</f>
        <v>145</v>
      </c>
      <c r="C83" s="97" t="str">
        <f>Sheet6!C85</f>
        <v>6.107.17.1</v>
      </c>
      <c r="D83" s="314">
        <f>Sheet6!H85</f>
        <v>43602</v>
      </c>
      <c r="E83" s="97" t="s">
        <v>8575</v>
      </c>
      <c r="F83" s="97" t="str">
        <f>Sheet6!D85</f>
        <v>TEMANGGUNG [H0102]</v>
      </c>
      <c r="G83" s="206" t="s">
        <v>3219</v>
      </c>
      <c r="H83" s="206" t="s">
        <v>3220</v>
      </c>
      <c r="I83" s="314">
        <f t="shared" si="7"/>
        <v>43602</v>
      </c>
      <c r="J83" s="314">
        <f t="shared" si="8"/>
        <v>43602</v>
      </c>
      <c r="K83" s="314">
        <f t="shared" si="9"/>
        <v>43602</v>
      </c>
      <c r="L83" s="314">
        <f t="shared" si="10"/>
        <v>43602</v>
      </c>
      <c r="M83" s="416" t="s">
        <v>8547</v>
      </c>
      <c r="N83" s="417" t="s">
        <v>8548</v>
      </c>
      <c r="O83" s="416" t="s">
        <v>14</v>
      </c>
      <c r="P83" s="97" t="s">
        <v>2940</v>
      </c>
      <c r="Q83" s="315">
        <v>20009</v>
      </c>
      <c r="R83" s="97"/>
      <c r="S83" s="97"/>
      <c r="T83" s="97">
        <f>Sheet6!Q85</f>
        <v>0</v>
      </c>
      <c r="U83" s="97">
        <v>180</v>
      </c>
      <c r="V83" s="97">
        <f>Sheet6!W85</f>
        <v>0</v>
      </c>
      <c r="W83" s="97">
        <f t="shared" si="11"/>
        <v>0</v>
      </c>
      <c r="X83" s="97">
        <f>Sheet6!X85</f>
        <v>0</v>
      </c>
      <c r="Y83" s="97">
        <f>Sheet6!AM85</f>
        <v>0</v>
      </c>
      <c r="Z83" s="230" t="s">
        <v>3305</v>
      </c>
      <c r="AA83" s="97">
        <v>233060803</v>
      </c>
      <c r="AB83" s="97" t="s">
        <v>4903</v>
      </c>
      <c r="AC83" s="97"/>
      <c r="AD83" s="97"/>
      <c r="AE83" s="97"/>
      <c r="AF83" s="230" t="s">
        <v>3303</v>
      </c>
      <c r="AG83" s="417" t="s">
        <v>8548</v>
      </c>
      <c r="AH83" s="215" t="s">
        <v>8547</v>
      </c>
      <c r="AI83" s="97" t="str">
        <f t="shared" si="12"/>
        <v>HUGHES239-PM1-145</v>
      </c>
      <c r="AJ83" s="230">
        <v>233019505</v>
      </c>
      <c r="AK83" s="419" t="s">
        <v>8577</v>
      </c>
      <c r="AL83" s="97"/>
    </row>
    <row r="84" spans="1:38">
      <c r="A84" s="97" t="str">
        <f>VLOOKUP(C84,MasterRemote!$F$2:$H$237,3,FALSE)</f>
        <v>SCM201900010008000085</v>
      </c>
      <c r="B84" s="97">
        <f>Sheet6!B86</f>
        <v>85</v>
      </c>
      <c r="C84" s="97" t="str">
        <f>Sheet6!C86</f>
        <v>1.131.17.1</v>
      </c>
      <c r="D84" s="314">
        <f>Sheet6!H86</f>
        <v>43602</v>
      </c>
      <c r="E84" s="97" t="s">
        <v>8575</v>
      </c>
      <c r="F84" s="97" t="str">
        <f>Sheet6!D86</f>
        <v>Kanwil Jakarta 1</v>
      </c>
      <c r="G84" s="206" t="s">
        <v>3125</v>
      </c>
      <c r="H84" s="206" t="s">
        <v>3126</v>
      </c>
      <c r="I84" s="314">
        <f t="shared" si="7"/>
        <v>43602</v>
      </c>
      <c r="J84" s="314">
        <f t="shared" si="8"/>
        <v>43602</v>
      </c>
      <c r="K84" s="314">
        <f t="shared" si="9"/>
        <v>43602</v>
      </c>
      <c r="L84" s="314">
        <f t="shared" si="10"/>
        <v>43602</v>
      </c>
      <c r="M84" s="416" t="s">
        <v>8547</v>
      </c>
      <c r="N84" s="417" t="s">
        <v>8548</v>
      </c>
      <c r="O84" s="416" t="s">
        <v>14</v>
      </c>
      <c r="P84" s="97" t="s">
        <v>2940</v>
      </c>
      <c r="Q84" s="315">
        <v>20009</v>
      </c>
      <c r="R84" s="97"/>
      <c r="S84" s="97"/>
      <c r="T84" s="97">
        <f>Sheet6!Q86</f>
        <v>0</v>
      </c>
      <c r="U84" s="97">
        <v>180</v>
      </c>
      <c r="V84" s="97">
        <f>Sheet6!W86</f>
        <v>0</v>
      </c>
      <c r="W84" s="97">
        <f t="shared" si="11"/>
        <v>0</v>
      </c>
      <c r="X84" s="97">
        <f>Sheet6!X86</f>
        <v>0</v>
      </c>
      <c r="Y84" s="97">
        <f>Sheet6!AM86</f>
        <v>0</v>
      </c>
      <c r="Z84" s="230" t="s">
        <v>3305</v>
      </c>
      <c r="AA84" s="418">
        <f>VLOOKUP(F84,TaskInstalasi!$F$2:$AK$237,31,FALSE)</f>
        <v>233081108</v>
      </c>
      <c r="AB84" s="206" t="str">
        <f>VLOOKUP(F84,TaskInstalasi!$F$2:$AK$237,32,FALSE)</f>
        <v>Erwin Valentinus Samosir</v>
      </c>
      <c r="AC84" s="97"/>
      <c r="AD84" s="97"/>
      <c r="AE84" s="97"/>
      <c r="AF84" s="230" t="s">
        <v>3303</v>
      </c>
      <c r="AG84" s="417" t="s">
        <v>8548</v>
      </c>
      <c r="AH84" s="215" t="s">
        <v>8547</v>
      </c>
      <c r="AI84" s="97" t="str">
        <f t="shared" si="12"/>
        <v>HUGHES239-PM1-85</v>
      </c>
      <c r="AJ84" s="230">
        <v>233019505</v>
      </c>
      <c r="AK84" s="419" t="s">
        <v>8577</v>
      </c>
      <c r="AL84" s="97"/>
    </row>
    <row r="85" spans="1:38">
      <c r="A85" s="97" t="str">
        <f>VLOOKUP(C85,MasterRemote!$F$2:$H$237,3,FALSE)</f>
        <v>SCM201900010008000143</v>
      </c>
      <c r="B85" s="97">
        <f>Sheet6!B87</f>
        <v>143</v>
      </c>
      <c r="C85" s="97" t="str">
        <f>Sheet6!C87</f>
        <v>5.132.17.1</v>
      </c>
      <c r="D85" s="314">
        <f>Sheet6!H87</f>
        <v>43602</v>
      </c>
      <c r="E85" s="97" t="s">
        <v>8575</v>
      </c>
      <c r="F85" s="97" t="str">
        <f>Sheet6!D87</f>
        <v>KANCA PLG PAGAR ALAM</v>
      </c>
      <c r="G85" s="207" t="s">
        <v>3268</v>
      </c>
      <c r="H85" s="207" t="s">
        <v>3269</v>
      </c>
      <c r="I85" s="314">
        <f t="shared" si="7"/>
        <v>43602</v>
      </c>
      <c r="J85" s="314">
        <f t="shared" si="8"/>
        <v>43602</v>
      </c>
      <c r="K85" s="314">
        <f t="shared" si="9"/>
        <v>43602</v>
      </c>
      <c r="L85" s="314">
        <f t="shared" si="10"/>
        <v>43602</v>
      </c>
      <c r="M85" s="416" t="s">
        <v>8547</v>
      </c>
      <c r="N85" s="417" t="s">
        <v>8548</v>
      </c>
      <c r="O85" s="416" t="s">
        <v>14</v>
      </c>
      <c r="P85" s="97" t="s">
        <v>2940</v>
      </c>
      <c r="Q85" s="315">
        <v>20009</v>
      </c>
      <c r="R85" s="97"/>
      <c r="S85" s="97"/>
      <c r="T85" s="97">
        <f>Sheet6!Q87</f>
        <v>0</v>
      </c>
      <c r="U85" s="97">
        <v>180</v>
      </c>
      <c r="V85" s="97">
        <f>Sheet6!W87</f>
        <v>0</v>
      </c>
      <c r="W85" s="97">
        <f t="shared" si="11"/>
        <v>0</v>
      </c>
      <c r="X85" s="97">
        <f>Sheet6!X87</f>
        <v>0</v>
      </c>
      <c r="Y85" s="97">
        <f>Sheet6!AM87</f>
        <v>0</v>
      </c>
      <c r="Z85" s="230" t="s">
        <v>3305</v>
      </c>
      <c r="AA85" s="418">
        <f>VLOOKUP(F85,TaskInstalasi!$F$2:$AK$237,31,FALSE)</f>
        <v>233059704</v>
      </c>
      <c r="AB85" s="206" t="str">
        <f>VLOOKUP(F85,TaskInstalasi!$F$2:$AK$237,32,FALSE)</f>
        <v>Mohammad Rizal</v>
      </c>
      <c r="AC85" s="97"/>
      <c r="AD85" s="97"/>
      <c r="AE85" s="97"/>
      <c r="AF85" s="230" t="s">
        <v>3303</v>
      </c>
      <c r="AG85" s="417" t="s">
        <v>8548</v>
      </c>
      <c r="AH85" s="215" t="s">
        <v>8547</v>
      </c>
      <c r="AI85" s="97" t="str">
        <f t="shared" si="12"/>
        <v>HUGHES239-PM1-143</v>
      </c>
      <c r="AJ85" s="230">
        <v>233019505</v>
      </c>
      <c r="AK85" s="419" t="s">
        <v>8577</v>
      </c>
      <c r="AL85" s="97"/>
    </row>
    <row r="86" spans="1:38">
      <c r="A86" s="97" t="str">
        <f>VLOOKUP(C86,MasterRemote!$F$2:$H$237,3,FALSE)</f>
        <v>SCM201900010008000208</v>
      </c>
      <c r="B86" s="97">
        <f>Sheet6!B88</f>
        <v>208</v>
      </c>
      <c r="C86" s="97" t="str">
        <f>Sheet6!C88</f>
        <v>3.140.17.1</v>
      </c>
      <c r="D86" s="314">
        <f>Sheet6!H88</f>
        <v>43602</v>
      </c>
      <c r="E86" s="97" t="s">
        <v>8575</v>
      </c>
      <c r="F86" s="97" t="str">
        <f>Sheet6!D88</f>
        <v>KANCA JKT3 RANGKASBITUNG</v>
      </c>
      <c r="G86" s="450">
        <v>237701805</v>
      </c>
      <c r="H86" s="452" t="s">
        <v>3262</v>
      </c>
      <c r="I86" s="314">
        <f t="shared" si="7"/>
        <v>43602</v>
      </c>
      <c r="J86" s="314">
        <f t="shared" si="8"/>
        <v>43602</v>
      </c>
      <c r="K86" s="314">
        <f t="shared" si="9"/>
        <v>43602</v>
      </c>
      <c r="L86" s="314">
        <f t="shared" si="10"/>
        <v>43602</v>
      </c>
      <c r="M86" s="416" t="s">
        <v>8547</v>
      </c>
      <c r="N86" s="417" t="s">
        <v>8548</v>
      </c>
      <c r="O86" s="416" t="s">
        <v>14</v>
      </c>
      <c r="P86" s="97" t="s">
        <v>2940</v>
      </c>
      <c r="Q86" s="315">
        <v>20009</v>
      </c>
      <c r="R86" s="97"/>
      <c r="S86" s="97"/>
      <c r="T86" s="97">
        <f>Sheet6!Q88</f>
        <v>0</v>
      </c>
      <c r="U86" s="97">
        <v>180</v>
      </c>
      <c r="V86" s="97">
        <f>Sheet6!W88</f>
        <v>0</v>
      </c>
      <c r="W86" s="97">
        <f t="shared" si="11"/>
        <v>0</v>
      </c>
      <c r="X86" s="97">
        <f>Sheet6!X88</f>
        <v>0</v>
      </c>
      <c r="Y86" s="97">
        <f>Sheet6!AM88</f>
        <v>0</v>
      </c>
      <c r="Z86" s="230" t="s">
        <v>3305</v>
      </c>
      <c r="AA86" s="418">
        <f>VLOOKUP(F86,TaskInstalasi!$F$2:$AK$237,31,FALSE)</f>
        <v>233081108</v>
      </c>
      <c r="AB86" s="206" t="str">
        <f>VLOOKUP(F86,TaskInstalasi!$F$2:$AK$237,32,FALSE)</f>
        <v>Erwin Valentinus Samosir</v>
      </c>
      <c r="AC86" s="97"/>
      <c r="AD86" s="97"/>
      <c r="AE86" s="97"/>
      <c r="AF86" s="230" t="s">
        <v>3303</v>
      </c>
      <c r="AG86" s="417" t="s">
        <v>8548</v>
      </c>
      <c r="AH86" s="215" t="s">
        <v>8547</v>
      </c>
      <c r="AI86" s="97" t="str">
        <f t="shared" si="12"/>
        <v>HUGHES239-PM1-208</v>
      </c>
      <c r="AJ86" s="230">
        <v>233019505</v>
      </c>
      <c r="AK86" s="419" t="s">
        <v>8577</v>
      </c>
      <c r="AL86" s="97"/>
    </row>
    <row r="87" spans="1:38">
      <c r="A87" s="97" t="str">
        <f>VLOOKUP(C87,MasterRemote!$F$2:$H$237,3,FALSE)</f>
        <v>SCM201900010008000138</v>
      </c>
      <c r="B87" s="97">
        <f>Sheet6!B89</f>
        <v>138</v>
      </c>
      <c r="C87" s="97" t="str">
        <f>Sheet6!C89</f>
        <v>6.100.17.1</v>
      </c>
      <c r="D87" s="314">
        <f>Sheet6!H89</f>
        <v>43602</v>
      </c>
      <c r="E87" s="97" t="s">
        <v>8575</v>
      </c>
      <c r="F87" s="97" t="str">
        <f>Sheet6!D89</f>
        <v>KANCA YGY PURWOREJO [H0078]</v>
      </c>
      <c r="G87" s="207" t="s">
        <v>3263</v>
      </c>
      <c r="H87" s="207" t="s">
        <v>3264</v>
      </c>
      <c r="I87" s="314">
        <f t="shared" si="7"/>
        <v>43602</v>
      </c>
      <c r="J87" s="314">
        <f t="shared" si="8"/>
        <v>43602</v>
      </c>
      <c r="K87" s="314">
        <f t="shared" si="9"/>
        <v>43602</v>
      </c>
      <c r="L87" s="314">
        <f t="shared" si="10"/>
        <v>43602</v>
      </c>
      <c r="M87" s="416" t="s">
        <v>8547</v>
      </c>
      <c r="N87" s="417" t="s">
        <v>8548</v>
      </c>
      <c r="O87" s="416" t="s">
        <v>14</v>
      </c>
      <c r="P87" s="97" t="s">
        <v>2940</v>
      </c>
      <c r="Q87" s="315">
        <v>20009</v>
      </c>
      <c r="R87" s="97"/>
      <c r="S87" s="97"/>
      <c r="T87" s="97">
        <f>Sheet6!Q89</f>
        <v>0</v>
      </c>
      <c r="U87" s="97">
        <v>180</v>
      </c>
      <c r="V87" s="97">
        <f>Sheet6!W89</f>
        <v>0</v>
      </c>
      <c r="W87" s="97">
        <f t="shared" si="11"/>
        <v>0</v>
      </c>
      <c r="X87" s="97">
        <f>Sheet6!X89</f>
        <v>0</v>
      </c>
      <c r="Y87" s="97">
        <f>Sheet6!AM89</f>
        <v>0</v>
      </c>
      <c r="Z87" s="230" t="s">
        <v>3305</v>
      </c>
      <c r="AA87" s="97">
        <v>233060803</v>
      </c>
      <c r="AB87" s="97" t="s">
        <v>4903</v>
      </c>
      <c r="AC87" s="97"/>
      <c r="AD87" s="97"/>
      <c r="AE87" s="97"/>
      <c r="AF87" s="230" t="s">
        <v>3303</v>
      </c>
      <c r="AG87" s="417" t="s">
        <v>8548</v>
      </c>
      <c r="AH87" s="215" t="s">
        <v>8547</v>
      </c>
      <c r="AI87" s="97" t="str">
        <f t="shared" si="12"/>
        <v>HUGHES239-PM1-138</v>
      </c>
      <c r="AJ87" s="230">
        <v>233019505</v>
      </c>
      <c r="AK87" s="419" t="s">
        <v>8577</v>
      </c>
      <c r="AL87" s="97"/>
    </row>
    <row r="88" spans="1:38">
      <c r="A88" s="97" t="str">
        <f>VLOOKUP(C88,MasterRemote!$F$2:$H$237,3,FALSE)</f>
        <v>SCM201900010008000231</v>
      </c>
      <c r="B88" s="97">
        <f>Sheet6!B90</f>
        <v>231</v>
      </c>
      <c r="C88" s="97" t="str">
        <f>Sheet6!C90</f>
        <v>3.108.17.1</v>
      </c>
      <c r="D88" s="314">
        <f>Sheet6!H90</f>
        <v>43602</v>
      </c>
      <c r="E88" s="97" t="s">
        <v>8575</v>
      </c>
      <c r="F88" s="97" t="str">
        <f>Sheet6!D90</f>
        <v>KANCA POSO</v>
      </c>
      <c r="G88" s="206" t="s">
        <v>3252</v>
      </c>
      <c r="H88" s="206" t="s">
        <v>3253</v>
      </c>
      <c r="I88" s="314">
        <f t="shared" si="7"/>
        <v>43602</v>
      </c>
      <c r="J88" s="314">
        <f t="shared" si="8"/>
        <v>43602</v>
      </c>
      <c r="K88" s="314">
        <f t="shared" si="9"/>
        <v>43602</v>
      </c>
      <c r="L88" s="314">
        <f t="shared" si="10"/>
        <v>43602</v>
      </c>
      <c r="M88" s="416" t="s">
        <v>8547</v>
      </c>
      <c r="N88" s="417" t="s">
        <v>8548</v>
      </c>
      <c r="O88" s="416" t="s">
        <v>14</v>
      </c>
      <c r="P88" s="97" t="s">
        <v>2940</v>
      </c>
      <c r="Q88" s="315">
        <v>20009</v>
      </c>
      <c r="R88" s="97"/>
      <c r="S88" s="97"/>
      <c r="T88" s="97">
        <f>Sheet6!Q90</f>
        <v>0</v>
      </c>
      <c r="U88" s="97">
        <v>180</v>
      </c>
      <c r="V88" s="97">
        <f>Sheet6!W90</f>
        <v>0</v>
      </c>
      <c r="W88" s="97">
        <f t="shared" si="11"/>
        <v>0</v>
      </c>
      <c r="X88" s="97">
        <f>Sheet6!X90</f>
        <v>0</v>
      </c>
      <c r="Y88" s="97">
        <f>Sheet6!AM90</f>
        <v>0</v>
      </c>
      <c r="Z88" s="230" t="s">
        <v>3305</v>
      </c>
      <c r="AA88" s="418">
        <f>VLOOKUP(F88,TaskInstalasi!$F$2:$AK$237,31,FALSE)</f>
        <v>236471702</v>
      </c>
      <c r="AB88" s="206" t="str">
        <f>VLOOKUP(F88,TaskInstalasi!$F$2:$AK$237,32,FALSE)</f>
        <v>Tubagus Arifyanto</v>
      </c>
      <c r="AC88" s="97"/>
      <c r="AD88" s="97"/>
      <c r="AE88" s="97"/>
      <c r="AF88" s="230" t="s">
        <v>3303</v>
      </c>
      <c r="AG88" s="417" t="s">
        <v>8548</v>
      </c>
      <c r="AH88" s="215" t="s">
        <v>8547</v>
      </c>
      <c r="AI88" s="97" t="str">
        <f t="shared" si="12"/>
        <v>HUGHES239-PM1-231</v>
      </c>
      <c r="AJ88" s="230">
        <v>233019505</v>
      </c>
      <c r="AK88" s="419" t="s">
        <v>8577</v>
      </c>
      <c r="AL88" s="97"/>
    </row>
    <row r="89" spans="1:38">
      <c r="A89" s="97" t="str">
        <f>VLOOKUP(C89,MasterRemote!$F$2:$H$237,3,FALSE)</f>
        <v>SCM201900010008000101</v>
      </c>
      <c r="B89" s="97">
        <f>Sheet6!B91</f>
        <v>101</v>
      </c>
      <c r="C89" s="97" t="str">
        <f>Sheet6!C91</f>
        <v>2.105.17.1</v>
      </c>
      <c r="D89" s="314">
        <f>Sheet6!H91</f>
        <v>43602</v>
      </c>
      <c r="E89" s="97" t="s">
        <v>8575</v>
      </c>
      <c r="F89" s="97" t="str">
        <f>Sheet6!D91</f>
        <v>KANCA MLG TULUNGAGUNG [R0110]</v>
      </c>
      <c r="G89" s="206" t="s">
        <v>3128</v>
      </c>
      <c r="H89" s="206" t="s">
        <v>3129</v>
      </c>
      <c r="I89" s="314">
        <f t="shared" si="7"/>
        <v>43602</v>
      </c>
      <c r="J89" s="314">
        <f t="shared" si="8"/>
        <v>43602</v>
      </c>
      <c r="K89" s="314">
        <f t="shared" si="9"/>
        <v>43602</v>
      </c>
      <c r="L89" s="314">
        <f t="shared" si="10"/>
        <v>43602</v>
      </c>
      <c r="M89" s="416" t="s">
        <v>8547</v>
      </c>
      <c r="N89" s="417" t="s">
        <v>8548</v>
      </c>
      <c r="O89" s="416" t="s">
        <v>14</v>
      </c>
      <c r="P89" s="97" t="s">
        <v>2940</v>
      </c>
      <c r="Q89" s="315">
        <v>20009</v>
      </c>
      <c r="R89" s="97"/>
      <c r="S89" s="97"/>
      <c r="T89" s="97">
        <f>Sheet6!Q91</f>
        <v>0</v>
      </c>
      <c r="U89" s="97">
        <v>180</v>
      </c>
      <c r="V89" s="97">
        <f>Sheet6!W91</f>
        <v>0</v>
      </c>
      <c r="W89" s="97">
        <f t="shared" si="11"/>
        <v>0</v>
      </c>
      <c r="X89" s="97">
        <f>Sheet6!X91</f>
        <v>0</v>
      </c>
      <c r="Y89" s="97">
        <f>Sheet6!AM91</f>
        <v>0</v>
      </c>
      <c r="Z89" s="230" t="s">
        <v>3305</v>
      </c>
      <c r="AA89" s="418">
        <f>VLOOKUP(F89,TaskInstalasi!$F$2:$AK$237,31,FALSE)</f>
        <v>233040304</v>
      </c>
      <c r="AB89" s="206" t="str">
        <f>VLOOKUP(F89,TaskInstalasi!$F$2:$AK$237,32,FALSE)</f>
        <v>Deddy Ambar Setiawan</v>
      </c>
      <c r="AC89" s="97"/>
      <c r="AD89" s="97"/>
      <c r="AE89" s="97"/>
      <c r="AF89" s="230" t="s">
        <v>3303</v>
      </c>
      <c r="AG89" s="417" t="s">
        <v>8548</v>
      </c>
      <c r="AH89" s="215" t="s">
        <v>8547</v>
      </c>
      <c r="AI89" s="97" t="str">
        <f t="shared" si="12"/>
        <v>HUGHES239-PM1-101</v>
      </c>
      <c r="AJ89" s="230">
        <v>233019505</v>
      </c>
      <c r="AK89" s="419" t="s">
        <v>8577</v>
      </c>
      <c r="AL89" s="97"/>
    </row>
    <row r="90" spans="1:38">
      <c r="A90" s="97" t="str">
        <f>VLOOKUP(C90,MasterRemote!$F$2:$H$237,3,FALSE)</f>
        <v>SCM201900010008000070</v>
      </c>
      <c r="B90" s="97">
        <f>Sheet6!B92</f>
        <v>70</v>
      </c>
      <c r="C90" s="97" t="str">
        <f>Sheet6!C92</f>
        <v>1.41.17.1</v>
      </c>
      <c r="D90" s="314">
        <f>Sheet6!H92</f>
        <v>43602</v>
      </c>
      <c r="E90" s="97" t="s">
        <v>8575</v>
      </c>
      <c r="F90" s="97" t="str">
        <f>Sheet6!D92</f>
        <v>JAMBI 1.41.17.1</v>
      </c>
      <c r="G90" s="206" t="s">
        <v>3258</v>
      </c>
      <c r="H90" s="206" t="s">
        <v>3115</v>
      </c>
      <c r="I90" s="314">
        <f t="shared" si="7"/>
        <v>43602</v>
      </c>
      <c r="J90" s="314">
        <f t="shared" si="8"/>
        <v>43602</v>
      </c>
      <c r="K90" s="314">
        <f t="shared" si="9"/>
        <v>43602</v>
      </c>
      <c r="L90" s="314">
        <f t="shared" si="10"/>
        <v>43602</v>
      </c>
      <c r="M90" s="416" t="s">
        <v>8547</v>
      </c>
      <c r="N90" s="417" t="s">
        <v>8548</v>
      </c>
      <c r="O90" s="416" t="s">
        <v>14</v>
      </c>
      <c r="P90" s="97" t="s">
        <v>2940</v>
      </c>
      <c r="Q90" s="315">
        <v>20009</v>
      </c>
      <c r="R90" s="97"/>
      <c r="S90" s="97"/>
      <c r="T90" s="97">
        <f>Sheet6!Q92</f>
        <v>0</v>
      </c>
      <c r="U90" s="97">
        <v>180</v>
      </c>
      <c r="V90" s="97">
        <f>Sheet6!W92</f>
        <v>0</v>
      </c>
      <c r="W90" s="97">
        <f t="shared" si="11"/>
        <v>0</v>
      </c>
      <c r="X90" s="97">
        <f>Sheet6!X92</f>
        <v>0</v>
      </c>
      <c r="Y90" s="97">
        <f>Sheet6!AM92</f>
        <v>0</v>
      </c>
      <c r="Z90" s="230" t="s">
        <v>3305</v>
      </c>
      <c r="AA90" s="418">
        <f>VLOOKUP(F90,TaskInstalasi!$F$2:$AK$237,31,FALSE)</f>
        <v>236941705</v>
      </c>
      <c r="AB90" s="206" t="str">
        <f>VLOOKUP(F90,TaskInstalasi!$F$2:$AK$237,32,FALSE)</f>
        <v>Dede Somantri</v>
      </c>
      <c r="AC90" s="97"/>
      <c r="AD90" s="97"/>
      <c r="AE90" s="97"/>
      <c r="AF90" s="230" t="s">
        <v>3303</v>
      </c>
      <c r="AG90" s="417" t="s">
        <v>8548</v>
      </c>
      <c r="AH90" s="215" t="s">
        <v>8547</v>
      </c>
      <c r="AI90" s="97" t="str">
        <f t="shared" si="12"/>
        <v>HUGHES239-PM1-70</v>
      </c>
      <c r="AJ90" s="230">
        <v>233019505</v>
      </c>
      <c r="AK90" s="419" t="s">
        <v>8577</v>
      </c>
      <c r="AL90" s="97"/>
    </row>
    <row r="91" spans="1:38">
      <c r="A91" s="97" t="str">
        <f>VLOOKUP(C91,MasterRemote!$F$2:$H$237,3,FALSE)</f>
        <v>SCM201900010008000117</v>
      </c>
      <c r="B91" s="97">
        <f>Sheet6!B93</f>
        <v>117</v>
      </c>
      <c r="C91" s="97" t="str">
        <f>Sheet6!C93</f>
        <v>1.132.161.1</v>
      </c>
      <c r="D91" s="314">
        <f>Sheet6!H93</f>
        <v>43602</v>
      </c>
      <c r="E91" s="97" t="s">
        <v>8575</v>
      </c>
      <c r="F91" s="97" t="str">
        <f>Sheet6!D93</f>
        <v>JKT KRAMAT</v>
      </c>
      <c r="G91" s="450">
        <v>236581704</v>
      </c>
      <c r="H91" s="450" t="s">
        <v>8897</v>
      </c>
      <c r="I91" s="314">
        <f t="shared" si="7"/>
        <v>43602</v>
      </c>
      <c r="J91" s="314">
        <f t="shared" si="8"/>
        <v>43602</v>
      </c>
      <c r="K91" s="314">
        <f t="shared" si="9"/>
        <v>43602</v>
      </c>
      <c r="L91" s="314">
        <f t="shared" si="10"/>
        <v>43602</v>
      </c>
      <c r="M91" s="416" t="s">
        <v>8547</v>
      </c>
      <c r="N91" s="417" t="s">
        <v>8548</v>
      </c>
      <c r="O91" s="416" t="s">
        <v>14</v>
      </c>
      <c r="P91" s="97" t="s">
        <v>2940</v>
      </c>
      <c r="Q91" s="315">
        <v>20009</v>
      </c>
      <c r="R91" s="97"/>
      <c r="S91" s="97"/>
      <c r="T91" s="97">
        <f>Sheet6!Q93</f>
        <v>0</v>
      </c>
      <c r="U91" s="97">
        <v>180</v>
      </c>
      <c r="V91" s="97">
        <f>Sheet6!W93</f>
        <v>0</v>
      </c>
      <c r="W91" s="97">
        <f t="shared" si="11"/>
        <v>0</v>
      </c>
      <c r="X91" s="97">
        <f>Sheet6!X93</f>
        <v>0</v>
      </c>
      <c r="Y91" s="97">
        <f>Sheet6!AM93</f>
        <v>0</v>
      </c>
      <c r="Z91" s="230" t="s">
        <v>3305</v>
      </c>
      <c r="AA91" s="418">
        <f>VLOOKUP(F91,TaskInstalasi!$F$2:$AK$237,31,FALSE)</f>
        <v>233081108</v>
      </c>
      <c r="AB91" s="206" t="str">
        <f>VLOOKUP(F91,TaskInstalasi!$F$2:$AK$237,32,FALSE)</f>
        <v>Erwin Valentinus Samosir</v>
      </c>
      <c r="AC91" s="97"/>
      <c r="AD91" s="97"/>
      <c r="AE91" s="97"/>
      <c r="AF91" s="230" t="s">
        <v>3303</v>
      </c>
      <c r="AG91" s="417" t="s">
        <v>8548</v>
      </c>
      <c r="AH91" s="215" t="s">
        <v>8547</v>
      </c>
      <c r="AI91" s="97" t="str">
        <f t="shared" si="12"/>
        <v>HUGHES239-PM1-117</v>
      </c>
      <c r="AJ91" s="230">
        <v>233019505</v>
      </c>
      <c r="AK91" s="419" t="s">
        <v>8577</v>
      </c>
      <c r="AL91" s="97"/>
    </row>
    <row r="92" spans="1:38">
      <c r="A92" s="97" t="str">
        <f>VLOOKUP(C92,MasterRemote!$F$2:$H$237,3,FALSE)</f>
        <v>SCM201900010008000183</v>
      </c>
      <c r="B92" s="97">
        <f>Sheet6!B94</f>
        <v>183</v>
      </c>
      <c r="C92" s="97" t="str">
        <f>Sheet6!C94</f>
        <v>6.108.17.1</v>
      </c>
      <c r="D92" s="314">
        <f>Sheet6!H94</f>
        <v>43602</v>
      </c>
      <c r="E92" s="97" t="s">
        <v>8575</v>
      </c>
      <c r="F92" s="97" t="str">
        <f>Sheet6!D94</f>
        <v>KANCA SBY SAMPANG</v>
      </c>
      <c r="G92" s="206" t="s">
        <v>3247</v>
      </c>
      <c r="H92" s="206" t="s">
        <v>3248</v>
      </c>
      <c r="I92" s="314">
        <f t="shared" si="7"/>
        <v>43602</v>
      </c>
      <c r="J92" s="314">
        <f t="shared" si="8"/>
        <v>43602</v>
      </c>
      <c r="K92" s="314">
        <f t="shared" si="9"/>
        <v>43602</v>
      </c>
      <c r="L92" s="314">
        <f t="shared" si="10"/>
        <v>43602</v>
      </c>
      <c r="M92" s="416" t="s">
        <v>8547</v>
      </c>
      <c r="N92" s="417" t="s">
        <v>8548</v>
      </c>
      <c r="O92" s="416" t="s">
        <v>14</v>
      </c>
      <c r="P92" s="97" t="s">
        <v>2940</v>
      </c>
      <c r="Q92" s="315">
        <v>20009</v>
      </c>
      <c r="R92" s="97"/>
      <c r="S92" s="97"/>
      <c r="T92" s="97">
        <f>Sheet6!Q94</f>
        <v>0</v>
      </c>
      <c r="U92" s="97">
        <v>180</v>
      </c>
      <c r="V92" s="97">
        <f>Sheet6!W94</f>
        <v>0</v>
      </c>
      <c r="W92" s="97">
        <f t="shared" si="11"/>
        <v>0</v>
      </c>
      <c r="X92" s="97">
        <f>Sheet6!X94</f>
        <v>0</v>
      </c>
      <c r="Y92" s="97">
        <f>Sheet6!AM94</f>
        <v>0</v>
      </c>
      <c r="Z92" s="230" t="s">
        <v>3305</v>
      </c>
      <c r="AA92" s="418">
        <f>VLOOKUP(F92,TaskInstalasi!$F$2:$AK$237,31,FALSE)</f>
        <v>233040304</v>
      </c>
      <c r="AB92" s="206" t="str">
        <f>VLOOKUP(F92,TaskInstalasi!$F$2:$AK$237,32,FALSE)</f>
        <v>Deddy Ambar Setiawan</v>
      </c>
      <c r="AC92" s="97"/>
      <c r="AD92" s="97"/>
      <c r="AE92" s="97"/>
      <c r="AF92" s="230" t="s">
        <v>3303</v>
      </c>
      <c r="AG92" s="417" t="s">
        <v>8548</v>
      </c>
      <c r="AH92" s="215" t="s">
        <v>8547</v>
      </c>
      <c r="AI92" s="97" t="str">
        <f t="shared" si="12"/>
        <v>HUGHES239-PM1-183</v>
      </c>
      <c r="AJ92" s="230">
        <v>233019505</v>
      </c>
      <c r="AK92" s="419" t="s">
        <v>8577</v>
      </c>
      <c r="AL92" s="97"/>
    </row>
    <row r="93" spans="1:38">
      <c r="A93" s="97" t="str">
        <f>VLOOKUP(C93,MasterRemote!$F$2:$H$237,3,FALSE)</f>
        <v>SCM201900010008000103</v>
      </c>
      <c r="B93" s="97">
        <f>Sheet6!B95</f>
        <v>103</v>
      </c>
      <c r="C93" s="97" t="str">
        <f>Sheet6!C95</f>
        <v>2.101.17.1</v>
      </c>
      <c r="D93" s="314">
        <f>Sheet6!H95</f>
        <v>43602</v>
      </c>
      <c r="E93" s="97" t="s">
        <v>8575</v>
      </c>
      <c r="F93" s="97" t="str">
        <f>Sheet6!D95</f>
        <v>KANCA MLG LUMAJANG</v>
      </c>
      <c r="G93" s="450">
        <v>888888004</v>
      </c>
      <c r="H93" s="452" t="str">
        <f>Sheet6!M95</f>
        <v>Jauhari</v>
      </c>
      <c r="I93" s="314">
        <f t="shared" si="7"/>
        <v>43602</v>
      </c>
      <c r="J93" s="314">
        <f t="shared" si="8"/>
        <v>43602</v>
      </c>
      <c r="K93" s="314">
        <f t="shared" si="9"/>
        <v>43602</v>
      </c>
      <c r="L93" s="314">
        <f t="shared" si="10"/>
        <v>43602</v>
      </c>
      <c r="M93" s="416" t="s">
        <v>8547</v>
      </c>
      <c r="N93" s="417" t="s">
        <v>8548</v>
      </c>
      <c r="O93" s="416" t="s">
        <v>14</v>
      </c>
      <c r="P93" s="97" t="s">
        <v>2940</v>
      </c>
      <c r="Q93" s="315">
        <v>20009</v>
      </c>
      <c r="R93" s="97"/>
      <c r="S93" s="97"/>
      <c r="T93" s="97">
        <f>Sheet6!Q95</f>
        <v>0</v>
      </c>
      <c r="U93" s="97">
        <v>180</v>
      </c>
      <c r="V93" s="97">
        <f>Sheet6!W95</f>
        <v>0</v>
      </c>
      <c r="W93" s="97">
        <f t="shared" si="11"/>
        <v>0</v>
      </c>
      <c r="X93" s="97">
        <f>Sheet6!X95</f>
        <v>0</v>
      </c>
      <c r="Y93" s="97">
        <f>Sheet6!AM95</f>
        <v>0</v>
      </c>
      <c r="Z93" s="230" t="s">
        <v>3305</v>
      </c>
      <c r="AA93" s="418">
        <f>VLOOKUP(F93,TaskInstalasi!$F$2:$AK$237,31,FALSE)</f>
        <v>233040304</v>
      </c>
      <c r="AB93" s="206" t="str">
        <f>VLOOKUP(F93,TaskInstalasi!$F$2:$AK$237,32,FALSE)</f>
        <v>Deddy Ambar Setiawan</v>
      </c>
      <c r="AC93" s="97"/>
      <c r="AD93" s="97"/>
      <c r="AE93" s="97"/>
      <c r="AF93" s="230" t="s">
        <v>3303</v>
      </c>
      <c r="AG93" s="417" t="s">
        <v>8548</v>
      </c>
      <c r="AH93" s="215" t="s">
        <v>8547</v>
      </c>
      <c r="AI93" s="97" t="str">
        <f t="shared" si="12"/>
        <v>HUGHES239-PM1-103</v>
      </c>
      <c r="AJ93" s="230">
        <v>233019505</v>
      </c>
      <c r="AK93" s="419" t="s">
        <v>8577</v>
      </c>
      <c r="AL93" s="97"/>
    </row>
    <row r="94" spans="1:38">
      <c r="A94" s="97" t="str">
        <f>VLOOKUP(C94,MasterRemote!$F$2:$H$237,3,FALSE)</f>
        <v>SCM201900010008000216</v>
      </c>
      <c r="B94" s="97">
        <f>Sheet6!B96</f>
        <v>216</v>
      </c>
      <c r="C94" s="97" t="str">
        <f>Sheet6!C96</f>
        <v>1.78.17.1</v>
      </c>
      <c r="D94" s="314">
        <f>Sheet6!H96</f>
        <v>43602</v>
      </c>
      <c r="E94" s="97" t="s">
        <v>8575</v>
      </c>
      <c r="F94" s="97" t="str">
        <f>Sheet6!D96</f>
        <v>SOLOK</v>
      </c>
      <c r="G94" s="207" t="s">
        <v>3263</v>
      </c>
      <c r="H94" s="207" t="s">
        <v>3264</v>
      </c>
      <c r="I94" s="314">
        <f t="shared" si="7"/>
        <v>43602</v>
      </c>
      <c r="J94" s="314">
        <f t="shared" si="8"/>
        <v>43602</v>
      </c>
      <c r="K94" s="314">
        <f t="shared" si="9"/>
        <v>43602</v>
      </c>
      <c r="L94" s="314">
        <f t="shared" si="10"/>
        <v>43602</v>
      </c>
      <c r="M94" s="416" t="s">
        <v>8547</v>
      </c>
      <c r="N94" s="417" t="s">
        <v>8548</v>
      </c>
      <c r="O94" s="416" t="s">
        <v>14</v>
      </c>
      <c r="P94" s="97" t="s">
        <v>2940</v>
      </c>
      <c r="Q94" s="315">
        <v>20009</v>
      </c>
      <c r="R94" s="97"/>
      <c r="S94" s="97"/>
      <c r="T94" s="97">
        <f>Sheet6!Q96</f>
        <v>0</v>
      </c>
      <c r="U94" s="97">
        <v>180</v>
      </c>
      <c r="V94" s="97">
        <f>Sheet6!W96</f>
        <v>0</v>
      </c>
      <c r="W94" s="97">
        <f t="shared" si="11"/>
        <v>0</v>
      </c>
      <c r="X94" s="97">
        <f>Sheet6!X96</f>
        <v>0</v>
      </c>
      <c r="Y94" s="97">
        <f>Sheet6!AM96</f>
        <v>0</v>
      </c>
      <c r="Z94" s="230" t="s">
        <v>3305</v>
      </c>
      <c r="AA94" s="418">
        <f>VLOOKUP(F94,TaskInstalasi!$F$2:$AK$237,31,FALSE)</f>
        <v>236941705</v>
      </c>
      <c r="AB94" s="206" t="str">
        <f>VLOOKUP(F94,TaskInstalasi!$F$2:$AK$237,32,FALSE)</f>
        <v>Dede Somantri</v>
      </c>
      <c r="AC94" s="97"/>
      <c r="AD94" s="97"/>
      <c r="AE94" s="97"/>
      <c r="AF94" s="230" t="s">
        <v>3303</v>
      </c>
      <c r="AG94" s="417" t="s">
        <v>8548</v>
      </c>
      <c r="AH94" s="215" t="s">
        <v>8547</v>
      </c>
      <c r="AI94" s="97" t="str">
        <f t="shared" si="12"/>
        <v>HUGHES239-PM1-216</v>
      </c>
      <c r="AJ94" s="230">
        <v>233019505</v>
      </c>
      <c r="AK94" s="419" t="s">
        <v>8577</v>
      </c>
      <c r="AL94" s="97"/>
    </row>
    <row r="95" spans="1:38">
      <c r="A95" s="97" t="str">
        <f>VLOOKUP(C95,MasterRemote!$F$2:$H$237,3,FALSE)</f>
        <v>SCM201900010008000178</v>
      </c>
      <c r="B95" s="97">
        <f>Sheet6!B97</f>
        <v>178</v>
      </c>
      <c r="C95" s="97" t="str">
        <f>Sheet6!C97</f>
        <v>2.70.17.1</v>
      </c>
      <c r="D95" s="314">
        <f>Sheet6!H97</f>
        <v>43603</v>
      </c>
      <c r="E95" s="97" t="s">
        <v>8575</v>
      </c>
      <c r="F95" s="97" t="str">
        <f>Sheet6!D97</f>
        <v>KANCA YGY YOGYA KATAMSO</v>
      </c>
      <c r="G95" s="207" t="s">
        <v>3263</v>
      </c>
      <c r="H95" s="207" t="s">
        <v>3264</v>
      </c>
      <c r="I95" s="314">
        <f t="shared" si="7"/>
        <v>43603</v>
      </c>
      <c r="J95" s="314">
        <f t="shared" si="8"/>
        <v>43603</v>
      </c>
      <c r="K95" s="314">
        <f t="shared" si="9"/>
        <v>43603</v>
      </c>
      <c r="L95" s="314">
        <f t="shared" si="10"/>
        <v>43603</v>
      </c>
      <c r="M95" s="416" t="s">
        <v>8547</v>
      </c>
      <c r="N95" s="417" t="s">
        <v>8548</v>
      </c>
      <c r="O95" s="416" t="s">
        <v>14</v>
      </c>
      <c r="P95" s="97" t="s">
        <v>2940</v>
      </c>
      <c r="Q95" s="315">
        <v>20009</v>
      </c>
      <c r="R95" s="97"/>
      <c r="S95" s="97"/>
      <c r="T95" s="97">
        <f>Sheet6!Q97</f>
        <v>0</v>
      </c>
      <c r="U95" s="97">
        <v>180</v>
      </c>
      <c r="V95" s="97">
        <f>Sheet6!W97</f>
        <v>0</v>
      </c>
      <c r="W95" s="97">
        <f t="shared" si="11"/>
        <v>0</v>
      </c>
      <c r="X95" s="97">
        <f>Sheet6!X97</f>
        <v>0</v>
      </c>
      <c r="Y95" s="97">
        <f>Sheet6!AM97</f>
        <v>0</v>
      </c>
      <c r="Z95" s="230" t="s">
        <v>3305</v>
      </c>
      <c r="AA95" s="418">
        <f>VLOOKUP(F95,TaskInstalasi!$F$2:$AK$237,31,FALSE)</f>
        <v>233040304</v>
      </c>
      <c r="AB95" s="206" t="str">
        <f>VLOOKUP(F95,TaskInstalasi!$F$2:$AK$237,32,FALSE)</f>
        <v>Deddy Ambar Setiawan</v>
      </c>
      <c r="AC95" s="97"/>
      <c r="AD95" s="97"/>
      <c r="AE95" s="97"/>
      <c r="AF95" s="230" t="s">
        <v>3303</v>
      </c>
      <c r="AG95" s="417" t="s">
        <v>8548</v>
      </c>
      <c r="AH95" s="215" t="s">
        <v>8547</v>
      </c>
      <c r="AI95" s="97" t="str">
        <f t="shared" si="12"/>
        <v>HUGHES239-PM1-178</v>
      </c>
      <c r="AJ95" s="230">
        <v>233019505</v>
      </c>
      <c r="AK95" s="419" t="s">
        <v>8577</v>
      </c>
      <c r="AL95" s="97"/>
    </row>
    <row r="96" spans="1:38">
      <c r="A96" s="97" t="str">
        <f>VLOOKUP(C96,MasterRemote!$F$2:$H$237,3,FALSE)</f>
        <v>SCM201900010008000218</v>
      </c>
      <c r="B96" s="97">
        <f>Sheet6!B98</f>
        <v>218</v>
      </c>
      <c r="C96" s="97" t="str">
        <f>Sheet6!C98</f>
        <v>5.101.17.1</v>
      </c>
      <c r="D96" s="314">
        <f>Sheet6!H98</f>
        <v>43603</v>
      </c>
      <c r="E96" s="97" t="s">
        <v>8575</v>
      </c>
      <c r="F96" s="97" t="str">
        <f>Sheet6!D98</f>
        <v>SUNGAI PENUH</v>
      </c>
      <c r="G96" s="206" t="s">
        <v>3221</v>
      </c>
      <c r="H96" s="206" t="s">
        <v>3222</v>
      </c>
      <c r="I96" s="314">
        <f t="shared" si="7"/>
        <v>43603</v>
      </c>
      <c r="J96" s="314">
        <f t="shared" si="8"/>
        <v>43603</v>
      </c>
      <c r="K96" s="314">
        <f t="shared" si="9"/>
        <v>43603</v>
      </c>
      <c r="L96" s="314">
        <f t="shared" si="10"/>
        <v>43603</v>
      </c>
      <c r="M96" s="416" t="s">
        <v>8547</v>
      </c>
      <c r="N96" s="417" t="s">
        <v>8548</v>
      </c>
      <c r="O96" s="416" t="s">
        <v>14</v>
      </c>
      <c r="P96" s="97" t="s">
        <v>2940</v>
      </c>
      <c r="Q96" s="315">
        <v>20009</v>
      </c>
      <c r="R96" s="97"/>
      <c r="S96" s="97"/>
      <c r="T96" s="97">
        <f>Sheet6!Q98</f>
        <v>0</v>
      </c>
      <c r="U96" s="97">
        <v>180</v>
      </c>
      <c r="V96" s="97">
        <f>Sheet6!W98</f>
        <v>0</v>
      </c>
      <c r="W96" s="97">
        <f t="shared" si="11"/>
        <v>0</v>
      </c>
      <c r="X96" s="97">
        <f>Sheet6!X98</f>
        <v>0</v>
      </c>
      <c r="Y96" s="97">
        <f>Sheet6!AM98</f>
        <v>0</v>
      </c>
      <c r="Z96" s="230" t="s">
        <v>3305</v>
      </c>
      <c r="AA96" s="418">
        <f>VLOOKUP(F96,TaskInstalasi!$F$2:$AK$237,31,FALSE)</f>
        <v>236941705</v>
      </c>
      <c r="AB96" s="206" t="str">
        <f>VLOOKUP(F96,TaskInstalasi!$F$2:$AK$237,32,FALSE)</f>
        <v>Dede Somantri</v>
      </c>
      <c r="AC96" s="97"/>
      <c r="AD96" s="97"/>
      <c r="AE96" s="97"/>
      <c r="AF96" s="230" t="s">
        <v>3303</v>
      </c>
      <c r="AG96" s="417" t="s">
        <v>8548</v>
      </c>
      <c r="AH96" s="215" t="s">
        <v>8547</v>
      </c>
      <c r="AI96" s="97" t="str">
        <f t="shared" si="12"/>
        <v>HUGHES239-PM1-218</v>
      </c>
      <c r="AJ96" s="230">
        <v>233019505</v>
      </c>
      <c r="AK96" s="419" t="s">
        <v>8577</v>
      </c>
      <c r="AL96" s="97"/>
    </row>
    <row r="97" spans="1:38">
      <c r="A97" s="97" t="str">
        <f>VLOOKUP(C97,MasterRemote!$F$2:$H$237,3,FALSE)</f>
        <v>SCM201900010008000162</v>
      </c>
      <c r="B97" s="97">
        <f>Sheet6!B99</f>
        <v>162</v>
      </c>
      <c r="C97" s="97" t="str">
        <f>Sheet6!C99</f>
        <v>2.78.17.1</v>
      </c>
      <c r="D97" s="314">
        <f>Sheet6!H99</f>
        <v>43603</v>
      </c>
      <c r="E97" s="97" t="s">
        <v>8575</v>
      </c>
      <c r="F97" s="97" t="str">
        <f>Sheet6!D99</f>
        <v>KANCA YGY MUNTILAN [H0251]</v>
      </c>
      <c r="G97" s="206" t="s">
        <v>3219</v>
      </c>
      <c r="H97" s="206" t="s">
        <v>3220</v>
      </c>
      <c r="I97" s="314">
        <f t="shared" si="7"/>
        <v>43603</v>
      </c>
      <c r="J97" s="314">
        <f t="shared" si="8"/>
        <v>43603</v>
      </c>
      <c r="K97" s="314">
        <f t="shared" si="9"/>
        <v>43603</v>
      </c>
      <c r="L97" s="314">
        <f t="shared" si="10"/>
        <v>43603</v>
      </c>
      <c r="M97" s="416" t="s">
        <v>8547</v>
      </c>
      <c r="N97" s="417" t="s">
        <v>8548</v>
      </c>
      <c r="O97" s="416" t="s">
        <v>14</v>
      </c>
      <c r="P97" s="97" t="s">
        <v>2940</v>
      </c>
      <c r="Q97" s="315">
        <v>20009</v>
      </c>
      <c r="R97" s="97"/>
      <c r="S97" s="97"/>
      <c r="T97" s="97">
        <f>Sheet6!Q99</f>
        <v>0</v>
      </c>
      <c r="U97" s="97">
        <v>180</v>
      </c>
      <c r="V97" s="97">
        <f>Sheet6!W99</f>
        <v>0</v>
      </c>
      <c r="W97" s="97">
        <f t="shared" si="11"/>
        <v>0</v>
      </c>
      <c r="X97" s="97">
        <f>Sheet6!X99</f>
        <v>0</v>
      </c>
      <c r="Y97" s="97">
        <f>Sheet6!AM99</f>
        <v>0</v>
      </c>
      <c r="Z97" s="230" t="s">
        <v>3305</v>
      </c>
      <c r="AA97" s="97">
        <v>233060803</v>
      </c>
      <c r="AB97" s="97" t="s">
        <v>4903</v>
      </c>
      <c r="AC97" s="97"/>
      <c r="AD97" s="97"/>
      <c r="AE97" s="97"/>
      <c r="AF97" s="230" t="s">
        <v>3303</v>
      </c>
      <c r="AG97" s="417" t="s">
        <v>8548</v>
      </c>
      <c r="AH97" s="215" t="s">
        <v>8547</v>
      </c>
      <c r="AI97" s="97" t="str">
        <f t="shared" si="12"/>
        <v>HUGHES239-PM1-162</v>
      </c>
      <c r="AJ97" s="230">
        <v>233019505</v>
      </c>
      <c r="AK97" s="419" t="s">
        <v>8577</v>
      </c>
      <c r="AL97" s="97"/>
    </row>
    <row r="98" spans="1:38">
      <c r="A98" s="97" t="str">
        <f>VLOOKUP(C98,MasterRemote!$F$2:$H$237,3,FALSE)</f>
        <v>SCM201900010008000073</v>
      </c>
      <c r="B98" s="97">
        <f>Sheet6!B100</f>
        <v>73</v>
      </c>
      <c r="C98" s="97" t="str">
        <f>Sheet6!C100</f>
        <v>22.4.129.1</v>
      </c>
      <c r="D98" s="314">
        <f>Sheet6!H100</f>
        <v>43603</v>
      </c>
      <c r="E98" s="97" t="s">
        <v>8575</v>
      </c>
      <c r="F98" s="97" t="str">
        <f>Sheet6!D100</f>
        <v>Unit Pakem (3022) ex. SENDIK YGY YOGYA</v>
      </c>
      <c r="G98" s="206" t="s">
        <v>3249</v>
      </c>
      <c r="H98" s="206" t="s">
        <v>3250</v>
      </c>
      <c r="I98" s="314">
        <f t="shared" si="7"/>
        <v>43603</v>
      </c>
      <c r="J98" s="314">
        <f t="shared" si="8"/>
        <v>43603</v>
      </c>
      <c r="K98" s="314">
        <f t="shared" si="9"/>
        <v>43603</v>
      </c>
      <c r="L98" s="314">
        <f t="shared" si="10"/>
        <v>43603</v>
      </c>
      <c r="M98" s="416" t="s">
        <v>8547</v>
      </c>
      <c r="N98" s="417" t="s">
        <v>8548</v>
      </c>
      <c r="O98" s="416" t="s">
        <v>14</v>
      </c>
      <c r="P98" s="97" t="s">
        <v>2940</v>
      </c>
      <c r="Q98" s="315">
        <v>20009</v>
      </c>
      <c r="R98" s="97"/>
      <c r="S98" s="97"/>
      <c r="T98" s="97">
        <f>Sheet6!Q100</f>
        <v>0</v>
      </c>
      <c r="U98" s="97">
        <v>180</v>
      </c>
      <c r="V98" s="97">
        <f>Sheet6!W100</f>
        <v>0</v>
      </c>
      <c r="W98" s="97">
        <f t="shared" si="11"/>
        <v>0</v>
      </c>
      <c r="X98" s="97">
        <f>Sheet6!X100</f>
        <v>0</v>
      </c>
      <c r="Y98" s="97">
        <f>Sheet6!AM100</f>
        <v>0</v>
      </c>
      <c r="Z98" s="230" t="s">
        <v>3305</v>
      </c>
      <c r="AA98" s="418">
        <f>VLOOKUP(F98,TaskInstalasi!$F$2:$AK$237,31,FALSE)</f>
        <v>233040304</v>
      </c>
      <c r="AB98" s="206" t="str">
        <f>VLOOKUP(F98,TaskInstalasi!$F$2:$AK$237,32,FALSE)</f>
        <v>Deddy Ambar Setiawan</v>
      </c>
      <c r="AC98" s="97"/>
      <c r="AD98" s="97"/>
      <c r="AE98" s="97"/>
      <c r="AF98" s="230" t="s">
        <v>3303</v>
      </c>
      <c r="AG98" s="417" t="s">
        <v>8548</v>
      </c>
      <c r="AH98" s="215" t="s">
        <v>8547</v>
      </c>
      <c r="AI98" s="97" t="str">
        <f t="shared" si="12"/>
        <v>HUGHES239-PM1-73</v>
      </c>
      <c r="AJ98" s="230">
        <v>233019505</v>
      </c>
      <c r="AK98" s="419" t="s">
        <v>8577</v>
      </c>
      <c r="AL98" s="97"/>
    </row>
    <row r="99" spans="1:38">
      <c r="A99" s="97" t="str">
        <f>VLOOKUP(C99,MasterRemote!$F$2:$H$237,3,FALSE)</f>
        <v>SCM201900010008000100</v>
      </c>
      <c r="B99" s="97">
        <f>Sheet6!B101</f>
        <v>100</v>
      </c>
      <c r="C99" s="97" t="str">
        <f>Sheet6!C101</f>
        <v>2.103.17.1</v>
      </c>
      <c r="D99" s="314">
        <f>Sheet6!H101</f>
        <v>43603</v>
      </c>
      <c r="E99" s="97" t="s">
        <v>8575</v>
      </c>
      <c r="F99" s="97" t="str">
        <f>Sheet6!D101</f>
        <v>KANCA BLITAR</v>
      </c>
      <c r="G99" s="206" t="s">
        <v>3128</v>
      </c>
      <c r="H99" s="206" t="s">
        <v>3129</v>
      </c>
      <c r="I99" s="314">
        <f t="shared" si="7"/>
        <v>43603</v>
      </c>
      <c r="J99" s="314">
        <f t="shared" si="8"/>
        <v>43603</v>
      </c>
      <c r="K99" s="314">
        <f t="shared" si="9"/>
        <v>43603</v>
      </c>
      <c r="L99" s="314">
        <f t="shared" si="10"/>
        <v>43603</v>
      </c>
      <c r="M99" s="416" t="s">
        <v>8547</v>
      </c>
      <c r="N99" s="417" t="s">
        <v>8548</v>
      </c>
      <c r="O99" s="416" t="s">
        <v>14</v>
      </c>
      <c r="P99" s="97" t="s">
        <v>2940</v>
      </c>
      <c r="Q99" s="315">
        <v>20009</v>
      </c>
      <c r="R99" s="97"/>
      <c r="S99" s="97"/>
      <c r="T99" s="97">
        <f>Sheet6!Q101</f>
        <v>0</v>
      </c>
      <c r="U99" s="97">
        <v>180</v>
      </c>
      <c r="V99" s="97">
        <f>Sheet6!W101</f>
        <v>0</v>
      </c>
      <c r="W99" s="97">
        <f t="shared" si="11"/>
        <v>0</v>
      </c>
      <c r="X99" s="97">
        <f>Sheet6!X101</f>
        <v>0</v>
      </c>
      <c r="Y99" s="97">
        <f>Sheet6!AM101</f>
        <v>0</v>
      </c>
      <c r="Z99" s="230" t="s">
        <v>3305</v>
      </c>
      <c r="AA99" s="418">
        <f>VLOOKUP(F99,TaskInstalasi!$F$2:$AK$237,31,FALSE)</f>
        <v>233040304</v>
      </c>
      <c r="AB99" s="206" t="str">
        <f>VLOOKUP(F99,TaskInstalasi!$F$2:$AK$237,32,FALSE)</f>
        <v>Deddy Ambar Setiawan</v>
      </c>
      <c r="AC99" s="97"/>
      <c r="AD99" s="97"/>
      <c r="AE99" s="97"/>
      <c r="AF99" s="230" t="s">
        <v>3303</v>
      </c>
      <c r="AG99" s="417" t="s">
        <v>8548</v>
      </c>
      <c r="AH99" s="215" t="s">
        <v>8547</v>
      </c>
      <c r="AI99" s="97" t="str">
        <f t="shared" si="12"/>
        <v>HUGHES239-PM1-100</v>
      </c>
      <c r="AJ99" s="230">
        <v>233019505</v>
      </c>
      <c r="AK99" s="419" t="s">
        <v>8577</v>
      </c>
      <c r="AL99" s="97"/>
    </row>
    <row r="100" spans="1:38">
      <c r="A100" s="97" t="str">
        <f>VLOOKUP(C100,MasterRemote!$F$2:$H$237,3,FALSE)</f>
        <v>SCM201900010008000205</v>
      </c>
      <c r="B100" s="97">
        <f>Sheet6!B102</f>
        <v>205</v>
      </c>
      <c r="C100" s="97" t="str">
        <f>Sheet6!C102</f>
        <v>26.3.41.1</v>
      </c>
      <c r="D100" s="314">
        <f>Sheet6!H102</f>
        <v>43603</v>
      </c>
      <c r="E100" s="97" t="s">
        <v>8575</v>
      </c>
      <c r="F100" s="97" t="str">
        <f>Sheet6!D102</f>
        <v>KANCA MDN MEDAN PERDAGANGAN</v>
      </c>
      <c r="G100" s="207" t="s">
        <v>3273</v>
      </c>
      <c r="H100" s="207" t="s">
        <v>3067</v>
      </c>
      <c r="I100" s="314">
        <f t="shared" si="7"/>
        <v>43603</v>
      </c>
      <c r="J100" s="314">
        <f t="shared" si="8"/>
        <v>43603</v>
      </c>
      <c r="K100" s="314">
        <f t="shared" si="9"/>
        <v>43603</v>
      </c>
      <c r="L100" s="314">
        <f t="shared" si="10"/>
        <v>43603</v>
      </c>
      <c r="M100" s="416" t="s">
        <v>8547</v>
      </c>
      <c r="N100" s="417" t="s">
        <v>8548</v>
      </c>
      <c r="O100" s="416" t="s">
        <v>14</v>
      </c>
      <c r="P100" s="97" t="s">
        <v>2940</v>
      </c>
      <c r="Q100" s="315">
        <v>20009</v>
      </c>
      <c r="R100" s="97"/>
      <c r="S100" s="97"/>
      <c r="T100" s="97">
        <f>Sheet6!Q102</f>
        <v>0</v>
      </c>
      <c r="U100" s="97">
        <v>180</v>
      </c>
      <c r="V100" s="97">
        <f>Sheet6!W102</f>
        <v>0</v>
      </c>
      <c r="W100" s="97">
        <f t="shared" si="11"/>
        <v>0</v>
      </c>
      <c r="X100" s="97">
        <f>Sheet6!X102</f>
        <v>0</v>
      </c>
      <c r="Y100" s="97">
        <f>Sheet6!AM102</f>
        <v>0</v>
      </c>
      <c r="Z100" s="230" t="s">
        <v>3305</v>
      </c>
      <c r="AA100" s="418">
        <f>VLOOKUP(F100,TaskInstalasi!$F$2:$AK$237,31,FALSE)</f>
        <v>236941705</v>
      </c>
      <c r="AB100" s="206" t="str">
        <f>VLOOKUP(F100,TaskInstalasi!$F$2:$AK$237,32,FALSE)</f>
        <v>Dede Somantri</v>
      </c>
      <c r="AC100" s="97"/>
      <c r="AD100" s="97"/>
      <c r="AE100" s="97"/>
      <c r="AF100" s="230" t="s">
        <v>3303</v>
      </c>
      <c r="AG100" s="417" t="s">
        <v>8548</v>
      </c>
      <c r="AH100" s="215" t="s">
        <v>8547</v>
      </c>
      <c r="AI100" s="97" t="str">
        <f t="shared" si="12"/>
        <v>HUGHES239-PM1-205</v>
      </c>
      <c r="AJ100" s="230">
        <v>233019505</v>
      </c>
      <c r="AK100" s="419" t="s">
        <v>8577</v>
      </c>
      <c r="AL100" s="97"/>
    </row>
    <row r="101" spans="1:38">
      <c r="A101" s="97" t="str">
        <f>VLOOKUP(C101,MasterRemote!$F$2:$H$237,3,FALSE)</f>
        <v>SCM201900010008000202</v>
      </c>
      <c r="B101" s="97">
        <f>Sheet6!B103</f>
        <v>202</v>
      </c>
      <c r="C101" s="97" t="str">
        <f>Sheet6!C103</f>
        <v>5.43.17.1</v>
      </c>
      <c r="D101" s="314">
        <f>Sheet6!H103</f>
        <v>43603</v>
      </c>
      <c r="E101" s="97" t="s">
        <v>8575</v>
      </c>
      <c r="F101" s="97" t="str">
        <f>Sheet6!D103</f>
        <v>KANCA MDN TANJUNG BALAI</v>
      </c>
      <c r="G101" s="206" t="s">
        <v>2958</v>
      </c>
      <c r="H101" s="206" t="s">
        <v>2959</v>
      </c>
      <c r="I101" s="314">
        <f t="shared" si="7"/>
        <v>43603</v>
      </c>
      <c r="J101" s="314">
        <f t="shared" si="8"/>
        <v>43603</v>
      </c>
      <c r="K101" s="314">
        <f t="shared" si="9"/>
        <v>43603</v>
      </c>
      <c r="L101" s="314">
        <f t="shared" si="10"/>
        <v>43603</v>
      </c>
      <c r="M101" s="416" t="s">
        <v>8547</v>
      </c>
      <c r="N101" s="417" t="s">
        <v>8548</v>
      </c>
      <c r="O101" s="416" t="s">
        <v>14</v>
      </c>
      <c r="P101" s="97" t="s">
        <v>2940</v>
      </c>
      <c r="Q101" s="315">
        <v>20009</v>
      </c>
      <c r="R101" s="97"/>
      <c r="S101" s="97"/>
      <c r="T101" s="97">
        <f>Sheet6!Q103</f>
        <v>0</v>
      </c>
      <c r="U101" s="97">
        <v>180</v>
      </c>
      <c r="V101" s="97">
        <f>Sheet6!W103</f>
        <v>0</v>
      </c>
      <c r="W101" s="97">
        <f t="shared" si="11"/>
        <v>0</v>
      </c>
      <c r="X101" s="97">
        <f>Sheet6!X103</f>
        <v>0</v>
      </c>
      <c r="Y101" s="97">
        <f>Sheet6!AM103</f>
        <v>0</v>
      </c>
      <c r="Z101" s="230" t="s">
        <v>3305</v>
      </c>
      <c r="AA101" s="97">
        <v>233060803</v>
      </c>
      <c r="AB101" s="97" t="s">
        <v>4903</v>
      </c>
      <c r="AC101" s="97"/>
      <c r="AD101" s="97"/>
      <c r="AE101" s="97"/>
      <c r="AF101" s="230" t="s">
        <v>3303</v>
      </c>
      <c r="AG101" s="417" t="s">
        <v>8548</v>
      </c>
      <c r="AH101" s="215" t="s">
        <v>8547</v>
      </c>
      <c r="AI101" s="97" t="str">
        <f t="shared" si="12"/>
        <v>HUGHES239-PM1-202</v>
      </c>
      <c r="AJ101" s="230">
        <v>233019505</v>
      </c>
      <c r="AK101" s="419" t="s">
        <v>8577</v>
      </c>
      <c r="AL101" s="97"/>
    </row>
    <row r="102" spans="1:38">
      <c r="A102" s="97" t="str">
        <f>VLOOKUP(C102,MasterRemote!$F$2:$H$237,3,FALSE)</f>
        <v>SCM201900010008000214</v>
      </c>
      <c r="B102" s="97">
        <f>Sheet6!B104</f>
        <v>214</v>
      </c>
      <c r="C102" s="97" t="str">
        <f>Sheet6!C104</f>
        <v>5.74.17.1</v>
      </c>
      <c r="D102" s="314">
        <f>Sheet6!H104</f>
        <v>43603</v>
      </c>
      <c r="E102" s="97" t="s">
        <v>8575</v>
      </c>
      <c r="F102" s="97" t="str">
        <f>Sheet6!D104</f>
        <v>PADANG PANJANG</v>
      </c>
      <c r="G102" s="206" t="s">
        <v>2964</v>
      </c>
      <c r="H102" s="206" t="s">
        <v>2965</v>
      </c>
      <c r="I102" s="314">
        <f t="shared" si="7"/>
        <v>43603</v>
      </c>
      <c r="J102" s="314">
        <f t="shared" si="8"/>
        <v>43603</v>
      </c>
      <c r="K102" s="314">
        <f t="shared" si="9"/>
        <v>43603</v>
      </c>
      <c r="L102" s="314">
        <f t="shared" si="10"/>
        <v>43603</v>
      </c>
      <c r="M102" s="416" t="s">
        <v>8547</v>
      </c>
      <c r="N102" s="417" t="s">
        <v>8548</v>
      </c>
      <c r="O102" s="416" t="s">
        <v>14</v>
      </c>
      <c r="P102" s="97" t="s">
        <v>2940</v>
      </c>
      <c r="Q102" s="315">
        <v>20009</v>
      </c>
      <c r="R102" s="97"/>
      <c r="S102" s="97"/>
      <c r="T102" s="97">
        <f>Sheet6!Q104</f>
        <v>0</v>
      </c>
      <c r="U102" s="97">
        <v>180</v>
      </c>
      <c r="V102" s="97">
        <f>Sheet6!W104</f>
        <v>0</v>
      </c>
      <c r="W102" s="97">
        <f t="shared" si="11"/>
        <v>0</v>
      </c>
      <c r="X102" s="97">
        <f>Sheet6!X104</f>
        <v>0</v>
      </c>
      <c r="Y102" s="97">
        <f>Sheet6!AM104</f>
        <v>0</v>
      </c>
      <c r="Z102" s="230" t="s">
        <v>3305</v>
      </c>
      <c r="AA102" s="418">
        <f>VLOOKUP(F102,TaskInstalasi!$F$2:$AK$237,31,FALSE)</f>
        <v>236941705</v>
      </c>
      <c r="AB102" s="206" t="str">
        <f>VLOOKUP(F102,TaskInstalasi!$F$2:$AK$237,32,FALSE)</f>
        <v>Dede Somantri</v>
      </c>
      <c r="AC102" s="97"/>
      <c r="AD102" s="97"/>
      <c r="AE102" s="97"/>
      <c r="AF102" s="230" t="s">
        <v>3303</v>
      </c>
      <c r="AG102" s="417" t="s">
        <v>8548</v>
      </c>
      <c r="AH102" s="215" t="s">
        <v>8547</v>
      </c>
      <c r="AI102" s="97" t="str">
        <f t="shared" si="12"/>
        <v>HUGHES239-PM1-214</v>
      </c>
      <c r="AJ102" s="230">
        <v>233019505</v>
      </c>
      <c r="AK102" s="419" t="s">
        <v>8577</v>
      </c>
      <c r="AL102" s="97"/>
    </row>
    <row r="103" spans="1:38">
      <c r="A103" s="97" t="str">
        <f>VLOOKUP(C103,MasterRemote!$F$2:$H$237,3,FALSE)</f>
        <v>SCM201900010008000228</v>
      </c>
      <c r="B103" s="97">
        <f>Sheet6!B105</f>
        <v>228</v>
      </c>
      <c r="C103" s="97" t="str">
        <f>Sheet6!C105</f>
        <v>1.72.17.1</v>
      </c>
      <c r="D103" s="314">
        <f>Sheet6!H105</f>
        <v>43603</v>
      </c>
      <c r="E103" s="97" t="s">
        <v>8575</v>
      </c>
      <c r="F103" s="97" t="str">
        <f>Sheet6!D105</f>
        <v>KANCA MDN PADANG SIDEMPUAN</v>
      </c>
      <c r="G103" s="206" t="s">
        <v>2960</v>
      </c>
      <c r="H103" s="206" t="s">
        <v>2961</v>
      </c>
      <c r="I103" s="314">
        <f t="shared" si="7"/>
        <v>43603</v>
      </c>
      <c r="J103" s="314">
        <f t="shared" si="8"/>
        <v>43603</v>
      </c>
      <c r="K103" s="314">
        <f t="shared" si="9"/>
        <v>43603</v>
      </c>
      <c r="L103" s="314">
        <f t="shared" si="10"/>
        <v>43603</v>
      </c>
      <c r="M103" s="416" t="s">
        <v>8547</v>
      </c>
      <c r="N103" s="417" t="s">
        <v>8548</v>
      </c>
      <c r="O103" s="416" t="s">
        <v>14</v>
      </c>
      <c r="P103" s="97" t="s">
        <v>2940</v>
      </c>
      <c r="Q103" s="315">
        <v>20009</v>
      </c>
      <c r="R103" s="97"/>
      <c r="S103" s="97"/>
      <c r="T103" s="97">
        <f>Sheet6!Q105</f>
        <v>0</v>
      </c>
      <c r="U103" s="97">
        <v>180</v>
      </c>
      <c r="V103" s="97">
        <f>Sheet6!W105</f>
        <v>0</v>
      </c>
      <c r="W103" s="97">
        <f t="shared" si="11"/>
        <v>0</v>
      </c>
      <c r="X103" s="97">
        <f>Sheet6!X105</f>
        <v>0</v>
      </c>
      <c r="Y103" s="97">
        <f>Sheet6!AM105</f>
        <v>0</v>
      </c>
      <c r="Z103" s="230" t="s">
        <v>3305</v>
      </c>
      <c r="AA103" s="418">
        <f>VLOOKUP(F103,TaskInstalasi!$F$2:$AK$237,31,FALSE)</f>
        <v>236941705</v>
      </c>
      <c r="AB103" s="206" t="str">
        <f>VLOOKUP(F103,TaskInstalasi!$F$2:$AK$237,32,FALSE)</f>
        <v>Dede Somantri</v>
      </c>
      <c r="AC103" s="97"/>
      <c r="AD103" s="97"/>
      <c r="AE103" s="97"/>
      <c r="AF103" s="230" t="s">
        <v>3303</v>
      </c>
      <c r="AG103" s="417" t="s">
        <v>8548</v>
      </c>
      <c r="AH103" s="215" t="s">
        <v>8547</v>
      </c>
      <c r="AI103" s="97" t="str">
        <f t="shared" si="12"/>
        <v>HUGHES239-PM1-228</v>
      </c>
      <c r="AJ103" s="230">
        <v>233019505</v>
      </c>
      <c r="AK103" s="419" t="s">
        <v>8577</v>
      </c>
      <c r="AL103" s="97"/>
    </row>
    <row r="104" spans="1:38">
      <c r="A104" s="97" t="str">
        <f>VLOOKUP(C104,MasterRemote!$F$2:$H$237,3,FALSE)</f>
        <v>SCM201900010008000002</v>
      </c>
      <c r="B104" s="97">
        <f>Sheet6!B106</f>
        <v>2</v>
      </c>
      <c r="C104" s="97" t="str">
        <f>Sheet6!C106</f>
        <v>3.133.17.1</v>
      </c>
      <c r="D104" s="314">
        <f>Sheet6!H106</f>
        <v>43603</v>
      </c>
      <c r="E104" s="97" t="s">
        <v>8575</v>
      </c>
      <c r="F104" s="97" t="str">
        <f>Sheet6!D106</f>
        <v>KANCA BANJARMASIN</v>
      </c>
      <c r="G104" s="206" t="s">
        <v>3251</v>
      </c>
      <c r="H104" s="206" t="s">
        <v>3011</v>
      </c>
      <c r="I104" s="314">
        <f t="shared" si="7"/>
        <v>43603</v>
      </c>
      <c r="J104" s="314">
        <f t="shared" si="8"/>
        <v>43603</v>
      </c>
      <c r="K104" s="314">
        <f t="shared" si="9"/>
        <v>43603</v>
      </c>
      <c r="L104" s="314">
        <f t="shared" si="10"/>
        <v>43603</v>
      </c>
      <c r="M104" s="416" t="s">
        <v>8547</v>
      </c>
      <c r="N104" s="417" t="s">
        <v>8548</v>
      </c>
      <c r="O104" s="416" t="s">
        <v>14</v>
      </c>
      <c r="P104" s="97" t="s">
        <v>2940</v>
      </c>
      <c r="Q104" s="315">
        <v>20009</v>
      </c>
      <c r="R104" s="97"/>
      <c r="S104" s="97"/>
      <c r="T104" s="97">
        <f>Sheet6!Q106</f>
        <v>0</v>
      </c>
      <c r="U104" s="97">
        <v>180</v>
      </c>
      <c r="V104" s="97">
        <f>Sheet6!W106</f>
        <v>0</v>
      </c>
      <c r="W104" s="97">
        <f t="shared" si="11"/>
        <v>0</v>
      </c>
      <c r="X104" s="97">
        <f>Sheet6!X106</f>
        <v>0</v>
      </c>
      <c r="Y104" s="97">
        <f>Sheet6!AM106</f>
        <v>0</v>
      </c>
      <c r="Z104" s="230" t="s">
        <v>3305</v>
      </c>
      <c r="AA104" s="418">
        <f>VLOOKUP(F104,TaskInstalasi!$F$2:$AK$237,31,FALSE)</f>
        <v>236471702</v>
      </c>
      <c r="AB104" s="206" t="str">
        <f>VLOOKUP(F104,TaskInstalasi!$F$2:$AK$237,32,FALSE)</f>
        <v>Tubagus Arifyanto</v>
      </c>
      <c r="AC104" s="97"/>
      <c r="AD104" s="97"/>
      <c r="AE104" s="97"/>
      <c r="AF104" s="230" t="s">
        <v>3303</v>
      </c>
      <c r="AG104" s="417" t="s">
        <v>8548</v>
      </c>
      <c r="AH104" s="215" t="s">
        <v>8547</v>
      </c>
      <c r="AI104" s="97" t="str">
        <f t="shared" si="12"/>
        <v>HUGHES239-PM1-2</v>
      </c>
      <c r="AJ104" s="230">
        <v>233019505</v>
      </c>
      <c r="AK104" s="419" t="s">
        <v>8577</v>
      </c>
      <c r="AL104" s="97"/>
    </row>
    <row r="105" spans="1:38">
      <c r="A105" s="97" t="str">
        <f>VLOOKUP(C105,MasterRemote!$F$2:$H$237,3,FALSE)</f>
        <v>SCM201900010008000017</v>
      </c>
      <c r="B105" s="97">
        <f>Sheet6!B107</f>
        <v>17</v>
      </c>
      <c r="C105" s="97" t="str">
        <f>Sheet6!C107</f>
        <v>2.40.17.1</v>
      </c>
      <c r="D105" s="314">
        <f>Sheet6!H107</f>
        <v>43603</v>
      </c>
      <c r="E105" s="97" t="s">
        <v>8575</v>
      </c>
      <c r="F105" s="97" t="str">
        <f>Sheet6!D107</f>
        <v>CILEGON</v>
      </c>
      <c r="G105" s="450">
        <v>237701805</v>
      </c>
      <c r="H105" s="452" t="s">
        <v>3262</v>
      </c>
      <c r="I105" s="314">
        <f t="shared" si="7"/>
        <v>43603</v>
      </c>
      <c r="J105" s="314">
        <f t="shared" si="8"/>
        <v>43603</v>
      </c>
      <c r="K105" s="314">
        <f t="shared" si="9"/>
        <v>43603</v>
      </c>
      <c r="L105" s="314">
        <f t="shared" si="10"/>
        <v>43603</v>
      </c>
      <c r="M105" s="416" t="s">
        <v>8547</v>
      </c>
      <c r="N105" s="417" t="s">
        <v>8548</v>
      </c>
      <c r="O105" s="416" t="s">
        <v>14</v>
      </c>
      <c r="P105" s="97" t="s">
        <v>2940</v>
      </c>
      <c r="Q105" s="315">
        <v>20009</v>
      </c>
      <c r="R105" s="97"/>
      <c r="S105" s="97"/>
      <c r="T105" s="97">
        <f>Sheet6!Q107</f>
        <v>0</v>
      </c>
      <c r="U105" s="97">
        <v>180</v>
      </c>
      <c r="V105" s="97">
        <f>Sheet6!W107</f>
        <v>0</v>
      </c>
      <c r="W105" s="97">
        <f t="shared" si="11"/>
        <v>0</v>
      </c>
      <c r="X105" s="97">
        <f>Sheet6!X107</f>
        <v>0</v>
      </c>
      <c r="Y105" s="97">
        <f>Sheet6!AM107</f>
        <v>0</v>
      </c>
      <c r="Z105" s="230" t="s">
        <v>3305</v>
      </c>
      <c r="AA105" s="418">
        <f>VLOOKUP(F105,TaskInstalasi!$F$2:$AK$237,31,FALSE)</f>
        <v>233081108</v>
      </c>
      <c r="AB105" s="206" t="str">
        <f>VLOOKUP(F105,TaskInstalasi!$F$2:$AK$237,32,FALSE)</f>
        <v>Erwin Valentinus Samosir</v>
      </c>
      <c r="AC105" s="97"/>
      <c r="AD105" s="97"/>
      <c r="AE105" s="97"/>
      <c r="AF105" s="230" t="s">
        <v>3303</v>
      </c>
      <c r="AG105" s="417" t="s">
        <v>8548</v>
      </c>
      <c r="AH105" s="215" t="s">
        <v>8547</v>
      </c>
      <c r="AI105" s="97" t="str">
        <f t="shared" si="12"/>
        <v>HUGHES239-PM1-17</v>
      </c>
      <c r="AJ105" s="230">
        <v>233019505</v>
      </c>
      <c r="AK105" s="419" t="s">
        <v>8577</v>
      </c>
      <c r="AL105" s="97"/>
    </row>
    <row r="106" spans="1:38">
      <c r="A106" s="97" t="str">
        <f>VLOOKUP(C106,MasterRemote!$F$2:$H$237,3,FALSE)</f>
        <v>SCM201900010008000059</v>
      </c>
      <c r="B106" s="97">
        <f>Sheet6!B108</f>
        <v>59</v>
      </c>
      <c r="C106" s="97" t="str">
        <f>Sheet6!C108</f>
        <v>2.36.17.1</v>
      </c>
      <c r="D106" s="314">
        <f>Sheet6!H108</f>
        <v>43603</v>
      </c>
      <c r="E106" s="97" t="s">
        <v>8575</v>
      </c>
      <c r="F106" s="97" t="str">
        <f>Sheet6!D108</f>
        <v>KANCA BDG CIREBON KARTINI</v>
      </c>
      <c r="G106" s="207" t="s">
        <v>2972</v>
      </c>
      <c r="H106" s="207" t="s">
        <v>2973</v>
      </c>
      <c r="I106" s="314">
        <f t="shared" si="7"/>
        <v>43603</v>
      </c>
      <c r="J106" s="314">
        <f t="shared" si="8"/>
        <v>43603</v>
      </c>
      <c r="K106" s="314">
        <f t="shared" si="9"/>
        <v>43603</v>
      </c>
      <c r="L106" s="314">
        <f t="shared" si="10"/>
        <v>43603</v>
      </c>
      <c r="M106" s="416" t="s">
        <v>8547</v>
      </c>
      <c r="N106" s="417" t="s">
        <v>8548</v>
      </c>
      <c r="O106" s="416" t="s">
        <v>14</v>
      </c>
      <c r="P106" s="97" t="s">
        <v>2940</v>
      </c>
      <c r="Q106" s="315">
        <v>20009</v>
      </c>
      <c r="R106" s="97"/>
      <c r="S106" s="97"/>
      <c r="T106" s="97">
        <f>Sheet6!Q108</f>
        <v>0</v>
      </c>
      <c r="U106" s="97">
        <v>180</v>
      </c>
      <c r="V106" s="97">
        <f>Sheet6!W108</f>
        <v>0</v>
      </c>
      <c r="W106" s="97">
        <f t="shared" si="11"/>
        <v>0</v>
      </c>
      <c r="X106" s="97">
        <f>Sheet6!X108</f>
        <v>0</v>
      </c>
      <c r="Y106" s="97">
        <f>Sheet6!AM108</f>
        <v>0</v>
      </c>
      <c r="Z106" s="230" t="s">
        <v>3305</v>
      </c>
      <c r="AA106" s="418">
        <f>VLOOKUP(F106,TaskInstalasi!$F$2:$AK$237,31,FALSE)</f>
        <v>237711805</v>
      </c>
      <c r="AB106" s="206" t="str">
        <f>VLOOKUP(F106,TaskInstalasi!$F$2:$AK$237,32,FALSE)</f>
        <v>Ishak Rusdianto</v>
      </c>
      <c r="AC106" s="97"/>
      <c r="AD106" s="97"/>
      <c r="AE106" s="97"/>
      <c r="AF106" s="230" t="s">
        <v>3303</v>
      </c>
      <c r="AG106" s="417" t="s">
        <v>8548</v>
      </c>
      <c r="AH106" s="215" t="s">
        <v>8547</v>
      </c>
      <c r="AI106" s="97" t="str">
        <f t="shared" si="12"/>
        <v>HUGHES239-PM1-59</v>
      </c>
      <c r="AJ106" s="230">
        <v>233019505</v>
      </c>
      <c r="AK106" s="419" t="s">
        <v>8577</v>
      </c>
      <c r="AL106" s="97"/>
    </row>
    <row r="107" spans="1:38">
      <c r="A107" s="97" t="str">
        <f>VLOOKUP(C107,MasterRemote!$F$2:$H$237,3,FALSE)</f>
        <v>SCM201900010008000195</v>
      </c>
      <c r="B107" s="97">
        <f>Sheet6!B109</f>
        <v>195</v>
      </c>
      <c r="C107" s="97" t="str">
        <f>Sheet6!C109</f>
        <v>46.1.18.1</v>
      </c>
      <c r="D107" s="314">
        <f>Sheet6!H109</f>
        <v>43603</v>
      </c>
      <c r="E107" s="97" t="s">
        <v>8575</v>
      </c>
      <c r="F107" s="97" t="str">
        <f>Sheet6!D109</f>
        <v>KUALA SIMPANG LANGSA</v>
      </c>
      <c r="G107" s="206" t="s">
        <v>3230</v>
      </c>
      <c r="H107" s="206" t="s">
        <v>2974</v>
      </c>
      <c r="I107" s="314">
        <f t="shared" si="7"/>
        <v>43603</v>
      </c>
      <c r="J107" s="314">
        <f t="shared" si="8"/>
        <v>43603</v>
      </c>
      <c r="K107" s="314">
        <f t="shared" si="9"/>
        <v>43603</v>
      </c>
      <c r="L107" s="314">
        <f t="shared" si="10"/>
        <v>43603</v>
      </c>
      <c r="M107" s="416" t="s">
        <v>8547</v>
      </c>
      <c r="N107" s="417" t="s">
        <v>8548</v>
      </c>
      <c r="O107" s="416" t="s">
        <v>14</v>
      </c>
      <c r="P107" s="97" t="s">
        <v>2940</v>
      </c>
      <c r="Q107" s="315">
        <v>20009</v>
      </c>
      <c r="R107" s="97"/>
      <c r="S107" s="97"/>
      <c r="T107" s="97">
        <f>Sheet6!Q109</f>
        <v>0</v>
      </c>
      <c r="U107" s="97">
        <v>180</v>
      </c>
      <c r="V107" s="97">
        <f>Sheet6!W109</f>
        <v>0</v>
      </c>
      <c r="W107" s="97">
        <f t="shared" si="11"/>
        <v>0</v>
      </c>
      <c r="X107" s="97">
        <f>Sheet6!X109</f>
        <v>0</v>
      </c>
      <c r="Y107" s="97">
        <f>Sheet6!AM109</f>
        <v>0</v>
      </c>
      <c r="Z107" s="230" t="s">
        <v>3305</v>
      </c>
      <c r="AA107" s="418">
        <f>VLOOKUP(F107,TaskInstalasi!$F$2:$AK$237,31,FALSE)</f>
        <v>236941705</v>
      </c>
      <c r="AB107" s="206" t="str">
        <f>VLOOKUP(F107,TaskInstalasi!$F$2:$AK$237,32,FALSE)</f>
        <v>Dede Somantri</v>
      </c>
      <c r="AC107" s="97"/>
      <c r="AD107" s="97"/>
      <c r="AE107" s="97"/>
      <c r="AF107" s="230" t="s">
        <v>3303</v>
      </c>
      <c r="AG107" s="417" t="s">
        <v>8548</v>
      </c>
      <c r="AH107" s="215" t="s">
        <v>8547</v>
      </c>
      <c r="AI107" s="97" t="str">
        <f t="shared" si="12"/>
        <v>HUGHES239-PM1-195</v>
      </c>
      <c r="AJ107" s="230">
        <v>233019505</v>
      </c>
      <c r="AK107" s="419" t="s">
        <v>8577</v>
      </c>
      <c r="AL107" s="97"/>
    </row>
    <row r="108" spans="1:38">
      <c r="A108" s="97" t="str">
        <f>VLOOKUP(C108,MasterRemote!$F$2:$H$237,3,FALSE)</f>
        <v>SCM201900010008000230</v>
      </c>
      <c r="B108" s="97">
        <f>Sheet6!B110</f>
        <v>230</v>
      </c>
      <c r="C108" s="97" t="str">
        <f>Sheet6!C110</f>
        <v>7.72.17.1</v>
      </c>
      <c r="D108" s="314">
        <f>Sheet6!H110</f>
        <v>43603</v>
      </c>
      <c r="E108" s="97" t="s">
        <v>8575</v>
      </c>
      <c r="F108" s="97" t="str">
        <f>Sheet6!D110</f>
        <v>KC PARIGI MOUTONG</v>
      </c>
      <c r="G108" s="206" t="s">
        <v>3252</v>
      </c>
      <c r="H108" s="206" t="s">
        <v>3253</v>
      </c>
      <c r="I108" s="314">
        <f t="shared" si="7"/>
        <v>43603</v>
      </c>
      <c r="J108" s="314">
        <f t="shared" si="8"/>
        <v>43603</v>
      </c>
      <c r="K108" s="314">
        <f t="shared" si="9"/>
        <v>43603</v>
      </c>
      <c r="L108" s="314">
        <f t="shared" si="10"/>
        <v>43603</v>
      </c>
      <c r="M108" s="416" t="s">
        <v>8547</v>
      </c>
      <c r="N108" s="417" t="s">
        <v>8548</v>
      </c>
      <c r="O108" s="416" t="s">
        <v>14</v>
      </c>
      <c r="P108" s="97" t="s">
        <v>2940</v>
      </c>
      <c r="Q108" s="315">
        <v>20009</v>
      </c>
      <c r="R108" s="97"/>
      <c r="S108" s="97"/>
      <c r="T108" s="97">
        <f>Sheet6!Q110</f>
        <v>0</v>
      </c>
      <c r="U108" s="97">
        <v>180</v>
      </c>
      <c r="V108" s="97">
        <f>Sheet6!W110</f>
        <v>0</v>
      </c>
      <c r="W108" s="97">
        <f t="shared" si="11"/>
        <v>0</v>
      </c>
      <c r="X108" s="97">
        <f>Sheet6!X110</f>
        <v>0</v>
      </c>
      <c r="Y108" s="97">
        <f>Sheet6!AM110</f>
        <v>0</v>
      </c>
      <c r="Z108" s="230" t="s">
        <v>3305</v>
      </c>
      <c r="AA108" s="418">
        <f>VLOOKUP(F108,TaskInstalasi!$F$2:$AK$237,31,FALSE)</f>
        <v>236471702</v>
      </c>
      <c r="AB108" s="206" t="str">
        <f>VLOOKUP(F108,TaskInstalasi!$F$2:$AK$237,32,FALSE)</f>
        <v>Tubagus Arifyanto</v>
      </c>
      <c r="AC108" s="97"/>
      <c r="AD108" s="97"/>
      <c r="AE108" s="97"/>
      <c r="AF108" s="230" t="s">
        <v>3303</v>
      </c>
      <c r="AG108" s="417" t="s">
        <v>8548</v>
      </c>
      <c r="AH108" s="215" t="s">
        <v>8547</v>
      </c>
      <c r="AI108" s="97" t="str">
        <f t="shared" si="12"/>
        <v>HUGHES239-PM1-230</v>
      </c>
      <c r="AJ108" s="230">
        <v>233019505</v>
      </c>
      <c r="AK108" s="419" t="s">
        <v>8577</v>
      </c>
      <c r="AL108" s="97"/>
    </row>
    <row r="109" spans="1:38">
      <c r="A109" s="97" t="str">
        <f>VLOOKUP(C109,MasterRemote!$F$2:$H$237,3,FALSE)</f>
        <v>SCM201900010008000142</v>
      </c>
      <c r="B109" s="97">
        <f>Sheet6!B111</f>
        <v>142</v>
      </c>
      <c r="C109" s="97" t="str">
        <f>Sheet6!C111</f>
        <v>2.75.17.1</v>
      </c>
      <c r="D109" s="314">
        <f>Sheet6!H111</f>
        <v>43603</v>
      </c>
      <c r="E109" s="97" t="s">
        <v>8575</v>
      </c>
      <c r="F109" s="97" t="str">
        <f>Sheet6!D111</f>
        <v>KANCA YGY MAGELANG [H0048]</v>
      </c>
      <c r="G109" s="206" t="s">
        <v>3219</v>
      </c>
      <c r="H109" s="206" t="s">
        <v>3220</v>
      </c>
      <c r="I109" s="314">
        <f t="shared" si="7"/>
        <v>43603</v>
      </c>
      <c r="J109" s="314">
        <f t="shared" si="8"/>
        <v>43603</v>
      </c>
      <c r="K109" s="314">
        <f t="shared" si="9"/>
        <v>43603</v>
      </c>
      <c r="L109" s="314">
        <f t="shared" si="10"/>
        <v>43603</v>
      </c>
      <c r="M109" s="416" t="s">
        <v>8547</v>
      </c>
      <c r="N109" s="417" t="s">
        <v>8548</v>
      </c>
      <c r="O109" s="416" t="s">
        <v>14</v>
      </c>
      <c r="P109" s="97" t="s">
        <v>2940</v>
      </c>
      <c r="Q109" s="315">
        <v>20009</v>
      </c>
      <c r="R109" s="97"/>
      <c r="S109" s="97"/>
      <c r="T109" s="97">
        <f>Sheet6!Q111</f>
        <v>0</v>
      </c>
      <c r="U109" s="97">
        <v>180</v>
      </c>
      <c r="V109" s="97">
        <f>Sheet6!W111</f>
        <v>0</v>
      </c>
      <c r="W109" s="97">
        <f t="shared" si="11"/>
        <v>0</v>
      </c>
      <c r="X109" s="97">
        <f>Sheet6!X111</f>
        <v>0</v>
      </c>
      <c r="Y109" s="97">
        <f>Sheet6!AM111</f>
        <v>0</v>
      </c>
      <c r="Z109" s="230" t="s">
        <v>3305</v>
      </c>
      <c r="AA109" s="418">
        <f>VLOOKUP(F109,TaskInstalasi!$F$2:$AK$237,31,FALSE)</f>
        <v>233040304</v>
      </c>
      <c r="AB109" s="206" t="str">
        <f>VLOOKUP(F109,TaskInstalasi!$F$2:$AK$237,32,FALSE)</f>
        <v>Deddy Ambar Setiawan</v>
      </c>
      <c r="AC109" s="97"/>
      <c r="AD109" s="97"/>
      <c r="AE109" s="97"/>
      <c r="AF109" s="230" t="s">
        <v>3303</v>
      </c>
      <c r="AG109" s="417" t="s">
        <v>8548</v>
      </c>
      <c r="AH109" s="215" t="s">
        <v>8547</v>
      </c>
      <c r="AI109" s="97" t="str">
        <f t="shared" si="12"/>
        <v>HUGHES239-PM1-142</v>
      </c>
      <c r="AJ109" s="230">
        <v>233019505</v>
      </c>
      <c r="AK109" s="419" t="s">
        <v>8577</v>
      </c>
      <c r="AL109" s="97"/>
    </row>
    <row r="110" spans="1:38">
      <c r="A110" s="97" t="str">
        <f>VLOOKUP(C110,MasterRemote!$F$2:$H$237,3,FALSE)</f>
        <v>SCM201900010008000001</v>
      </c>
      <c r="B110" s="97">
        <f>Sheet6!B112</f>
        <v>1</v>
      </c>
      <c r="C110" s="97" t="str">
        <f>Sheet6!C112</f>
        <v>2.102.17.1</v>
      </c>
      <c r="D110" s="314">
        <f>Sheet6!H112</f>
        <v>43604</v>
      </c>
      <c r="E110" s="97" t="s">
        <v>8575</v>
      </c>
      <c r="F110" s="97" t="str">
        <f>Sheet6!D112</f>
        <v>KANCA MOJOKERTO Ex. KANWIL SBY SURABAYA (K) 2.102.17.1</v>
      </c>
      <c r="G110" s="206" t="s">
        <v>3242</v>
      </c>
      <c r="H110" s="206" t="s">
        <v>3243</v>
      </c>
      <c r="I110" s="314">
        <f t="shared" si="7"/>
        <v>43604</v>
      </c>
      <c r="J110" s="314">
        <f t="shared" si="8"/>
        <v>43604</v>
      </c>
      <c r="K110" s="314">
        <f t="shared" si="9"/>
        <v>43604</v>
      </c>
      <c r="L110" s="314">
        <f t="shared" si="10"/>
        <v>43604</v>
      </c>
      <c r="M110" s="416" t="s">
        <v>8547</v>
      </c>
      <c r="N110" s="417" t="s">
        <v>8548</v>
      </c>
      <c r="O110" s="416" t="s">
        <v>14</v>
      </c>
      <c r="P110" s="97" t="s">
        <v>2940</v>
      </c>
      <c r="Q110" s="315">
        <v>20009</v>
      </c>
      <c r="R110" s="97"/>
      <c r="S110" s="97"/>
      <c r="T110" s="97">
        <f>Sheet6!Q112</f>
        <v>0</v>
      </c>
      <c r="U110" s="97">
        <v>180</v>
      </c>
      <c r="V110" s="97">
        <f>Sheet6!W112</f>
        <v>0</v>
      </c>
      <c r="W110" s="97">
        <f t="shared" si="11"/>
        <v>0</v>
      </c>
      <c r="X110" s="97">
        <f>Sheet6!X112</f>
        <v>0</v>
      </c>
      <c r="Y110" s="97">
        <f>Sheet6!AM112</f>
        <v>0</v>
      </c>
      <c r="Z110" s="230" t="s">
        <v>3305</v>
      </c>
      <c r="AA110" s="418">
        <f>VLOOKUP(F110,TaskInstalasi!$F$2:$AK$237,31,FALSE)</f>
        <v>233040304</v>
      </c>
      <c r="AB110" s="206" t="str">
        <f>VLOOKUP(F110,TaskInstalasi!$F$2:$AK$237,32,FALSE)</f>
        <v>Deddy Ambar Setiawan</v>
      </c>
      <c r="AC110" s="97"/>
      <c r="AD110" s="97"/>
      <c r="AE110" s="97"/>
      <c r="AF110" s="230" t="s">
        <v>3303</v>
      </c>
      <c r="AG110" s="417" t="s">
        <v>8548</v>
      </c>
      <c r="AH110" s="215" t="s">
        <v>8547</v>
      </c>
      <c r="AI110" s="97" t="str">
        <f t="shared" si="12"/>
        <v>HUGHES239-PM1-1</v>
      </c>
      <c r="AJ110" s="230">
        <v>233019505</v>
      </c>
      <c r="AK110" s="419" t="s">
        <v>8577</v>
      </c>
      <c r="AL110" s="97"/>
    </row>
    <row r="111" spans="1:38">
      <c r="A111" s="97" t="str">
        <f>VLOOKUP(C111,MasterRemote!$F$2:$H$237,3,FALSE)</f>
        <v>SCM201900010008000097</v>
      </c>
      <c r="B111" s="97">
        <f>Sheet6!B113</f>
        <v>97</v>
      </c>
      <c r="C111" s="97" t="str">
        <f>Sheet6!C113</f>
        <v>10.204.2.145</v>
      </c>
      <c r="D111" s="314">
        <f>Sheet6!H113</f>
        <v>43604</v>
      </c>
      <c r="E111" s="97" t="s">
        <v>8575</v>
      </c>
      <c r="F111" s="97" t="str">
        <f>Sheet6!D113</f>
        <v>BANK BRI KANWIL MALANG</v>
      </c>
      <c r="G111" s="206" t="s">
        <v>3128</v>
      </c>
      <c r="H111" s="206" t="s">
        <v>3129</v>
      </c>
      <c r="I111" s="314">
        <f t="shared" si="7"/>
        <v>43604</v>
      </c>
      <c r="J111" s="314">
        <f t="shared" si="8"/>
        <v>43604</v>
      </c>
      <c r="K111" s="314">
        <f t="shared" si="9"/>
        <v>43604</v>
      </c>
      <c r="L111" s="314">
        <f t="shared" si="10"/>
        <v>43604</v>
      </c>
      <c r="M111" s="416" t="s">
        <v>8547</v>
      </c>
      <c r="N111" s="417" t="s">
        <v>8548</v>
      </c>
      <c r="O111" s="416" t="s">
        <v>14</v>
      </c>
      <c r="P111" s="97" t="s">
        <v>2940</v>
      </c>
      <c r="Q111" s="315">
        <v>20009</v>
      </c>
      <c r="R111" s="97"/>
      <c r="S111" s="97"/>
      <c r="T111" s="97">
        <f>Sheet6!Q113</f>
        <v>0</v>
      </c>
      <c r="U111" s="97">
        <v>180</v>
      </c>
      <c r="V111" s="97">
        <f>Sheet6!W113</f>
        <v>0</v>
      </c>
      <c r="W111" s="97">
        <f t="shared" si="11"/>
        <v>0</v>
      </c>
      <c r="X111" s="97">
        <f>Sheet6!X113</f>
        <v>0</v>
      </c>
      <c r="Y111" s="97">
        <f>Sheet6!AM113</f>
        <v>0</v>
      </c>
      <c r="Z111" s="230" t="s">
        <v>3305</v>
      </c>
      <c r="AA111" s="418">
        <f>VLOOKUP(F111,TaskInstalasi!$F$2:$AK$237,31,FALSE)</f>
        <v>233040304</v>
      </c>
      <c r="AB111" s="206" t="str">
        <f>VLOOKUP(F111,TaskInstalasi!$F$2:$AK$237,32,FALSE)</f>
        <v>Deddy Ambar Setiawan</v>
      </c>
      <c r="AC111" s="97"/>
      <c r="AD111" s="97"/>
      <c r="AE111" s="97"/>
      <c r="AF111" s="230" t="s">
        <v>3303</v>
      </c>
      <c r="AG111" s="417" t="s">
        <v>8548</v>
      </c>
      <c r="AH111" s="215" t="s">
        <v>8547</v>
      </c>
      <c r="AI111" s="97" t="str">
        <f t="shared" si="12"/>
        <v>HUGHES239-PM1-97</v>
      </c>
      <c r="AJ111" s="230">
        <v>233019505</v>
      </c>
      <c r="AK111" s="419" t="s">
        <v>8577</v>
      </c>
      <c r="AL111" s="97"/>
    </row>
    <row r="112" spans="1:38">
      <c r="A112" s="97" t="str">
        <f>VLOOKUP(C112,MasterRemote!$F$2:$H$237,3,FALSE)</f>
        <v>SCM201900010008000106</v>
      </c>
      <c r="B112" s="97">
        <f>Sheet6!B114</f>
        <v>106</v>
      </c>
      <c r="C112" s="97" t="str">
        <f>Sheet6!C114</f>
        <v>55.12.9.1</v>
      </c>
      <c r="D112" s="314">
        <f>Sheet6!H114</f>
        <v>43604</v>
      </c>
      <c r="E112" s="97" t="s">
        <v>8575</v>
      </c>
      <c r="F112" s="97" t="str">
        <f>Sheet6!D114</f>
        <v>KANCA MLG SITUBONDO</v>
      </c>
      <c r="G112" s="450">
        <v>888888004</v>
      </c>
      <c r="H112" s="452" t="str">
        <f>Sheet6!M114</f>
        <v>Jauhari</v>
      </c>
      <c r="I112" s="314">
        <f t="shared" si="7"/>
        <v>43604</v>
      </c>
      <c r="J112" s="314">
        <f t="shared" si="8"/>
        <v>43604</v>
      </c>
      <c r="K112" s="314">
        <f t="shared" si="9"/>
        <v>43604</v>
      </c>
      <c r="L112" s="314">
        <f t="shared" si="10"/>
        <v>43604</v>
      </c>
      <c r="M112" s="416" t="s">
        <v>8547</v>
      </c>
      <c r="N112" s="417" t="s">
        <v>8548</v>
      </c>
      <c r="O112" s="416" t="s">
        <v>14</v>
      </c>
      <c r="P112" s="97" t="s">
        <v>2940</v>
      </c>
      <c r="Q112" s="315">
        <v>20009</v>
      </c>
      <c r="R112" s="97"/>
      <c r="S112" s="97"/>
      <c r="T112" s="97">
        <f>Sheet6!Q114</f>
        <v>0</v>
      </c>
      <c r="U112" s="97">
        <v>180</v>
      </c>
      <c r="V112" s="97">
        <f>Sheet6!W114</f>
        <v>0</v>
      </c>
      <c r="W112" s="97">
        <f t="shared" si="11"/>
        <v>0</v>
      </c>
      <c r="X112" s="97">
        <f>Sheet6!X114</f>
        <v>0</v>
      </c>
      <c r="Y112" s="97">
        <f>Sheet6!AM114</f>
        <v>0</v>
      </c>
      <c r="Z112" s="230" t="s">
        <v>3305</v>
      </c>
      <c r="AA112" s="418">
        <f>VLOOKUP(F112,TaskInstalasi!$F$2:$AK$237,31,FALSE)</f>
        <v>233040304</v>
      </c>
      <c r="AB112" s="206" t="str">
        <f>VLOOKUP(F112,TaskInstalasi!$F$2:$AK$237,32,FALSE)</f>
        <v>Deddy Ambar Setiawan</v>
      </c>
      <c r="AC112" s="97"/>
      <c r="AD112" s="97"/>
      <c r="AE112" s="97"/>
      <c r="AF112" s="230" t="s">
        <v>3303</v>
      </c>
      <c r="AG112" s="417" t="s">
        <v>8548</v>
      </c>
      <c r="AH112" s="215" t="s">
        <v>8547</v>
      </c>
      <c r="AI112" s="97" t="str">
        <f t="shared" si="12"/>
        <v>HUGHES239-PM1-106</v>
      </c>
      <c r="AJ112" s="230">
        <v>233019505</v>
      </c>
      <c r="AK112" s="419" t="s">
        <v>8577</v>
      </c>
      <c r="AL112" s="97"/>
    </row>
    <row r="113" spans="1:38">
      <c r="A113" s="97" t="str">
        <f>VLOOKUP(C113,MasterRemote!$F$2:$H$237,3,FALSE)</f>
        <v>SCM201900010008000213</v>
      </c>
      <c r="B113" s="97">
        <f>Sheet6!B115</f>
        <v>213</v>
      </c>
      <c r="C113" s="97" t="str">
        <f>Sheet6!C115</f>
        <v>5.78.17.1</v>
      </c>
      <c r="D113" s="314">
        <f>Sheet6!H115</f>
        <v>43604</v>
      </c>
      <c r="E113" s="97" t="s">
        <v>8575</v>
      </c>
      <c r="F113" s="97" t="str">
        <f>Sheet6!D115</f>
        <v>PAINAN</v>
      </c>
      <c r="G113" s="206" t="s">
        <v>3215</v>
      </c>
      <c r="H113" s="206" t="s">
        <v>3111</v>
      </c>
      <c r="I113" s="314">
        <f t="shared" si="7"/>
        <v>43604</v>
      </c>
      <c r="J113" s="314">
        <f t="shared" si="8"/>
        <v>43604</v>
      </c>
      <c r="K113" s="314">
        <f t="shared" si="9"/>
        <v>43604</v>
      </c>
      <c r="L113" s="314">
        <f t="shared" si="10"/>
        <v>43604</v>
      </c>
      <c r="M113" s="416" t="s">
        <v>8547</v>
      </c>
      <c r="N113" s="417" t="s">
        <v>8548</v>
      </c>
      <c r="O113" s="416" t="s">
        <v>14</v>
      </c>
      <c r="P113" s="97" t="s">
        <v>2940</v>
      </c>
      <c r="Q113" s="315">
        <v>20009</v>
      </c>
      <c r="R113" s="97"/>
      <c r="S113" s="97"/>
      <c r="T113" s="97">
        <f>Sheet6!Q115</f>
        <v>0</v>
      </c>
      <c r="U113" s="97">
        <v>180</v>
      </c>
      <c r="V113" s="97">
        <f>Sheet6!W115</f>
        <v>0</v>
      </c>
      <c r="W113" s="97">
        <f t="shared" si="11"/>
        <v>0</v>
      </c>
      <c r="X113" s="97">
        <f>Sheet6!X115</f>
        <v>0</v>
      </c>
      <c r="Y113" s="97">
        <f>Sheet6!AM115</f>
        <v>0</v>
      </c>
      <c r="Z113" s="230" t="s">
        <v>3305</v>
      </c>
      <c r="AA113" s="418">
        <f>VLOOKUP(F113,TaskInstalasi!$F$2:$AK$237,31,FALSE)</f>
        <v>236941705</v>
      </c>
      <c r="AB113" s="206" t="str">
        <f>VLOOKUP(F113,TaskInstalasi!$F$2:$AK$237,32,FALSE)</f>
        <v>Dede Somantri</v>
      </c>
      <c r="AC113" s="97"/>
      <c r="AD113" s="97"/>
      <c r="AE113" s="97"/>
      <c r="AF113" s="230" t="s">
        <v>3303</v>
      </c>
      <c r="AG113" s="417" t="s">
        <v>8548</v>
      </c>
      <c r="AH113" s="215" t="s">
        <v>8547</v>
      </c>
      <c r="AI113" s="97" t="str">
        <f t="shared" si="12"/>
        <v>HUGHES239-PM1-213</v>
      </c>
      <c r="AJ113" s="230">
        <v>233019505</v>
      </c>
      <c r="AK113" s="419" t="s">
        <v>8577</v>
      </c>
      <c r="AL113" s="97"/>
    </row>
    <row r="114" spans="1:38">
      <c r="A114" s="97" t="str">
        <f>VLOOKUP(C114,MasterRemote!$F$2:$H$237,3,FALSE)</f>
        <v>SCM201900010008000212</v>
      </c>
      <c r="B114" s="97">
        <f>Sheet6!B116</f>
        <v>212</v>
      </c>
      <c r="C114" s="97" t="str">
        <f>Sheet6!C116</f>
        <v>5.72.17.1</v>
      </c>
      <c r="D114" s="314">
        <f>Sheet6!H116</f>
        <v>43604</v>
      </c>
      <c r="E114" s="97" t="s">
        <v>8575</v>
      </c>
      <c r="F114" s="97" t="str">
        <f>Sheet6!D116</f>
        <v>BATUSANGKAR</v>
      </c>
      <c r="G114" s="206" t="s">
        <v>2964</v>
      </c>
      <c r="H114" s="206" t="s">
        <v>2965</v>
      </c>
      <c r="I114" s="314">
        <f t="shared" si="7"/>
        <v>43604</v>
      </c>
      <c r="J114" s="314">
        <f t="shared" si="8"/>
        <v>43604</v>
      </c>
      <c r="K114" s="314">
        <f t="shared" si="9"/>
        <v>43604</v>
      </c>
      <c r="L114" s="314">
        <f t="shared" si="10"/>
        <v>43604</v>
      </c>
      <c r="M114" s="416" t="s">
        <v>8547</v>
      </c>
      <c r="N114" s="417" t="s">
        <v>8548</v>
      </c>
      <c r="O114" s="416" t="s">
        <v>14</v>
      </c>
      <c r="P114" s="97" t="s">
        <v>2940</v>
      </c>
      <c r="Q114" s="315">
        <v>20009</v>
      </c>
      <c r="R114" s="97"/>
      <c r="S114" s="97"/>
      <c r="T114" s="97">
        <f>Sheet6!Q116</f>
        <v>0</v>
      </c>
      <c r="U114" s="97">
        <v>180</v>
      </c>
      <c r="V114" s="97">
        <f>Sheet6!W116</f>
        <v>0</v>
      </c>
      <c r="W114" s="97">
        <f t="shared" si="11"/>
        <v>0</v>
      </c>
      <c r="X114" s="97">
        <f>Sheet6!X116</f>
        <v>0</v>
      </c>
      <c r="Y114" s="97">
        <f>Sheet6!AM116</f>
        <v>0</v>
      </c>
      <c r="Z114" s="230" t="s">
        <v>3305</v>
      </c>
      <c r="AA114" s="418">
        <f>VLOOKUP(F114,TaskInstalasi!$F$2:$AK$237,31,FALSE)</f>
        <v>236941705</v>
      </c>
      <c r="AB114" s="206" t="str">
        <f>VLOOKUP(F114,TaskInstalasi!$F$2:$AK$237,32,FALSE)</f>
        <v>Dede Somantri</v>
      </c>
      <c r="AC114" s="97"/>
      <c r="AD114" s="97"/>
      <c r="AE114" s="97"/>
      <c r="AF114" s="230" t="s">
        <v>3303</v>
      </c>
      <c r="AG114" s="417" t="s">
        <v>8548</v>
      </c>
      <c r="AH114" s="215" t="s">
        <v>8547</v>
      </c>
      <c r="AI114" s="97" t="str">
        <f t="shared" si="12"/>
        <v>HUGHES239-PM1-212</v>
      </c>
      <c r="AJ114" s="230">
        <v>233019505</v>
      </c>
      <c r="AK114" s="419" t="s">
        <v>8577</v>
      </c>
      <c r="AL114" s="97"/>
    </row>
    <row r="115" spans="1:38">
      <c r="A115" s="97" t="str">
        <f>VLOOKUP(C115,MasterRemote!$F$2:$H$237,3,FALSE)</f>
        <v>SCM201900010008000165</v>
      </c>
      <c r="B115" s="97">
        <f>Sheet6!B117</f>
        <v>165</v>
      </c>
      <c r="C115" s="97" t="str">
        <f>Sheet6!C117</f>
        <v>5.136.17.1</v>
      </c>
      <c r="D115" s="314">
        <f>Sheet6!H117</f>
        <v>43604</v>
      </c>
      <c r="E115" s="97" t="s">
        <v>8575</v>
      </c>
      <c r="F115" s="97" t="str">
        <f>Sheet6!D117</f>
        <v>KANCA PLG MUARA ENIM</v>
      </c>
      <c r="G115" s="206" t="s">
        <v>3242</v>
      </c>
      <c r="H115" s="206" t="s">
        <v>3243</v>
      </c>
      <c r="I115" s="314">
        <f t="shared" si="7"/>
        <v>43604</v>
      </c>
      <c r="J115" s="314">
        <f t="shared" si="8"/>
        <v>43604</v>
      </c>
      <c r="K115" s="314">
        <f t="shared" si="9"/>
        <v>43604</v>
      </c>
      <c r="L115" s="314">
        <f t="shared" si="10"/>
        <v>43604</v>
      </c>
      <c r="M115" s="416" t="s">
        <v>8547</v>
      </c>
      <c r="N115" s="417" t="s">
        <v>8548</v>
      </c>
      <c r="O115" s="416" t="s">
        <v>14</v>
      </c>
      <c r="P115" s="97" t="s">
        <v>2940</v>
      </c>
      <c r="Q115" s="315">
        <v>20009</v>
      </c>
      <c r="R115" s="97"/>
      <c r="S115" s="97"/>
      <c r="T115" s="97">
        <f>Sheet6!Q117</f>
        <v>0</v>
      </c>
      <c r="U115" s="97">
        <v>180</v>
      </c>
      <c r="V115" s="97">
        <f>Sheet6!W117</f>
        <v>0</v>
      </c>
      <c r="W115" s="97">
        <f t="shared" si="11"/>
        <v>0</v>
      </c>
      <c r="X115" s="97">
        <f>Sheet6!X117</f>
        <v>0</v>
      </c>
      <c r="Y115" s="97">
        <f>Sheet6!AM117</f>
        <v>0</v>
      </c>
      <c r="Z115" s="230" t="s">
        <v>3305</v>
      </c>
      <c r="AA115" s="418">
        <f>VLOOKUP(F115,TaskInstalasi!$F$2:$AK$237,31,FALSE)</f>
        <v>233059704</v>
      </c>
      <c r="AB115" s="206" t="str">
        <f>VLOOKUP(F115,TaskInstalasi!$F$2:$AK$237,32,FALSE)</f>
        <v>Mohammad Rizal</v>
      </c>
      <c r="AC115" s="97"/>
      <c r="AD115" s="97"/>
      <c r="AE115" s="97"/>
      <c r="AF115" s="230" t="s">
        <v>3303</v>
      </c>
      <c r="AG115" s="417" t="s">
        <v>8548</v>
      </c>
      <c r="AH115" s="215" t="s">
        <v>8547</v>
      </c>
      <c r="AI115" s="97" t="str">
        <f t="shared" si="12"/>
        <v>HUGHES239-PM1-165</v>
      </c>
      <c r="AJ115" s="230">
        <v>233019505</v>
      </c>
      <c r="AK115" s="419" t="s">
        <v>8577</v>
      </c>
      <c r="AL115" s="97"/>
    </row>
    <row r="116" spans="1:38">
      <c r="A116" s="97" t="str">
        <f>VLOOKUP(C116,MasterRemote!$F$2:$H$237,3,FALSE)</f>
        <v>SCM201900010008000049</v>
      </c>
      <c r="B116" s="97">
        <f>Sheet6!B118</f>
        <v>49</v>
      </c>
      <c r="C116" s="97" t="str">
        <f>Sheet6!C118</f>
        <v>2.35.49.1</v>
      </c>
      <c r="D116" s="314">
        <f>Sheet6!H118</f>
        <v>43604</v>
      </c>
      <c r="E116" s="97" t="s">
        <v>8575</v>
      </c>
      <c r="F116" s="97" t="str">
        <f>Sheet6!D118</f>
        <v>BANDUNG DS [KLS]</v>
      </c>
      <c r="G116" s="206" t="s">
        <v>3146</v>
      </c>
      <c r="H116" s="206" t="s">
        <v>3046</v>
      </c>
      <c r="I116" s="314">
        <f t="shared" si="7"/>
        <v>43604</v>
      </c>
      <c r="J116" s="314">
        <f t="shared" si="8"/>
        <v>43604</v>
      </c>
      <c r="K116" s="314">
        <f t="shared" si="9"/>
        <v>43604</v>
      </c>
      <c r="L116" s="314">
        <f t="shared" si="10"/>
        <v>43604</v>
      </c>
      <c r="M116" s="416" t="s">
        <v>8547</v>
      </c>
      <c r="N116" s="417" t="s">
        <v>8548</v>
      </c>
      <c r="O116" s="416" t="s">
        <v>14</v>
      </c>
      <c r="P116" s="97" t="s">
        <v>2940</v>
      </c>
      <c r="Q116" s="315">
        <v>20009</v>
      </c>
      <c r="R116" s="97"/>
      <c r="S116" s="97"/>
      <c r="T116" s="97">
        <f>Sheet6!Q118</f>
        <v>0</v>
      </c>
      <c r="U116" s="97">
        <v>180</v>
      </c>
      <c r="V116" s="97">
        <f>Sheet6!W118</f>
        <v>0</v>
      </c>
      <c r="W116" s="97">
        <f t="shared" si="11"/>
        <v>0</v>
      </c>
      <c r="X116" s="97">
        <f>Sheet6!X118</f>
        <v>0</v>
      </c>
      <c r="Y116" s="97">
        <f>Sheet6!AM118</f>
        <v>0</v>
      </c>
      <c r="Z116" s="230" t="s">
        <v>3305</v>
      </c>
      <c r="AA116" s="418">
        <f>VLOOKUP(F116,TaskInstalasi!$F$2:$AK$237,31,FALSE)</f>
        <v>237711805</v>
      </c>
      <c r="AB116" s="206" t="str">
        <f>VLOOKUP(F116,TaskInstalasi!$F$2:$AK$237,32,FALSE)</f>
        <v>Ishak Rusdianto</v>
      </c>
      <c r="AC116" s="97"/>
      <c r="AD116" s="97"/>
      <c r="AE116" s="97"/>
      <c r="AF116" s="230" t="s">
        <v>3303</v>
      </c>
      <c r="AG116" s="417" t="s">
        <v>8548</v>
      </c>
      <c r="AH116" s="215" t="s">
        <v>8547</v>
      </c>
      <c r="AI116" s="97" t="str">
        <f t="shared" si="12"/>
        <v>HUGHES239-PM1-49</v>
      </c>
      <c r="AJ116" s="230">
        <v>233019505</v>
      </c>
      <c r="AK116" s="419" t="s">
        <v>8577</v>
      </c>
      <c r="AL116" s="97"/>
    </row>
    <row r="117" spans="1:38">
      <c r="A117" s="97" t="str">
        <f>VLOOKUP(C117,MasterRemote!$F$2:$H$237,3,FALSE)</f>
        <v>SCM201900010008000053</v>
      </c>
      <c r="B117" s="97">
        <f>Sheet6!B119</f>
        <v>53</v>
      </c>
      <c r="C117" s="97" t="str">
        <f>Sheet6!C119</f>
        <v>6.45.17.1</v>
      </c>
      <c r="D117" s="314">
        <f>Sheet6!H119</f>
        <v>43604</v>
      </c>
      <c r="E117" s="97" t="s">
        <v>8575</v>
      </c>
      <c r="F117" s="97" t="str">
        <f>Sheet6!D119</f>
        <v>KANCA BDG GARUT</v>
      </c>
      <c r="G117" s="206" t="s">
        <v>3213</v>
      </c>
      <c r="H117" s="206" t="s">
        <v>3214</v>
      </c>
      <c r="I117" s="314">
        <f t="shared" si="7"/>
        <v>43604</v>
      </c>
      <c r="J117" s="314">
        <f t="shared" si="8"/>
        <v>43604</v>
      </c>
      <c r="K117" s="314">
        <f t="shared" si="9"/>
        <v>43604</v>
      </c>
      <c r="L117" s="314">
        <f t="shared" si="10"/>
        <v>43604</v>
      </c>
      <c r="M117" s="416" t="s">
        <v>8547</v>
      </c>
      <c r="N117" s="417" t="s">
        <v>8548</v>
      </c>
      <c r="O117" s="416" t="s">
        <v>14</v>
      </c>
      <c r="P117" s="97" t="s">
        <v>2940</v>
      </c>
      <c r="Q117" s="315">
        <v>20009</v>
      </c>
      <c r="R117" s="97"/>
      <c r="S117" s="97"/>
      <c r="T117" s="97">
        <f>Sheet6!Q119</f>
        <v>0</v>
      </c>
      <c r="U117" s="97">
        <v>180</v>
      </c>
      <c r="V117" s="97">
        <f>Sheet6!W119</f>
        <v>0</v>
      </c>
      <c r="W117" s="97">
        <f t="shared" si="11"/>
        <v>0</v>
      </c>
      <c r="X117" s="97">
        <f>Sheet6!X119</f>
        <v>0</v>
      </c>
      <c r="Y117" s="97">
        <f>Sheet6!AM119</f>
        <v>0</v>
      </c>
      <c r="Z117" s="230" t="s">
        <v>3305</v>
      </c>
      <c r="AA117" s="418">
        <f>VLOOKUP(F117,TaskInstalasi!$F$2:$AK$237,31,FALSE)</f>
        <v>237711805</v>
      </c>
      <c r="AB117" s="206" t="str">
        <f>VLOOKUP(F117,TaskInstalasi!$F$2:$AK$237,32,FALSE)</f>
        <v>Ishak Rusdianto</v>
      </c>
      <c r="AC117" s="97"/>
      <c r="AD117" s="97"/>
      <c r="AE117" s="97"/>
      <c r="AF117" s="230" t="s">
        <v>3303</v>
      </c>
      <c r="AG117" s="417" t="s">
        <v>8548</v>
      </c>
      <c r="AH117" s="215" t="s">
        <v>8547</v>
      </c>
      <c r="AI117" s="97" t="str">
        <f t="shared" si="12"/>
        <v>HUGHES239-PM1-53</v>
      </c>
      <c r="AJ117" s="230">
        <v>233019505</v>
      </c>
      <c r="AK117" s="419" t="s">
        <v>8577</v>
      </c>
      <c r="AL117" s="97"/>
    </row>
    <row r="118" spans="1:38">
      <c r="A118" s="97" t="str">
        <f>VLOOKUP(C118,MasterRemote!$F$2:$H$237,3,FALSE)</f>
        <v>SCM201900010008000122</v>
      </c>
      <c r="B118" s="97">
        <f>Sheet6!B120</f>
        <v>122</v>
      </c>
      <c r="C118" s="97" t="str">
        <f>Sheet6!C120</f>
        <v>3.99.49.1</v>
      </c>
      <c r="D118" s="314">
        <f>Sheet6!H120</f>
        <v>43605</v>
      </c>
      <c r="E118" s="97" t="s">
        <v>8575</v>
      </c>
      <c r="F118" s="97" t="str">
        <f>Sheet6!D120</f>
        <v>MAKASSAR SOMBA OPU</v>
      </c>
      <c r="G118" s="206" t="s">
        <v>3229</v>
      </c>
      <c r="H118" s="206" t="s">
        <v>3054</v>
      </c>
      <c r="I118" s="314">
        <f t="shared" ref="I118:I169" si="13">D118</f>
        <v>43605</v>
      </c>
      <c r="J118" s="314">
        <f t="shared" ref="J118:J169" si="14">D118</f>
        <v>43605</v>
      </c>
      <c r="K118" s="314">
        <f t="shared" ref="K118:K169" si="15">D118</f>
        <v>43605</v>
      </c>
      <c r="L118" s="314">
        <f t="shared" ref="L118:L169" si="16">D118</f>
        <v>43605</v>
      </c>
      <c r="M118" s="416" t="s">
        <v>8547</v>
      </c>
      <c r="N118" s="417" t="s">
        <v>8548</v>
      </c>
      <c r="O118" s="416" t="s">
        <v>14</v>
      </c>
      <c r="P118" s="97" t="s">
        <v>2940</v>
      </c>
      <c r="Q118" s="315">
        <v>20009</v>
      </c>
      <c r="R118" s="97"/>
      <c r="S118" s="97"/>
      <c r="T118" s="97">
        <f>Sheet6!Q120</f>
        <v>116</v>
      </c>
      <c r="U118" s="97">
        <v>180</v>
      </c>
      <c r="V118" s="97" t="str">
        <f>Sheet6!W120</f>
        <v>35.64</v>
      </c>
      <c r="W118" s="97" t="str">
        <f t="shared" ref="W118:W169" si="17">V118</f>
        <v>35.64</v>
      </c>
      <c r="X118" s="97" t="str">
        <f>Sheet6!X120</f>
        <v>51.13</v>
      </c>
      <c r="Y118" s="97">
        <f>Sheet6!AM120</f>
        <v>0</v>
      </c>
      <c r="Z118" s="230" t="s">
        <v>3305</v>
      </c>
      <c r="AA118" s="418">
        <f>VLOOKUP(F118,TaskInstalasi!$F$2:$AK$237,31,FALSE)</f>
        <v>236471702</v>
      </c>
      <c r="AB118" s="206" t="str">
        <f>VLOOKUP(F118,TaskInstalasi!$F$2:$AK$237,32,FALSE)</f>
        <v>Tubagus Arifyanto</v>
      </c>
      <c r="AC118" s="97"/>
      <c r="AD118" s="97"/>
      <c r="AE118" s="97"/>
      <c r="AF118" s="230" t="s">
        <v>3303</v>
      </c>
      <c r="AG118" s="417" t="s">
        <v>8548</v>
      </c>
      <c r="AH118" s="215" t="s">
        <v>8547</v>
      </c>
      <c r="AI118" s="97" t="str">
        <f t="shared" ref="AI118:AI169" si="18">Z118&amp;"-"&amp;E118&amp;"-"&amp;B118</f>
        <v>HUGHES239-PM1-122</v>
      </c>
      <c r="AJ118" s="230">
        <v>233019505</v>
      </c>
      <c r="AK118" s="419" t="s">
        <v>8577</v>
      </c>
      <c r="AL118" s="97"/>
    </row>
    <row r="119" spans="1:38">
      <c r="A119" s="97" t="str">
        <f>VLOOKUP(C119,MasterRemote!$F$2:$H$237,3,FALSE)</f>
        <v>SCM201900010008000161</v>
      </c>
      <c r="B119" s="97">
        <f>Sheet6!B121</f>
        <v>161</v>
      </c>
      <c r="C119" s="97" t="str">
        <f>Sheet6!C121</f>
        <v>1.107.17.1</v>
      </c>
      <c r="D119" s="314">
        <f>Sheet6!H121</f>
        <v>43605</v>
      </c>
      <c r="E119" s="97" t="s">
        <v>8575</v>
      </c>
      <c r="F119" s="97" t="str">
        <f>Sheet6!D121</f>
        <v>KANCA SMG PATTIMURA SEMARANG [G0083]</v>
      </c>
      <c r="G119" s="206" t="s">
        <v>3225</v>
      </c>
      <c r="H119" s="206" t="s">
        <v>3226</v>
      </c>
      <c r="I119" s="314">
        <f t="shared" si="13"/>
        <v>43605</v>
      </c>
      <c r="J119" s="314">
        <f t="shared" si="14"/>
        <v>43605</v>
      </c>
      <c r="K119" s="314">
        <f t="shared" si="15"/>
        <v>43605</v>
      </c>
      <c r="L119" s="314">
        <f t="shared" si="16"/>
        <v>43605</v>
      </c>
      <c r="M119" s="416" t="s">
        <v>8547</v>
      </c>
      <c r="N119" s="417" t="s">
        <v>8548</v>
      </c>
      <c r="O119" s="416" t="s">
        <v>14</v>
      </c>
      <c r="P119" s="97" t="s">
        <v>2940</v>
      </c>
      <c r="Q119" s="315">
        <v>20009</v>
      </c>
      <c r="R119" s="97"/>
      <c r="S119" s="97"/>
      <c r="T119" s="97">
        <f>Sheet6!Q121</f>
        <v>131</v>
      </c>
      <c r="U119" s="97">
        <v>180</v>
      </c>
      <c r="V119" s="97" t="str">
        <f>Sheet6!W121</f>
        <v>36.15</v>
      </c>
      <c r="W119" s="97" t="str">
        <f t="shared" si="17"/>
        <v>36.15</v>
      </c>
      <c r="X119" s="97" t="str">
        <f>Sheet6!X121</f>
        <v>51.34</v>
      </c>
      <c r="Y119" s="97">
        <f>Sheet6!AM121</f>
        <v>0</v>
      </c>
      <c r="Z119" s="230" t="s">
        <v>3305</v>
      </c>
      <c r="AA119" s="418">
        <f>VLOOKUP(F119,TaskInstalasi!$F$2:$AK$237,31,FALSE)</f>
        <v>233070710</v>
      </c>
      <c r="AB119" s="206" t="str">
        <f>VLOOKUP(F119,TaskInstalasi!$F$2:$AK$237,32,FALSE)</f>
        <v>Casto Uripto</v>
      </c>
      <c r="AC119" s="97"/>
      <c r="AD119" s="97"/>
      <c r="AE119" s="97"/>
      <c r="AF119" s="230" t="s">
        <v>3303</v>
      </c>
      <c r="AG119" s="417" t="s">
        <v>8548</v>
      </c>
      <c r="AH119" s="215" t="s">
        <v>8547</v>
      </c>
      <c r="AI119" s="97" t="str">
        <f t="shared" si="18"/>
        <v>HUGHES239-PM1-161</v>
      </c>
      <c r="AJ119" s="230">
        <v>233019505</v>
      </c>
      <c r="AK119" s="419" t="s">
        <v>8577</v>
      </c>
      <c r="AL119" s="97"/>
    </row>
    <row r="120" spans="1:38">
      <c r="A120" s="97" t="str">
        <f>VLOOKUP(C120,MasterRemote!$F$2:$H$237,3,FALSE)</f>
        <v>SCM201900010008000061</v>
      </c>
      <c r="B120" s="97">
        <f>Sheet6!B122</f>
        <v>61</v>
      </c>
      <c r="C120" s="97" t="str">
        <f>Sheet6!C122</f>
        <v>1.135.17.1</v>
      </c>
      <c r="D120" s="314">
        <f>Sheet6!H122</f>
        <v>43605</v>
      </c>
      <c r="E120" s="97" t="s">
        <v>8575</v>
      </c>
      <c r="F120" s="97" t="str">
        <f>Sheet6!D122</f>
        <v>KANCA SMG SALATIGA [G0081]</v>
      </c>
      <c r="G120" s="206" t="s">
        <v>3259</v>
      </c>
      <c r="H120" s="206" t="s">
        <v>3260</v>
      </c>
      <c r="I120" s="314">
        <f t="shared" si="13"/>
        <v>43605</v>
      </c>
      <c r="J120" s="314">
        <f t="shared" si="14"/>
        <v>43605</v>
      </c>
      <c r="K120" s="314">
        <f t="shared" si="15"/>
        <v>43605</v>
      </c>
      <c r="L120" s="314">
        <f t="shared" si="16"/>
        <v>43605</v>
      </c>
      <c r="M120" s="416" t="s">
        <v>8547</v>
      </c>
      <c r="N120" s="417" t="s">
        <v>8548</v>
      </c>
      <c r="O120" s="416" t="s">
        <v>14</v>
      </c>
      <c r="P120" s="97" t="s">
        <v>2940</v>
      </c>
      <c r="Q120" s="315">
        <v>20009</v>
      </c>
      <c r="R120" s="97"/>
      <c r="S120" s="97"/>
      <c r="T120" s="97">
        <f>Sheet6!Q122</f>
        <v>123</v>
      </c>
      <c r="U120" s="97">
        <v>180</v>
      </c>
      <c r="V120" s="97" t="str">
        <f>Sheet6!W122</f>
        <v>36.1</v>
      </c>
      <c r="W120" s="97" t="str">
        <f t="shared" si="17"/>
        <v>36.1</v>
      </c>
      <c r="X120" s="97" t="str">
        <f>Sheet6!X122</f>
        <v>51.76</v>
      </c>
      <c r="Y120" s="97">
        <f>Sheet6!AM122</f>
        <v>0</v>
      </c>
      <c r="Z120" s="230" t="s">
        <v>3305</v>
      </c>
      <c r="AA120" s="418">
        <f>VLOOKUP(F120,TaskInstalasi!$F$2:$AK$237,31,FALSE)</f>
        <v>233070710</v>
      </c>
      <c r="AB120" s="206" t="str">
        <f>VLOOKUP(F120,TaskInstalasi!$F$2:$AK$237,32,FALSE)</f>
        <v>Casto Uripto</v>
      </c>
      <c r="AC120" s="97"/>
      <c r="AD120" s="97"/>
      <c r="AE120" s="97"/>
      <c r="AF120" s="230" t="s">
        <v>3303</v>
      </c>
      <c r="AG120" s="417" t="s">
        <v>8548</v>
      </c>
      <c r="AH120" s="215" t="s">
        <v>8547</v>
      </c>
      <c r="AI120" s="97" t="str">
        <f t="shared" si="18"/>
        <v>HUGHES239-PM1-61</v>
      </c>
      <c r="AJ120" s="230">
        <v>233019505</v>
      </c>
      <c r="AK120" s="419" t="s">
        <v>8577</v>
      </c>
      <c r="AL120" s="97"/>
    </row>
    <row r="121" spans="1:38">
      <c r="A121" s="97" t="str">
        <f>VLOOKUP(C121,MasterRemote!$F$2:$H$237,3,FALSE)</f>
        <v>SCM201900010008000109</v>
      </c>
      <c r="B121" s="97">
        <f>Sheet6!B123</f>
        <v>109</v>
      </c>
      <c r="C121" s="97" t="str">
        <f>Sheet6!C123</f>
        <v>3.41.17.1</v>
      </c>
      <c r="D121" s="314">
        <f>Sheet6!H123</f>
        <v>43605</v>
      </c>
      <c r="E121" s="97" t="s">
        <v>8575</v>
      </c>
      <c r="F121" s="97" t="str">
        <f>Sheet6!D123</f>
        <v>KANCA BANYUWANGI</v>
      </c>
      <c r="G121" s="450">
        <v>888888004</v>
      </c>
      <c r="H121" s="452" t="str">
        <f>Sheet6!M123</f>
        <v>Jauhari</v>
      </c>
      <c r="I121" s="314">
        <f t="shared" si="13"/>
        <v>43605</v>
      </c>
      <c r="J121" s="314">
        <f t="shared" si="14"/>
        <v>43605</v>
      </c>
      <c r="K121" s="314">
        <f t="shared" si="15"/>
        <v>43605</v>
      </c>
      <c r="L121" s="314">
        <f t="shared" si="16"/>
        <v>43605</v>
      </c>
      <c r="M121" s="416" t="s">
        <v>8547</v>
      </c>
      <c r="N121" s="417" t="s">
        <v>8548</v>
      </c>
      <c r="O121" s="416" t="s">
        <v>14</v>
      </c>
      <c r="P121" s="97" t="s">
        <v>2940</v>
      </c>
      <c r="Q121" s="315">
        <v>20009</v>
      </c>
      <c r="R121" s="97"/>
      <c r="S121" s="97"/>
      <c r="T121" s="97">
        <f>Sheet6!Q123</f>
        <v>140</v>
      </c>
      <c r="U121" s="97">
        <v>180</v>
      </c>
      <c r="V121" s="97" t="str">
        <f>Sheet6!W123</f>
        <v>36.48</v>
      </c>
      <c r="W121" s="97" t="str">
        <f t="shared" si="17"/>
        <v>36.48</v>
      </c>
      <c r="X121" s="97" t="str">
        <f>Sheet6!X123</f>
        <v>52.95</v>
      </c>
      <c r="Y121" s="97">
        <f>Sheet6!AM123</f>
        <v>0</v>
      </c>
      <c r="Z121" s="230" t="s">
        <v>3305</v>
      </c>
      <c r="AA121" s="418">
        <f>VLOOKUP(F121,TaskInstalasi!$F$2:$AK$237,31,FALSE)</f>
        <v>233040304</v>
      </c>
      <c r="AB121" s="206" t="str">
        <f>VLOOKUP(F121,TaskInstalasi!$F$2:$AK$237,32,FALSE)</f>
        <v>Deddy Ambar Setiawan</v>
      </c>
      <c r="AC121" s="97"/>
      <c r="AD121" s="97"/>
      <c r="AE121" s="97"/>
      <c r="AF121" s="230" t="s">
        <v>3303</v>
      </c>
      <c r="AG121" s="417" t="s">
        <v>8548</v>
      </c>
      <c r="AH121" s="215" t="s">
        <v>8547</v>
      </c>
      <c r="AI121" s="97" t="str">
        <f t="shared" si="18"/>
        <v>HUGHES239-PM1-109</v>
      </c>
      <c r="AJ121" s="230">
        <v>233019505</v>
      </c>
      <c r="AK121" s="419" t="s">
        <v>8577</v>
      </c>
      <c r="AL121" s="97"/>
    </row>
    <row r="122" spans="1:38">
      <c r="A122" s="97" t="str">
        <f>VLOOKUP(C122,MasterRemote!$F$2:$H$237,3,FALSE)</f>
        <v>SCM201900010008000151</v>
      </c>
      <c r="B122" s="97">
        <f>Sheet6!B124</f>
        <v>151</v>
      </c>
      <c r="C122" s="97" t="str">
        <f>Sheet6!C124</f>
        <v>49.16.64.1</v>
      </c>
      <c r="D122" s="314">
        <f>Sheet6!H124</f>
        <v>43605</v>
      </c>
      <c r="E122" s="97" t="s">
        <v>8575</v>
      </c>
      <c r="F122" s="97" t="str">
        <f>Sheet6!D124</f>
        <v>KANCA YGY YOGYAKARTA MLATI</v>
      </c>
      <c r="G122" s="206" t="s">
        <v>3249</v>
      </c>
      <c r="H122" s="206" t="s">
        <v>3250</v>
      </c>
      <c r="I122" s="314">
        <f t="shared" si="13"/>
        <v>43605</v>
      </c>
      <c r="J122" s="314">
        <f t="shared" si="14"/>
        <v>43605</v>
      </c>
      <c r="K122" s="314">
        <f t="shared" si="15"/>
        <v>43605</v>
      </c>
      <c r="L122" s="314">
        <f t="shared" si="16"/>
        <v>43605</v>
      </c>
      <c r="M122" s="416" t="s">
        <v>8547</v>
      </c>
      <c r="N122" s="417" t="s">
        <v>8548</v>
      </c>
      <c r="O122" s="416" t="s">
        <v>14</v>
      </c>
      <c r="P122" s="97" t="s">
        <v>2940</v>
      </c>
      <c r="Q122" s="315">
        <v>20009</v>
      </c>
      <c r="R122" s="97"/>
      <c r="S122" s="97"/>
      <c r="T122" s="97">
        <f>Sheet6!Q124</f>
        <v>142</v>
      </c>
      <c r="U122" s="97">
        <v>180</v>
      </c>
      <c r="V122" s="97" t="str">
        <f>Sheet6!W124</f>
        <v>36.35</v>
      </c>
      <c r="W122" s="97" t="str">
        <f t="shared" si="17"/>
        <v>36.35</v>
      </c>
      <c r="X122" s="97" t="str">
        <f>Sheet6!X124</f>
        <v>51.58</v>
      </c>
      <c r="Y122" s="97">
        <f>Sheet6!AM124</f>
        <v>0</v>
      </c>
      <c r="Z122" s="230" t="s">
        <v>3305</v>
      </c>
      <c r="AA122" s="418">
        <f>VLOOKUP(F122,TaskInstalasi!$F$2:$AK$237,31,FALSE)</f>
        <v>233070710</v>
      </c>
      <c r="AB122" s="206" t="str">
        <f>VLOOKUP(F122,TaskInstalasi!$F$2:$AK$237,32,FALSE)</f>
        <v>Casto Uripto</v>
      </c>
      <c r="AC122" s="97"/>
      <c r="AD122" s="97"/>
      <c r="AE122" s="97"/>
      <c r="AF122" s="230" t="s">
        <v>3303</v>
      </c>
      <c r="AG122" s="417" t="s">
        <v>8548</v>
      </c>
      <c r="AH122" s="215" t="s">
        <v>8547</v>
      </c>
      <c r="AI122" s="97" t="str">
        <f t="shared" si="18"/>
        <v>HUGHES239-PM1-151</v>
      </c>
      <c r="AJ122" s="230">
        <v>233019505</v>
      </c>
      <c r="AK122" s="419" t="s">
        <v>8577</v>
      </c>
      <c r="AL122" s="97"/>
    </row>
    <row r="123" spans="1:38">
      <c r="A123" s="97" t="str">
        <f>VLOOKUP(C123,MasterRemote!$F$2:$H$237,3,FALSE)</f>
        <v>SCM201900010008000172</v>
      </c>
      <c r="B123" s="97">
        <f>Sheet6!B125</f>
        <v>172</v>
      </c>
      <c r="C123" s="97" t="str">
        <f>Sheet6!C125</f>
        <v>6.101.17.1</v>
      </c>
      <c r="D123" s="314">
        <f>Sheet6!H125</f>
        <v>43605</v>
      </c>
      <c r="E123" s="97" t="s">
        <v>8575</v>
      </c>
      <c r="F123" s="97" t="str">
        <f>Sheet6!D125</f>
        <v>KANCA YGY MAJENANG[H0185]</v>
      </c>
      <c r="G123" s="206" t="s">
        <v>3234</v>
      </c>
      <c r="H123" s="206" t="s">
        <v>3235</v>
      </c>
      <c r="I123" s="314">
        <f t="shared" si="13"/>
        <v>43605</v>
      </c>
      <c r="J123" s="314">
        <f t="shared" si="14"/>
        <v>43605</v>
      </c>
      <c r="K123" s="314">
        <f t="shared" si="15"/>
        <v>43605</v>
      </c>
      <c r="L123" s="314">
        <f t="shared" si="16"/>
        <v>43605</v>
      </c>
      <c r="M123" s="416" t="s">
        <v>8547</v>
      </c>
      <c r="N123" s="417" t="s">
        <v>8548</v>
      </c>
      <c r="O123" s="416" t="s">
        <v>14</v>
      </c>
      <c r="P123" s="97" t="s">
        <v>2940</v>
      </c>
      <c r="Q123" s="315">
        <v>20009</v>
      </c>
      <c r="R123" s="97"/>
      <c r="S123" s="97"/>
      <c r="T123" s="97">
        <f>Sheet6!Q125</f>
        <v>142</v>
      </c>
      <c r="U123" s="97">
        <v>180</v>
      </c>
      <c r="V123" s="97" t="str">
        <f>Sheet6!W125</f>
        <v>35.93</v>
      </c>
      <c r="W123" s="97" t="str">
        <f t="shared" si="17"/>
        <v>35.93</v>
      </c>
      <c r="X123" s="97" t="str">
        <f>Sheet6!X125</f>
        <v>52.3</v>
      </c>
      <c r="Y123" s="97">
        <f>Sheet6!AM125</f>
        <v>0</v>
      </c>
      <c r="Z123" s="230" t="s">
        <v>3305</v>
      </c>
      <c r="AA123" s="418">
        <f>VLOOKUP(F123,TaskInstalasi!$F$2:$AK$237,31,FALSE)</f>
        <v>233070710</v>
      </c>
      <c r="AB123" s="206" t="str">
        <f>VLOOKUP(F123,TaskInstalasi!$F$2:$AK$237,32,FALSE)</f>
        <v>Casto Uripto</v>
      </c>
      <c r="AC123" s="97"/>
      <c r="AD123" s="97"/>
      <c r="AE123" s="97"/>
      <c r="AF123" s="230" t="s">
        <v>3303</v>
      </c>
      <c r="AG123" s="417" t="s">
        <v>8548</v>
      </c>
      <c r="AH123" s="215" t="s">
        <v>8547</v>
      </c>
      <c r="AI123" s="97" t="str">
        <f t="shared" si="18"/>
        <v>HUGHES239-PM1-172</v>
      </c>
      <c r="AJ123" s="230">
        <v>233019505</v>
      </c>
      <c r="AK123" s="419" t="s">
        <v>8577</v>
      </c>
      <c r="AL123" s="97"/>
    </row>
    <row r="124" spans="1:38">
      <c r="A124" s="217" t="s">
        <v>6477</v>
      </c>
      <c r="B124" s="97">
        <f>Sheet6!B126</f>
        <v>154</v>
      </c>
      <c r="C124" s="97" t="str">
        <f>Sheet6!C126</f>
        <v>10.204.3.118</v>
      </c>
      <c r="D124" s="314">
        <f>Sheet6!H126</f>
        <v>43605</v>
      </c>
      <c r="E124" s="97" t="s">
        <v>8575</v>
      </c>
      <c r="F124" s="97" t="str">
        <f>Sheet6!D126</f>
        <v>KANCA PLG PRABUMULIH</v>
      </c>
      <c r="G124" s="206" t="s">
        <v>3242</v>
      </c>
      <c r="H124" s="206" t="s">
        <v>3243</v>
      </c>
      <c r="I124" s="314">
        <f t="shared" si="13"/>
        <v>43605</v>
      </c>
      <c r="J124" s="314">
        <f t="shared" si="14"/>
        <v>43605</v>
      </c>
      <c r="K124" s="314">
        <f t="shared" si="15"/>
        <v>43605</v>
      </c>
      <c r="L124" s="314">
        <f t="shared" si="16"/>
        <v>43605</v>
      </c>
      <c r="M124" s="416" t="s">
        <v>8547</v>
      </c>
      <c r="N124" s="417" t="s">
        <v>8548</v>
      </c>
      <c r="O124" s="416" t="s">
        <v>14</v>
      </c>
      <c r="P124" s="97" t="s">
        <v>2940</v>
      </c>
      <c r="Q124" s="315">
        <v>20009</v>
      </c>
      <c r="R124" s="97"/>
      <c r="S124" s="97"/>
      <c r="T124" s="97">
        <f>Sheet6!Q126</f>
        <v>131</v>
      </c>
      <c r="U124" s="97">
        <v>180</v>
      </c>
      <c r="V124" s="97" t="str">
        <f>Sheet6!W126</f>
        <v>36.93</v>
      </c>
      <c r="W124" s="97" t="str">
        <f t="shared" si="17"/>
        <v>36.93</v>
      </c>
      <c r="X124" s="97" t="str">
        <f>Sheet6!X126</f>
        <v>52.17</v>
      </c>
      <c r="Y124" s="97">
        <f>Sheet6!AM126</f>
        <v>0</v>
      </c>
      <c r="Z124" s="230" t="s">
        <v>3305</v>
      </c>
      <c r="AA124" s="418">
        <f>VLOOKUP(F124,TaskInstalasi!$F$2:$AK$237,31,FALSE)</f>
        <v>233059704</v>
      </c>
      <c r="AB124" s="206" t="str">
        <f>VLOOKUP(F124,TaskInstalasi!$F$2:$AK$237,32,FALSE)</f>
        <v>Mohammad Rizal</v>
      </c>
      <c r="AC124" s="97"/>
      <c r="AD124" s="97"/>
      <c r="AE124" s="97"/>
      <c r="AF124" s="230" t="s">
        <v>3303</v>
      </c>
      <c r="AG124" s="417" t="s">
        <v>8548</v>
      </c>
      <c r="AH124" s="215" t="s">
        <v>8547</v>
      </c>
      <c r="AI124" s="97" t="str">
        <f t="shared" si="18"/>
        <v>HUGHES239-PM1-154</v>
      </c>
      <c r="AJ124" s="230">
        <v>233019505</v>
      </c>
      <c r="AK124" s="419" t="s">
        <v>8577</v>
      </c>
      <c r="AL124" s="97"/>
    </row>
    <row r="125" spans="1:38">
      <c r="A125" s="97" t="str">
        <f>VLOOKUP(C125,MasterRemote!$F$2:$H$237,3,FALSE)</f>
        <v>SCM201900010008000216</v>
      </c>
      <c r="B125" s="97">
        <f>Sheet6!B127</f>
        <v>216</v>
      </c>
      <c r="C125" s="97" t="str">
        <f>Sheet6!C127</f>
        <v>1.78.17.1</v>
      </c>
      <c r="D125" s="314">
        <f>Sheet6!H127</f>
        <v>43605</v>
      </c>
      <c r="E125" s="97" t="s">
        <v>8575</v>
      </c>
      <c r="F125" s="97" t="str">
        <f>Sheet6!D127</f>
        <v>SOLOK</v>
      </c>
      <c r="G125" s="206" t="s">
        <v>3215</v>
      </c>
      <c r="H125" s="206" t="s">
        <v>3111</v>
      </c>
      <c r="I125" s="314">
        <f t="shared" si="13"/>
        <v>43605</v>
      </c>
      <c r="J125" s="314">
        <f t="shared" si="14"/>
        <v>43605</v>
      </c>
      <c r="K125" s="314">
        <f t="shared" si="15"/>
        <v>43605</v>
      </c>
      <c r="L125" s="314">
        <f t="shared" si="16"/>
        <v>43605</v>
      </c>
      <c r="M125" s="416" t="s">
        <v>8547</v>
      </c>
      <c r="N125" s="417" t="s">
        <v>8548</v>
      </c>
      <c r="O125" s="416" t="s">
        <v>14</v>
      </c>
      <c r="P125" s="97" t="s">
        <v>2940</v>
      </c>
      <c r="Q125" s="315">
        <v>20009</v>
      </c>
      <c r="R125" s="97"/>
      <c r="S125" s="97"/>
      <c r="T125" s="97">
        <f>Sheet6!Q127</f>
        <v>0</v>
      </c>
      <c r="U125" s="97">
        <v>180</v>
      </c>
      <c r="V125" s="97">
        <f>Sheet6!W127</f>
        <v>0</v>
      </c>
      <c r="W125" s="97">
        <f t="shared" si="17"/>
        <v>0</v>
      </c>
      <c r="X125" s="97">
        <f>Sheet6!X127</f>
        <v>0</v>
      </c>
      <c r="Y125" s="97">
        <f>Sheet6!AM127</f>
        <v>0</v>
      </c>
      <c r="Z125" s="230" t="s">
        <v>3305</v>
      </c>
      <c r="AA125" s="418">
        <f>VLOOKUP(F125,TaskInstalasi!$F$2:$AK$237,31,FALSE)</f>
        <v>236941705</v>
      </c>
      <c r="AB125" s="206" t="str">
        <f>VLOOKUP(F125,TaskInstalasi!$F$2:$AK$237,32,FALSE)</f>
        <v>Dede Somantri</v>
      </c>
      <c r="AC125" s="97"/>
      <c r="AD125" s="97"/>
      <c r="AE125" s="97"/>
      <c r="AF125" s="230" t="s">
        <v>3303</v>
      </c>
      <c r="AG125" s="417" t="s">
        <v>8548</v>
      </c>
      <c r="AH125" s="215" t="s">
        <v>8547</v>
      </c>
      <c r="AI125" s="97" t="str">
        <f t="shared" si="18"/>
        <v>HUGHES239-PM1-216</v>
      </c>
      <c r="AJ125" s="230">
        <v>233019505</v>
      </c>
      <c r="AK125" s="419" t="s">
        <v>8577</v>
      </c>
      <c r="AL125" s="97"/>
    </row>
    <row r="126" spans="1:38">
      <c r="A126" s="97" t="str">
        <f>VLOOKUP(C126,MasterRemote!$F$2:$H$237,3,FALSE)</f>
        <v>SCM201900010008000174</v>
      </c>
      <c r="B126" s="97">
        <f>Sheet6!B128</f>
        <v>174</v>
      </c>
      <c r="C126" s="97" t="str">
        <f>Sheet6!C128</f>
        <v>6.99.17.1</v>
      </c>
      <c r="D126" s="314">
        <f>Sheet6!H128</f>
        <v>43605</v>
      </c>
      <c r="E126" s="97" t="s">
        <v>8575</v>
      </c>
      <c r="F126" s="97" t="str">
        <f>Sheet6!D128</f>
        <v>KANCA YGY WONOSARI</v>
      </c>
      <c r="G126" s="207" t="s">
        <v>3263</v>
      </c>
      <c r="H126" s="207" t="s">
        <v>3264</v>
      </c>
      <c r="I126" s="314">
        <f t="shared" si="13"/>
        <v>43605</v>
      </c>
      <c r="J126" s="314">
        <f t="shared" si="14"/>
        <v>43605</v>
      </c>
      <c r="K126" s="314">
        <f t="shared" si="15"/>
        <v>43605</v>
      </c>
      <c r="L126" s="314">
        <f t="shared" si="16"/>
        <v>43605</v>
      </c>
      <c r="M126" s="416" t="s">
        <v>8547</v>
      </c>
      <c r="N126" s="417" t="s">
        <v>8548</v>
      </c>
      <c r="O126" s="416" t="s">
        <v>14</v>
      </c>
      <c r="P126" s="97" t="s">
        <v>2940</v>
      </c>
      <c r="Q126" s="315">
        <v>20009</v>
      </c>
      <c r="R126" s="97"/>
      <c r="S126" s="97"/>
      <c r="T126" s="97">
        <f>Sheet6!Q128</f>
        <v>0</v>
      </c>
      <c r="U126" s="97">
        <v>180</v>
      </c>
      <c r="V126" s="97">
        <f>Sheet6!W128</f>
        <v>0</v>
      </c>
      <c r="W126" s="97">
        <f t="shared" si="17"/>
        <v>0</v>
      </c>
      <c r="X126" s="97">
        <f>Sheet6!X128</f>
        <v>0</v>
      </c>
      <c r="Y126" s="97">
        <f>Sheet6!AM128</f>
        <v>0</v>
      </c>
      <c r="Z126" s="230" t="s">
        <v>3305</v>
      </c>
      <c r="AA126" s="418">
        <f>VLOOKUP(F126,TaskInstalasi!$F$2:$AK$237,31,FALSE)</f>
        <v>233070710</v>
      </c>
      <c r="AB126" s="206" t="str">
        <f>VLOOKUP(F126,TaskInstalasi!$F$2:$AK$237,32,FALSE)</f>
        <v>Casto Uripto</v>
      </c>
      <c r="AC126" s="97"/>
      <c r="AD126" s="97"/>
      <c r="AE126" s="97"/>
      <c r="AF126" s="230" t="s">
        <v>3303</v>
      </c>
      <c r="AG126" s="417" t="s">
        <v>8548</v>
      </c>
      <c r="AH126" s="215" t="s">
        <v>8547</v>
      </c>
      <c r="AI126" s="97" t="str">
        <f t="shared" si="18"/>
        <v>HUGHES239-PM1-174</v>
      </c>
      <c r="AJ126" s="230">
        <v>233019505</v>
      </c>
      <c r="AK126" s="419" t="s">
        <v>8577</v>
      </c>
      <c r="AL126" s="97"/>
    </row>
    <row r="127" spans="1:38" ht="15.75" thickBot="1">
      <c r="A127" s="97" t="str">
        <f>VLOOKUP(C127,MasterRemote!$F$2:$H$237,3,FALSE)</f>
        <v>SCM201900010008000014</v>
      </c>
      <c r="B127" s="97">
        <f>Sheet6!B129</f>
        <v>14</v>
      </c>
      <c r="C127" s="97" t="str">
        <f>Sheet6!C129</f>
        <v>26.2.89.1</v>
      </c>
      <c r="D127" s="314">
        <f>Sheet6!H129</f>
        <v>43605</v>
      </c>
      <c r="E127" s="97" t="s">
        <v>8575</v>
      </c>
      <c r="F127" s="97" t="str">
        <f>Sheet6!D129</f>
        <v>PKU BATAM CENTER (NAGOYA) BATAM</v>
      </c>
      <c r="G127" s="450">
        <v>235751512</v>
      </c>
      <c r="H127" s="453" t="s">
        <v>8899</v>
      </c>
      <c r="I127" s="314">
        <f t="shared" si="13"/>
        <v>43605</v>
      </c>
      <c r="J127" s="314">
        <f t="shared" si="14"/>
        <v>43605</v>
      </c>
      <c r="K127" s="314">
        <f t="shared" si="15"/>
        <v>43605</v>
      </c>
      <c r="L127" s="314">
        <f t="shared" si="16"/>
        <v>43605</v>
      </c>
      <c r="M127" s="416" t="s">
        <v>8547</v>
      </c>
      <c r="N127" s="417" t="s">
        <v>8548</v>
      </c>
      <c r="O127" s="416" t="s">
        <v>14</v>
      </c>
      <c r="P127" s="97" t="s">
        <v>2940</v>
      </c>
      <c r="Q127" s="315">
        <v>20009</v>
      </c>
      <c r="R127" s="97"/>
      <c r="S127" s="97"/>
      <c r="T127" s="97">
        <f>Sheet6!Q129</f>
        <v>0</v>
      </c>
      <c r="U127" s="97">
        <v>180</v>
      </c>
      <c r="V127" s="97">
        <f>Sheet6!W129</f>
        <v>0</v>
      </c>
      <c r="W127" s="97">
        <f t="shared" si="17"/>
        <v>0</v>
      </c>
      <c r="X127" s="97">
        <f>Sheet6!X129</f>
        <v>0</v>
      </c>
      <c r="Y127" s="97">
        <f>Sheet6!AM129</f>
        <v>0</v>
      </c>
      <c r="Z127" s="230" t="s">
        <v>3305</v>
      </c>
      <c r="AA127" s="418">
        <f>VLOOKUP(F127,TaskInstalasi!$F$2:$AK$237,31,FALSE)</f>
        <v>237711805</v>
      </c>
      <c r="AB127" s="206" t="str">
        <f>VLOOKUP(F127,TaskInstalasi!$F$2:$AK$237,32,FALSE)</f>
        <v>Ishak Rusdianto</v>
      </c>
      <c r="AC127" s="97"/>
      <c r="AD127" s="97"/>
      <c r="AE127" s="97"/>
      <c r="AF127" s="230" t="s">
        <v>3303</v>
      </c>
      <c r="AG127" s="417" t="s">
        <v>8548</v>
      </c>
      <c r="AH127" s="215" t="s">
        <v>8547</v>
      </c>
      <c r="AI127" s="97" t="str">
        <f t="shared" si="18"/>
        <v>HUGHES239-PM1-14</v>
      </c>
      <c r="AJ127" s="230">
        <v>233019505</v>
      </c>
      <c r="AK127" s="419" t="s">
        <v>8577</v>
      </c>
      <c r="AL127" s="97"/>
    </row>
    <row r="128" spans="1:38">
      <c r="A128" s="97" t="str">
        <f>VLOOKUP(C128,MasterRemote!$F$2:$H$237,3,FALSE)</f>
        <v>SCM201900010008000086</v>
      </c>
      <c r="B128" s="97">
        <f>Sheet6!B130</f>
        <v>86</v>
      </c>
      <c r="C128" s="97" t="str">
        <f>Sheet6!C130</f>
        <v>29.1.129.1</v>
      </c>
      <c r="D128" s="314">
        <f>Sheet6!H130</f>
        <v>43605</v>
      </c>
      <c r="E128" s="97" t="s">
        <v>8575</v>
      </c>
      <c r="F128" s="97" t="str">
        <f>Sheet6!D130</f>
        <v>Kanca Kalibata ex Kanwil JKT2 Jakarta2</v>
      </c>
      <c r="G128" s="206" t="s">
        <v>3190</v>
      </c>
      <c r="H128" s="206" t="s">
        <v>3017</v>
      </c>
      <c r="I128" s="314">
        <f t="shared" si="13"/>
        <v>43605</v>
      </c>
      <c r="J128" s="314">
        <f t="shared" si="14"/>
        <v>43605</v>
      </c>
      <c r="K128" s="314">
        <f t="shared" si="15"/>
        <v>43605</v>
      </c>
      <c r="L128" s="314">
        <f t="shared" si="16"/>
        <v>43605</v>
      </c>
      <c r="M128" s="416" t="s">
        <v>8547</v>
      </c>
      <c r="N128" s="417" t="s">
        <v>8548</v>
      </c>
      <c r="O128" s="416" t="s">
        <v>14</v>
      </c>
      <c r="P128" s="97" t="s">
        <v>2940</v>
      </c>
      <c r="Q128" s="315">
        <v>20009</v>
      </c>
      <c r="R128" s="97"/>
      <c r="S128" s="97"/>
      <c r="T128" s="97">
        <f>Sheet6!Q130</f>
        <v>0</v>
      </c>
      <c r="U128" s="97">
        <v>180</v>
      </c>
      <c r="V128" s="97">
        <f>Sheet6!W130</f>
        <v>0</v>
      </c>
      <c r="W128" s="97">
        <f t="shared" si="17"/>
        <v>0</v>
      </c>
      <c r="X128" s="97">
        <f>Sheet6!X130</f>
        <v>0</v>
      </c>
      <c r="Y128" s="97">
        <f>Sheet6!AM130</f>
        <v>0</v>
      </c>
      <c r="Z128" s="230" t="s">
        <v>3305</v>
      </c>
      <c r="AA128" s="418">
        <f>VLOOKUP(F128,TaskInstalasi!$F$2:$AK$237,31,FALSE)</f>
        <v>233081108</v>
      </c>
      <c r="AB128" s="206" t="str">
        <f>VLOOKUP(F128,TaskInstalasi!$F$2:$AK$237,32,FALSE)</f>
        <v>Erwin Valentinus Samosir</v>
      </c>
      <c r="AC128" s="97"/>
      <c r="AD128" s="97"/>
      <c r="AE128" s="97"/>
      <c r="AF128" s="230" t="s">
        <v>3303</v>
      </c>
      <c r="AG128" s="417" t="s">
        <v>8548</v>
      </c>
      <c r="AH128" s="215" t="s">
        <v>8547</v>
      </c>
      <c r="AI128" s="97" t="str">
        <f t="shared" si="18"/>
        <v>HUGHES239-PM1-86</v>
      </c>
      <c r="AJ128" s="230">
        <v>233019505</v>
      </c>
      <c r="AK128" s="419" t="s">
        <v>8577</v>
      </c>
      <c r="AL128" s="97"/>
    </row>
    <row r="129" spans="1:38">
      <c r="A129" s="97" t="str">
        <f>VLOOKUP(C129,MasterRemote!$F$2:$H$237,3,FALSE)</f>
        <v>SCM201900010008000084</v>
      </c>
      <c r="B129" s="97">
        <f>Sheet6!B131</f>
        <v>84</v>
      </c>
      <c r="C129" s="97" t="str">
        <f>Sheet6!C131</f>
        <v>3.99.121.1</v>
      </c>
      <c r="D129" s="314">
        <f>Sheet6!H131</f>
        <v>43605</v>
      </c>
      <c r="E129" s="97" t="s">
        <v>8575</v>
      </c>
      <c r="F129" s="97" t="str">
        <f>Sheet6!D131</f>
        <v>KANWIL LAMPUNG</v>
      </c>
      <c r="G129" s="207" t="s">
        <v>3272</v>
      </c>
      <c r="H129" s="207" t="s">
        <v>2991</v>
      </c>
      <c r="I129" s="314">
        <f t="shared" si="13"/>
        <v>43605</v>
      </c>
      <c r="J129" s="314">
        <f t="shared" si="14"/>
        <v>43605</v>
      </c>
      <c r="K129" s="314">
        <f t="shared" si="15"/>
        <v>43605</v>
      </c>
      <c r="L129" s="314">
        <f t="shared" si="16"/>
        <v>43605</v>
      </c>
      <c r="M129" s="416" t="s">
        <v>8547</v>
      </c>
      <c r="N129" s="417" t="s">
        <v>8548</v>
      </c>
      <c r="O129" s="416" t="s">
        <v>14</v>
      </c>
      <c r="P129" s="97" t="s">
        <v>2940</v>
      </c>
      <c r="Q129" s="315">
        <v>20009</v>
      </c>
      <c r="R129" s="97"/>
      <c r="S129" s="97"/>
      <c r="T129" s="97">
        <f>Sheet6!Q131</f>
        <v>0</v>
      </c>
      <c r="U129" s="97">
        <v>180</v>
      </c>
      <c r="V129" s="97">
        <f>Sheet6!W131</f>
        <v>0</v>
      </c>
      <c r="W129" s="97">
        <f t="shared" si="17"/>
        <v>0</v>
      </c>
      <c r="X129" s="97">
        <f>Sheet6!X131</f>
        <v>0</v>
      </c>
      <c r="Y129" s="97">
        <f>Sheet6!AM131</f>
        <v>0</v>
      </c>
      <c r="Z129" s="230" t="s">
        <v>3305</v>
      </c>
      <c r="AA129" s="418">
        <f>VLOOKUP(F129,TaskInstalasi!$F$2:$AK$237,31,FALSE)</f>
        <v>235111005</v>
      </c>
      <c r="AB129" s="206" t="str">
        <f>VLOOKUP(F129,TaskInstalasi!$F$2:$AK$237,32,FALSE)</f>
        <v>Salahudin Thamrin</v>
      </c>
      <c r="AC129" s="97"/>
      <c r="AD129" s="97"/>
      <c r="AE129" s="97"/>
      <c r="AF129" s="230" t="s">
        <v>3303</v>
      </c>
      <c r="AG129" s="417" t="s">
        <v>8548</v>
      </c>
      <c r="AH129" s="215" t="s">
        <v>8547</v>
      </c>
      <c r="AI129" s="97" t="str">
        <f t="shared" si="18"/>
        <v>HUGHES239-PM1-84</v>
      </c>
      <c r="AJ129" s="230">
        <v>233019505</v>
      </c>
      <c r="AK129" s="419" t="s">
        <v>8577</v>
      </c>
      <c r="AL129" s="97"/>
    </row>
    <row r="130" spans="1:38">
      <c r="A130" s="97" t="str">
        <f>VLOOKUP(C130,MasterRemote!$F$2:$H$237,3,FALSE)</f>
        <v>SCM201900010008000199</v>
      </c>
      <c r="B130" s="97">
        <f>Sheet6!B132</f>
        <v>199</v>
      </c>
      <c r="C130" s="97" t="str">
        <f>Sheet6!C132</f>
        <v>5.45.17.1</v>
      </c>
      <c r="D130" s="314">
        <f>Sheet6!H132</f>
        <v>43605</v>
      </c>
      <c r="E130" s="97" t="s">
        <v>8575</v>
      </c>
      <c r="F130" s="97" t="str">
        <f>Sheet6!D132</f>
        <v>KANCA MDN SIBOLGA</v>
      </c>
      <c r="G130" s="206" t="s">
        <v>2960</v>
      </c>
      <c r="H130" s="206" t="s">
        <v>2961</v>
      </c>
      <c r="I130" s="314">
        <f t="shared" si="13"/>
        <v>43605</v>
      </c>
      <c r="J130" s="314">
        <f t="shared" si="14"/>
        <v>43605</v>
      </c>
      <c r="K130" s="314">
        <f t="shared" si="15"/>
        <v>43605</v>
      </c>
      <c r="L130" s="314">
        <f t="shared" si="16"/>
        <v>43605</v>
      </c>
      <c r="M130" s="416" t="s">
        <v>8547</v>
      </c>
      <c r="N130" s="417" t="s">
        <v>8548</v>
      </c>
      <c r="O130" s="416" t="s">
        <v>14</v>
      </c>
      <c r="P130" s="97" t="s">
        <v>2940</v>
      </c>
      <c r="Q130" s="315">
        <v>20009</v>
      </c>
      <c r="R130" s="97"/>
      <c r="S130" s="97"/>
      <c r="T130" s="97">
        <f>Sheet6!Q132</f>
        <v>0</v>
      </c>
      <c r="U130" s="97">
        <v>180</v>
      </c>
      <c r="V130" s="97">
        <f>Sheet6!W132</f>
        <v>0</v>
      </c>
      <c r="W130" s="97">
        <f t="shared" si="17"/>
        <v>0</v>
      </c>
      <c r="X130" s="97">
        <f>Sheet6!X132</f>
        <v>0</v>
      </c>
      <c r="Y130" s="97">
        <f>Sheet6!AM132</f>
        <v>0</v>
      </c>
      <c r="Z130" s="230" t="s">
        <v>3305</v>
      </c>
      <c r="AA130" s="418">
        <f>VLOOKUP(F130,TaskInstalasi!$F$2:$AK$237,31,FALSE)</f>
        <v>236941705</v>
      </c>
      <c r="AB130" s="206" t="str">
        <f>VLOOKUP(F130,TaskInstalasi!$F$2:$AK$237,32,FALSE)</f>
        <v>Dede Somantri</v>
      </c>
      <c r="AC130" s="97"/>
      <c r="AD130" s="97"/>
      <c r="AE130" s="97"/>
      <c r="AF130" s="230" t="s">
        <v>3303</v>
      </c>
      <c r="AG130" s="417" t="s">
        <v>8548</v>
      </c>
      <c r="AH130" s="215" t="s">
        <v>8547</v>
      </c>
      <c r="AI130" s="97" t="str">
        <f t="shared" si="18"/>
        <v>HUGHES239-PM1-199</v>
      </c>
      <c r="AJ130" s="230">
        <v>233019505</v>
      </c>
      <c r="AK130" s="419" t="s">
        <v>8577</v>
      </c>
      <c r="AL130" s="97"/>
    </row>
    <row r="131" spans="1:38">
      <c r="A131" s="97" t="str">
        <f>VLOOKUP(C131,MasterRemote!$F$2:$H$237,3,FALSE)</f>
        <v>SCM201900010008000123</v>
      </c>
      <c r="B131" s="97">
        <f>Sheet6!B133</f>
        <v>123</v>
      </c>
      <c r="C131" s="97" t="str">
        <f>Sheet6!C133</f>
        <v>2.1.17.1</v>
      </c>
      <c r="D131" s="314">
        <f>Sheet6!H133</f>
        <v>43605</v>
      </c>
      <c r="E131" s="97" t="s">
        <v>8575</v>
      </c>
      <c r="F131" s="97" t="str">
        <f>Sheet6!D133</f>
        <v>MALANG KAWI</v>
      </c>
      <c r="G131" s="206" t="s">
        <v>3128</v>
      </c>
      <c r="H131" s="206" t="s">
        <v>3129</v>
      </c>
      <c r="I131" s="314">
        <f t="shared" si="13"/>
        <v>43605</v>
      </c>
      <c r="J131" s="314">
        <f t="shared" si="14"/>
        <v>43605</v>
      </c>
      <c r="K131" s="314">
        <f t="shared" si="15"/>
        <v>43605</v>
      </c>
      <c r="L131" s="314">
        <f t="shared" si="16"/>
        <v>43605</v>
      </c>
      <c r="M131" s="416" t="s">
        <v>8547</v>
      </c>
      <c r="N131" s="417" t="s">
        <v>8548</v>
      </c>
      <c r="O131" s="416" t="s">
        <v>14</v>
      </c>
      <c r="P131" s="97" t="s">
        <v>2940</v>
      </c>
      <c r="Q131" s="315">
        <v>20009</v>
      </c>
      <c r="R131" s="97"/>
      <c r="S131" s="97"/>
      <c r="T131" s="97">
        <f>Sheet6!Q133</f>
        <v>0</v>
      </c>
      <c r="U131" s="97">
        <v>180</v>
      </c>
      <c r="V131" s="97">
        <f>Sheet6!W133</f>
        <v>0</v>
      </c>
      <c r="W131" s="97">
        <f t="shared" si="17"/>
        <v>0</v>
      </c>
      <c r="X131" s="97">
        <f>Sheet6!X133</f>
        <v>0</v>
      </c>
      <c r="Y131" s="97">
        <f>Sheet6!AM133</f>
        <v>0</v>
      </c>
      <c r="Z131" s="230" t="s">
        <v>3305</v>
      </c>
      <c r="AA131" s="418">
        <f>VLOOKUP(F131,TaskInstalasi!$F$2:$AK$237,31,FALSE)</f>
        <v>233040304</v>
      </c>
      <c r="AB131" s="206" t="str">
        <f>VLOOKUP(F131,TaskInstalasi!$F$2:$AK$237,32,FALSE)</f>
        <v>Deddy Ambar Setiawan</v>
      </c>
      <c r="AC131" s="97"/>
      <c r="AD131" s="97"/>
      <c r="AE131" s="97"/>
      <c r="AF131" s="230" t="s">
        <v>3303</v>
      </c>
      <c r="AG131" s="417" t="s">
        <v>8548</v>
      </c>
      <c r="AH131" s="215" t="s">
        <v>8547</v>
      </c>
      <c r="AI131" s="97" t="str">
        <f t="shared" si="18"/>
        <v>HUGHES239-PM1-123</v>
      </c>
      <c r="AJ131" s="230">
        <v>233019505</v>
      </c>
      <c r="AK131" s="419" t="s">
        <v>8577</v>
      </c>
      <c r="AL131" s="97"/>
    </row>
    <row r="132" spans="1:38">
      <c r="A132" s="97" t="str">
        <f>VLOOKUP(C132,MasterRemote!$F$2:$H$237,3,FALSE)</f>
        <v>SCM201900010008000196</v>
      </c>
      <c r="B132" s="97">
        <f>Sheet6!B134</f>
        <v>196</v>
      </c>
      <c r="C132" s="97" t="str">
        <f>Sheet6!C134</f>
        <v>1.37.17.1</v>
      </c>
      <c r="D132" s="314">
        <f>Sheet6!H134</f>
        <v>43605</v>
      </c>
      <c r="E132" s="97" t="s">
        <v>8575</v>
      </c>
      <c r="F132" s="97" t="str">
        <f>Sheet6!D134</f>
        <v>KANCA LHOKSEUMAWE Ex KC BACKUP LANGSA (1.36.17.1)</v>
      </c>
      <c r="G132" s="206" t="s">
        <v>3230</v>
      </c>
      <c r="H132" s="206" t="s">
        <v>2974</v>
      </c>
      <c r="I132" s="314">
        <f t="shared" si="13"/>
        <v>43605</v>
      </c>
      <c r="J132" s="314">
        <f t="shared" si="14"/>
        <v>43605</v>
      </c>
      <c r="K132" s="314">
        <f t="shared" si="15"/>
        <v>43605</v>
      </c>
      <c r="L132" s="314">
        <f t="shared" si="16"/>
        <v>43605</v>
      </c>
      <c r="M132" s="416" t="s">
        <v>8547</v>
      </c>
      <c r="N132" s="417" t="s">
        <v>8548</v>
      </c>
      <c r="O132" s="416" t="s">
        <v>14</v>
      </c>
      <c r="P132" s="97" t="s">
        <v>2940</v>
      </c>
      <c r="Q132" s="315">
        <v>20009</v>
      </c>
      <c r="R132" s="97"/>
      <c r="S132" s="97"/>
      <c r="T132" s="97">
        <f>Sheet6!Q134</f>
        <v>0</v>
      </c>
      <c r="U132" s="97">
        <v>180</v>
      </c>
      <c r="V132" s="97">
        <f>Sheet6!W134</f>
        <v>0</v>
      </c>
      <c r="W132" s="97">
        <f t="shared" si="17"/>
        <v>0</v>
      </c>
      <c r="X132" s="97">
        <f>Sheet6!X134</f>
        <v>0</v>
      </c>
      <c r="Y132" s="97">
        <f>Sheet6!AM134</f>
        <v>0</v>
      </c>
      <c r="Z132" s="230" t="s">
        <v>3305</v>
      </c>
      <c r="AA132" s="418">
        <f>VLOOKUP(F132,TaskInstalasi!$F$2:$AK$237,31,FALSE)</f>
        <v>236941705</v>
      </c>
      <c r="AB132" s="206" t="str">
        <f>VLOOKUP(F132,TaskInstalasi!$F$2:$AK$237,32,FALSE)</f>
        <v>Dede Somantri</v>
      </c>
      <c r="AC132" s="97"/>
      <c r="AD132" s="97"/>
      <c r="AE132" s="97"/>
      <c r="AF132" s="230" t="s">
        <v>3303</v>
      </c>
      <c r="AG132" s="417" t="s">
        <v>8548</v>
      </c>
      <c r="AH132" s="215" t="s">
        <v>8547</v>
      </c>
      <c r="AI132" s="97" t="str">
        <f t="shared" si="18"/>
        <v>HUGHES239-PM1-196</v>
      </c>
      <c r="AJ132" s="230">
        <v>233019505</v>
      </c>
      <c r="AK132" s="419" t="s">
        <v>8577</v>
      </c>
      <c r="AL132" s="97"/>
    </row>
    <row r="133" spans="1:38">
      <c r="A133" s="97" t="str">
        <f>VLOOKUP(C133,MasterRemote!$F$2:$H$237,3,FALSE)</f>
        <v>SCM201900010008000134</v>
      </c>
      <c r="B133" s="97">
        <f>Sheet6!B135</f>
        <v>134</v>
      </c>
      <c r="C133" s="97" t="str">
        <f>Sheet6!C135</f>
        <v>3.143.17.1</v>
      </c>
      <c r="D133" s="314">
        <f>Sheet6!H135</f>
        <v>43605</v>
      </c>
      <c r="E133" s="97" t="s">
        <v>8575</v>
      </c>
      <c r="F133" s="97" t="str">
        <f>Sheet6!D135</f>
        <v>KANCA Cikampek</v>
      </c>
      <c r="G133" s="206" t="s">
        <v>3128</v>
      </c>
      <c r="H133" s="206" t="s">
        <v>3129</v>
      </c>
      <c r="I133" s="314">
        <f t="shared" si="13"/>
        <v>43605</v>
      </c>
      <c r="J133" s="314">
        <f t="shared" si="14"/>
        <v>43605</v>
      </c>
      <c r="K133" s="314">
        <f t="shared" si="15"/>
        <v>43605</v>
      </c>
      <c r="L133" s="314">
        <f t="shared" si="16"/>
        <v>43605</v>
      </c>
      <c r="M133" s="416" t="s">
        <v>8547</v>
      </c>
      <c r="N133" s="417" t="s">
        <v>8548</v>
      </c>
      <c r="O133" s="416" t="s">
        <v>14</v>
      </c>
      <c r="P133" s="97" t="s">
        <v>2940</v>
      </c>
      <c r="Q133" s="315">
        <v>20009</v>
      </c>
      <c r="R133" s="97"/>
      <c r="S133" s="97"/>
      <c r="T133" s="97">
        <f>Sheet6!Q135</f>
        <v>0</v>
      </c>
      <c r="U133" s="97">
        <v>180</v>
      </c>
      <c r="V133" s="97">
        <f>Sheet6!W135</f>
        <v>0</v>
      </c>
      <c r="W133" s="97">
        <f t="shared" si="17"/>
        <v>0</v>
      </c>
      <c r="X133" s="97">
        <f>Sheet6!X135</f>
        <v>0</v>
      </c>
      <c r="Y133" s="97">
        <f>Sheet6!AM135</f>
        <v>0</v>
      </c>
      <c r="Z133" s="230" t="s">
        <v>3305</v>
      </c>
      <c r="AA133" s="418">
        <f>VLOOKUP(F133,TaskInstalasi!$F$2:$AK$237,31,FALSE)</f>
        <v>237711805</v>
      </c>
      <c r="AB133" s="206" t="str">
        <f>VLOOKUP(F133,TaskInstalasi!$F$2:$AK$237,32,FALSE)</f>
        <v>Ishak Rusdianto</v>
      </c>
      <c r="AC133" s="97"/>
      <c r="AD133" s="97"/>
      <c r="AE133" s="97"/>
      <c r="AF133" s="230" t="s">
        <v>3303</v>
      </c>
      <c r="AG133" s="417" t="s">
        <v>8548</v>
      </c>
      <c r="AH133" s="215" t="s">
        <v>8547</v>
      </c>
      <c r="AI133" s="97" t="str">
        <f t="shared" si="18"/>
        <v>HUGHES239-PM1-134</v>
      </c>
      <c r="AJ133" s="230">
        <v>233019505</v>
      </c>
      <c r="AK133" s="419" t="s">
        <v>8577</v>
      </c>
      <c r="AL133" s="97"/>
    </row>
    <row r="134" spans="1:38">
      <c r="A134" s="97" t="str">
        <f>VLOOKUP(C134,MasterRemote!$F$2:$H$237,3,FALSE)</f>
        <v>SCM201900010008000090</v>
      </c>
      <c r="B134" s="97">
        <f>Sheet6!B136</f>
        <v>90</v>
      </c>
      <c r="C134" s="97" t="str">
        <f>Sheet6!C136</f>
        <v>4.101.33.1</v>
      </c>
      <c r="D134" s="314">
        <f>Sheet6!H136</f>
        <v>43605</v>
      </c>
      <c r="E134" s="97" t="s">
        <v>8575</v>
      </c>
      <c r="F134" s="97" t="str">
        <f>Sheet6!D136</f>
        <v>SENDIK BDG BRI BANDUNG 4.101.33.1</v>
      </c>
      <c r="G134" s="206" t="s">
        <v>3146</v>
      </c>
      <c r="H134" s="206" t="s">
        <v>3046</v>
      </c>
      <c r="I134" s="314">
        <f t="shared" si="13"/>
        <v>43605</v>
      </c>
      <c r="J134" s="314">
        <f t="shared" si="14"/>
        <v>43605</v>
      </c>
      <c r="K134" s="314">
        <f t="shared" si="15"/>
        <v>43605</v>
      </c>
      <c r="L134" s="314">
        <f t="shared" si="16"/>
        <v>43605</v>
      </c>
      <c r="M134" s="416" t="s">
        <v>8547</v>
      </c>
      <c r="N134" s="417" t="s">
        <v>8548</v>
      </c>
      <c r="O134" s="416" t="s">
        <v>14</v>
      </c>
      <c r="P134" s="97" t="s">
        <v>2940</v>
      </c>
      <c r="Q134" s="315">
        <v>20009</v>
      </c>
      <c r="R134" s="97"/>
      <c r="S134" s="97"/>
      <c r="T134" s="97">
        <f>Sheet6!Q136</f>
        <v>0</v>
      </c>
      <c r="U134" s="97">
        <v>180</v>
      </c>
      <c r="V134" s="97">
        <f>Sheet6!W136</f>
        <v>0</v>
      </c>
      <c r="W134" s="97">
        <f t="shared" si="17"/>
        <v>0</v>
      </c>
      <c r="X134" s="97">
        <f>Sheet6!X136</f>
        <v>0</v>
      </c>
      <c r="Y134" s="97">
        <f>Sheet6!AM136</f>
        <v>0</v>
      </c>
      <c r="Z134" s="230" t="s">
        <v>3305</v>
      </c>
      <c r="AA134" s="418">
        <f>VLOOKUP(F134,TaskInstalasi!$F$2:$AK$237,31,FALSE)</f>
        <v>237711805</v>
      </c>
      <c r="AB134" s="206" t="str">
        <f>VLOOKUP(F134,TaskInstalasi!$F$2:$AK$237,32,FALSE)</f>
        <v>Ishak Rusdianto</v>
      </c>
      <c r="AC134" s="97"/>
      <c r="AD134" s="97"/>
      <c r="AE134" s="97"/>
      <c r="AF134" s="230" t="s">
        <v>3303</v>
      </c>
      <c r="AG134" s="417" t="s">
        <v>8548</v>
      </c>
      <c r="AH134" s="215" t="s">
        <v>8547</v>
      </c>
      <c r="AI134" s="97" t="str">
        <f t="shared" si="18"/>
        <v>HUGHES239-PM1-90</v>
      </c>
      <c r="AJ134" s="230">
        <v>233019505</v>
      </c>
      <c r="AK134" s="419" t="s">
        <v>8577</v>
      </c>
      <c r="AL134" s="97"/>
    </row>
    <row r="135" spans="1:38">
      <c r="A135" s="97" t="str">
        <f>VLOOKUP(C135,MasterRemote!$F$2:$H$237,3,FALSE)</f>
        <v>SCM201900010008000160</v>
      </c>
      <c r="B135" s="97">
        <f>Sheet6!B137</f>
        <v>160</v>
      </c>
      <c r="C135" s="97" t="str">
        <f>Sheet6!C137</f>
        <v>6.70.17.1</v>
      </c>
      <c r="D135" s="314">
        <f>Sheet6!H137</f>
        <v>43605</v>
      </c>
      <c r="E135" s="97" t="s">
        <v>8575</v>
      </c>
      <c r="F135" s="97" t="str">
        <f>Sheet6!D137</f>
        <v>KANCA YGY BOYOLALI [H0173]</v>
      </c>
      <c r="G135" s="206" t="s">
        <v>3259</v>
      </c>
      <c r="H135" s="206" t="s">
        <v>3260</v>
      </c>
      <c r="I135" s="314">
        <f t="shared" si="13"/>
        <v>43605</v>
      </c>
      <c r="J135" s="314">
        <f t="shared" si="14"/>
        <v>43605</v>
      </c>
      <c r="K135" s="314">
        <f t="shared" si="15"/>
        <v>43605</v>
      </c>
      <c r="L135" s="314">
        <f t="shared" si="16"/>
        <v>43605</v>
      </c>
      <c r="M135" s="416" t="s">
        <v>8547</v>
      </c>
      <c r="N135" s="417" t="s">
        <v>8548</v>
      </c>
      <c r="O135" s="416" t="s">
        <v>14</v>
      </c>
      <c r="P135" s="97" t="s">
        <v>2940</v>
      </c>
      <c r="Q135" s="315">
        <v>20009</v>
      </c>
      <c r="R135" s="97"/>
      <c r="S135" s="97"/>
      <c r="T135" s="97">
        <f>Sheet6!Q137</f>
        <v>0</v>
      </c>
      <c r="U135" s="97">
        <v>180</v>
      </c>
      <c r="V135" s="97">
        <f>Sheet6!W137</f>
        <v>0</v>
      </c>
      <c r="W135" s="97">
        <f t="shared" si="17"/>
        <v>0</v>
      </c>
      <c r="X135" s="97">
        <f>Sheet6!X137</f>
        <v>0</v>
      </c>
      <c r="Y135" s="97">
        <f>Sheet6!AM137</f>
        <v>0</v>
      </c>
      <c r="Z135" s="230" t="s">
        <v>3305</v>
      </c>
      <c r="AA135" s="418">
        <f>VLOOKUP(F135,TaskInstalasi!$F$2:$AK$237,31,FALSE)</f>
        <v>233070710</v>
      </c>
      <c r="AB135" s="206" t="str">
        <f>VLOOKUP(F135,TaskInstalasi!$F$2:$AK$237,32,FALSE)</f>
        <v>Casto Uripto</v>
      </c>
      <c r="AC135" s="97"/>
      <c r="AD135" s="97"/>
      <c r="AE135" s="97"/>
      <c r="AF135" s="230" t="s">
        <v>3303</v>
      </c>
      <c r="AG135" s="417" t="s">
        <v>8548</v>
      </c>
      <c r="AH135" s="215" t="s">
        <v>8547</v>
      </c>
      <c r="AI135" s="97" t="str">
        <f t="shared" si="18"/>
        <v>HUGHES239-PM1-160</v>
      </c>
      <c r="AJ135" s="230">
        <v>233019505</v>
      </c>
      <c r="AK135" s="419" t="s">
        <v>8577</v>
      </c>
      <c r="AL135" s="97"/>
    </row>
    <row r="136" spans="1:38">
      <c r="A136" s="97" t="str">
        <f>VLOOKUP(C136,MasterRemote!$F$2:$H$237,3,FALSE)</f>
        <v>SCM201900010008000150</v>
      </c>
      <c r="B136" s="97">
        <f>Sheet6!B138</f>
        <v>150</v>
      </c>
      <c r="C136" s="97" t="str">
        <f>Sheet6!C138</f>
        <v>1.140.17.1</v>
      </c>
      <c r="D136" s="314">
        <f>Sheet6!H138</f>
        <v>43605</v>
      </c>
      <c r="E136" s="97" t="s">
        <v>8575</v>
      </c>
      <c r="F136" s="97" t="str">
        <f>Sheet6!D138</f>
        <v>KANCA YGY KARANG ANYAR [H0149]</v>
      </c>
      <c r="G136" s="206" t="s">
        <v>3219</v>
      </c>
      <c r="H136" s="206" t="s">
        <v>3220</v>
      </c>
      <c r="I136" s="314">
        <f t="shared" si="13"/>
        <v>43605</v>
      </c>
      <c r="J136" s="314">
        <f t="shared" si="14"/>
        <v>43605</v>
      </c>
      <c r="K136" s="314">
        <f t="shared" si="15"/>
        <v>43605</v>
      </c>
      <c r="L136" s="314">
        <f t="shared" si="16"/>
        <v>43605</v>
      </c>
      <c r="M136" s="416" t="s">
        <v>8547</v>
      </c>
      <c r="N136" s="417" t="s">
        <v>8548</v>
      </c>
      <c r="O136" s="416" t="s">
        <v>14</v>
      </c>
      <c r="P136" s="97" t="s">
        <v>2940</v>
      </c>
      <c r="Q136" s="315">
        <v>20009</v>
      </c>
      <c r="R136" s="97"/>
      <c r="S136" s="97"/>
      <c r="T136" s="97">
        <f>Sheet6!Q138</f>
        <v>0</v>
      </c>
      <c r="U136" s="97">
        <v>180</v>
      </c>
      <c r="V136" s="97">
        <f>Sheet6!W138</f>
        <v>0</v>
      </c>
      <c r="W136" s="97">
        <f t="shared" si="17"/>
        <v>0</v>
      </c>
      <c r="X136" s="97">
        <f>Sheet6!X138</f>
        <v>0</v>
      </c>
      <c r="Y136" s="97">
        <f>Sheet6!AM138</f>
        <v>0</v>
      </c>
      <c r="Z136" s="230" t="s">
        <v>3305</v>
      </c>
      <c r="AA136" s="418">
        <f>VLOOKUP(F136,TaskInstalasi!$F$2:$AK$237,31,FALSE)</f>
        <v>233070710</v>
      </c>
      <c r="AB136" s="206" t="str">
        <f>VLOOKUP(F136,TaskInstalasi!$F$2:$AK$237,32,FALSE)</f>
        <v>Casto Uripto</v>
      </c>
      <c r="AC136" s="97"/>
      <c r="AD136" s="97"/>
      <c r="AE136" s="97"/>
      <c r="AF136" s="230" t="s">
        <v>3303</v>
      </c>
      <c r="AG136" s="417" t="s">
        <v>8548</v>
      </c>
      <c r="AH136" s="215" t="s">
        <v>8547</v>
      </c>
      <c r="AI136" s="97" t="str">
        <f t="shared" si="18"/>
        <v>HUGHES239-PM1-150</v>
      </c>
      <c r="AJ136" s="230">
        <v>233019505</v>
      </c>
      <c r="AK136" s="419" t="s">
        <v>8577</v>
      </c>
      <c r="AL136" s="97"/>
    </row>
    <row r="137" spans="1:38">
      <c r="A137" s="97" t="str">
        <f>VLOOKUP(C137,MasterRemote!$F$2:$H$237,3,FALSE)</f>
        <v>SCM201900010008000221</v>
      </c>
      <c r="B137" s="97">
        <f>Sheet6!B139</f>
        <v>221</v>
      </c>
      <c r="C137" s="97" t="str">
        <f>Sheet6!C139</f>
        <v>3.135.17.1</v>
      </c>
      <c r="D137" s="314">
        <f>Sheet6!H139</f>
        <v>43605</v>
      </c>
      <c r="E137" s="97" t="s">
        <v>8575</v>
      </c>
      <c r="F137" s="97" t="str">
        <f>Sheet6!D139</f>
        <v>BRI KANCA BALIKPAPAN SUDIRMAN</v>
      </c>
      <c r="G137" s="450">
        <v>237681804</v>
      </c>
      <c r="H137" s="451" t="s">
        <v>8900</v>
      </c>
      <c r="I137" s="314">
        <f t="shared" si="13"/>
        <v>43605</v>
      </c>
      <c r="J137" s="314">
        <f t="shared" si="14"/>
        <v>43605</v>
      </c>
      <c r="K137" s="314">
        <f t="shared" si="15"/>
        <v>43605</v>
      </c>
      <c r="L137" s="314">
        <f t="shared" si="16"/>
        <v>43605</v>
      </c>
      <c r="M137" s="416" t="s">
        <v>8547</v>
      </c>
      <c r="N137" s="417" t="s">
        <v>8548</v>
      </c>
      <c r="O137" s="416" t="s">
        <v>14</v>
      </c>
      <c r="P137" s="97" t="s">
        <v>2940</v>
      </c>
      <c r="Q137" s="315">
        <v>20009</v>
      </c>
      <c r="R137" s="97"/>
      <c r="S137" s="97"/>
      <c r="T137" s="97">
        <f>Sheet6!Q139</f>
        <v>0</v>
      </c>
      <c r="U137" s="97">
        <v>180</v>
      </c>
      <c r="V137" s="97">
        <f>Sheet6!W139</f>
        <v>0</v>
      </c>
      <c r="W137" s="97">
        <f t="shared" si="17"/>
        <v>0</v>
      </c>
      <c r="X137" s="97">
        <f>Sheet6!X139</f>
        <v>0</v>
      </c>
      <c r="Y137" s="97">
        <f>Sheet6!AM139</f>
        <v>0</v>
      </c>
      <c r="Z137" s="230" t="s">
        <v>3305</v>
      </c>
      <c r="AA137" s="418">
        <f>VLOOKUP(F137,TaskInstalasi!$F$2:$AK$237,31,FALSE)</f>
        <v>236471702</v>
      </c>
      <c r="AB137" s="206" t="str">
        <f>VLOOKUP(F137,TaskInstalasi!$F$2:$AK$237,32,FALSE)</f>
        <v>Tubagus Arifyanto</v>
      </c>
      <c r="AC137" s="97"/>
      <c r="AD137" s="97"/>
      <c r="AE137" s="97"/>
      <c r="AF137" s="230" t="s">
        <v>3303</v>
      </c>
      <c r="AG137" s="417" t="s">
        <v>8548</v>
      </c>
      <c r="AH137" s="215" t="s">
        <v>8547</v>
      </c>
      <c r="AI137" s="97" t="str">
        <f t="shared" si="18"/>
        <v>HUGHES239-PM1-221</v>
      </c>
      <c r="AJ137" s="230">
        <v>233019505</v>
      </c>
      <c r="AK137" s="419" t="s">
        <v>8577</v>
      </c>
      <c r="AL137" s="97"/>
    </row>
    <row r="138" spans="1:38">
      <c r="A138" s="97" t="str">
        <f>VLOOKUP(C138,MasterRemote!$F$2:$H$237,3,FALSE)</f>
        <v>SCM201900010008000180</v>
      </c>
      <c r="B138" s="97">
        <f>Sheet6!B140</f>
        <v>180</v>
      </c>
      <c r="C138" s="97" t="str">
        <f>Sheet6!C140</f>
        <v>2.131.49.1</v>
      </c>
      <c r="D138" s="314">
        <f>Sheet6!H140</f>
        <v>43605</v>
      </c>
      <c r="E138" s="97" t="s">
        <v>8575</v>
      </c>
      <c r="F138" s="97" t="str">
        <f>Sheet6!D140</f>
        <v>Kanca Surabaya Kusumabangsa ex Kanca HR Muhammad</v>
      </c>
      <c r="G138" s="207" t="s">
        <v>3265</v>
      </c>
      <c r="H138" s="207" t="s">
        <v>3266</v>
      </c>
      <c r="I138" s="314">
        <f t="shared" si="13"/>
        <v>43605</v>
      </c>
      <c r="J138" s="314">
        <f t="shared" si="14"/>
        <v>43605</v>
      </c>
      <c r="K138" s="314">
        <f t="shared" si="15"/>
        <v>43605</v>
      </c>
      <c r="L138" s="314">
        <f t="shared" si="16"/>
        <v>43605</v>
      </c>
      <c r="M138" s="416" t="s">
        <v>8547</v>
      </c>
      <c r="N138" s="417" t="s">
        <v>8548</v>
      </c>
      <c r="O138" s="416" t="s">
        <v>14</v>
      </c>
      <c r="P138" s="97" t="s">
        <v>2940</v>
      </c>
      <c r="Q138" s="315">
        <v>20009</v>
      </c>
      <c r="R138" s="97"/>
      <c r="S138" s="97"/>
      <c r="T138" s="97">
        <f>Sheet6!Q140</f>
        <v>0</v>
      </c>
      <c r="U138" s="97">
        <v>180</v>
      </c>
      <c r="V138" s="97">
        <f>Sheet6!W140</f>
        <v>0</v>
      </c>
      <c r="W138" s="97">
        <f t="shared" si="17"/>
        <v>0</v>
      </c>
      <c r="X138" s="97">
        <f>Sheet6!X140</f>
        <v>0</v>
      </c>
      <c r="Y138" s="97">
        <f>Sheet6!AM140</f>
        <v>0</v>
      </c>
      <c r="Z138" s="230" t="s">
        <v>3305</v>
      </c>
      <c r="AA138" s="418">
        <f>VLOOKUP(F138,TaskInstalasi!$F$2:$AK$237,31,FALSE)</f>
        <v>233040304</v>
      </c>
      <c r="AB138" s="206" t="str">
        <f>VLOOKUP(F138,TaskInstalasi!$F$2:$AK$237,32,FALSE)</f>
        <v>Deddy Ambar Setiawan</v>
      </c>
      <c r="AC138" s="97"/>
      <c r="AD138" s="97"/>
      <c r="AE138" s="97"/>
      <c r="AF138" s="230" t="s">
        <v>3303</v>
      </c>
      <c r="AG138" s="417" t="s">
        <v>8548</v>
      </c>
      <c r="AH138" s="215" t="s">
        <v>8547</v>
      </c>
      <c r="AI138" s="97" t="str">
        <f t="shared" si="18"/>
        <v>HUGHES239-PM1-180</v>
      </c>
      <c r="AJ138" s="230">
        <v>233019505</v>
      </c>
      <c r="AK138" s="419" t="s">
        <v>8577</v>
      </c>
      <c r="AL138" s="97"/>
    </row>
    <row r="139" spans="1:38">
      <c r="A139" s="97" t="str">
        <f>VLOOKUP(C139,MasterRemote!$F$2:$H$237,3,FALSE)</f>
        <v>SCM201900010008000079</v>
      </c>
      <c r="B139" s="97">
        <f>Sheet6!B141</f>
        <v>79</v>
      </c>
      <c r="C139" s="97" t="str">
        <f>Sheet6!C141</f>
        <v>4.101.113.1</v>
      </c>
      <c r="D139" s="314">
        <f>Sheet6!H141</f>
        <v>43606</v>
      </c>
      <c r="E139" s="97" t="s">
        <v>8575</v>
      </c>
      <c r="F139" s="97" t="str">
        <f>Sheet6!D141</f>
        <v>SENDIK MDN MEDAN 4.101.113.1</v>
      </c>
      <c r="G139" s="206" t="s">
        <v>2958</v>
      </c>
      <c r="H139" s="206" t="s">
        <v>2959</v>
      </c>
      <c r="I139" s="314">
        <f t="shared" si="13"/>
        <v>43606</v>
      </c>
      <c r="J139" s="314">
        <f t="shared" si="14"/>
        <v>43606</v>
      </c>
      <c r="K139" s="314">
        <f t="shared" si="15"/>
        <v>43606</v>
      </c>
      <c r="L139" s="314">
        <f t="shared" si="16"/>
        <v>43606</v>
      </c>
      <c r="M139" s="416" t="s">
        <v>8547</v>
      </c>
      <c r="N139" s="417" t="s">
        <v>8548</v>
      </c>
      <c r="O139" s="416" t="s">
        <v>14</v>
      </c>
      <c r="P139" s="97" t="s">
        <v>2940</v>
      </c>
      <c r="Q139" s="315">
        <v>20009</v>
      </c>
      <c r="R139" s="97"/>
      <c r="S139" s="97"/>
      <c r="T139" s="97">
        <f>Sheet6!Q141</f>
        <v>0</v>
      </c>
      <c r="U139" s="97">
        <v>180</v>
      </c>
      <c r="V139" s="97">
        <f>Sheet6!W141</f>
        <v>0</v>
      </c>
      <c r="W139" s="97">
        <f t="shared" si="17"/>
        <v>0</v>
      </c>
      <c r="X139" s="97">
        <f>Sheet6!X141</f>
        <v>0</v>
      </c>
      <c r="Y139" s="97">
        <f>Sheet6!AM141</f>
        <v>0</v>
      </c>
      <c r="Z139" s="230" t="s">
        <v>3305</v>
      </c>
      <c r="AA139" s="418">
        <f>VLOOKUP(F139,TaskInstalasi!$F$2:$AK$237,31,FALSE)</f>
        <v>236941705</v>
      </c>
      <c r="AB139" s="206" t="str">
        <f>VLOOKUP(F139,TaskInstalasi!$F$2:$AK$237,32,FALSE)</f>
        <v>Dede Somantri</v>
      </c>
      <c r="AC139" s="97"/>
      <c r="AD139" s="97"/>
      <c r="AE139" s="97"/>
      <c r="AF139" s="230" t="s">
        <v>3303</v>
      </c>
      <c r="AG139" s="417" t="s">
        <v>8548</v>
      </c>
      <c r="AH139" s="215" t="s">
        <v>8547</v>
      </c>
      <c r="AI139" s="97" t="str">
        <f t="shared" si="18"/>
        <v>HUGHES239-PM1-79</v>
      </c>
      <c r="AJ139" s="230">
        <v>233019505</v>
      </c>
      <c r="AK139" s="419" t="s">
        <v>8577</v>
      </c>
      <c r="AL139" s="97"/>
    </row>
    <row r="140" spans="1:38">
      <c r="A140" s="97" t="str">
        <f>VLOOKUP(C140,MasterRemote!$F$2:$H$237,3,FALSE)</f>
        <v>SCM201900010008000149</v>
      </c>
      <c r="B140" s="97">
        <f>Sheet6!B142</f>
        <v>149</v>
      </c>
      <c r="C140" s="97" t="str">
        <f>Sheet6!C142</f>
        <v>1.139.17.1</v>
      </c>
      <c r="D140" s="314">
        <f>Sheet6!H142</f>
        <v>43606</v>
      </c>
      <c r="E140" s="97" t="s">
        <v>8575</v>
      </c>
      <c r="F140" s="97" t="str">
        <f>Sheet6!D142</f>
        <v>KANCA YGY SOLO KARTOSURO [H0182]</v>
      </c>
      <c r="G140" s="206" t="s">
        <v>3259</v>
      </c>
      <c r="H140" s="206" t="s">
        <v>3260</v>
      </c>
      <c r="I140" s="314">
        <f t="shared" si="13"/>
        <v>43606</v>
      </c>
      <c r="J140" s="314">
        <f t="shared" si="14"/>
        <v>43606</v>
      </c>
      <c r="K140" s="314">
        <f t="shared" si="15"/>
        <v>43606</v>
      </c>
      <c r="L140" s="314">
        <f t="shared" si="16"/>
        <v>43606</v>
      </c>
      <c r="M140" s="416" t="s">
        <v>8547</v>
      </c>
      <c r="N140" s="417" t="s">
        <v>8548</v>
      </c>
      <c r="O140" s="416" t="s">
        <v>14</v>
      </c>
      <c r="P140" s="97" t="s">
        <v>2940</v>
      </c>
      <c r="Q140" s="315">
        <v>20009</v>
      </c>
      <c r="R140" s="97"/>
      <c r="S140" s="97"/>
      <c r="T140" s="97">
        <f>Sheet6!Q142</f>
        <v>0</v>
      </c>
      <c r="U140" s="97">
        <v>180</v>
      </c>
      <c r="V140" s="97">
        <f>Sheet6!W142</f>
        <v>0</v>
      </c>
      <c r="W140" s="97">
        <f t="shared" si="17"/>
        <v>0</v>
      </c>
      <c r="X140" s="97">
        <f>Sheet6!X142</f>
        <v>0</v>
      </c>
      <c r="Y140" s="97">
        <f>Sheet6!AM142</f>
        <v>0</v>
      </c>
      <c r="Z140" s="230" t="s">
        <v>3305</v>
      </c>
      <c r="AA140" s="418">
        <f>VLOOKUP(F140,TaskInstalasi!$F$2:$AK$237,31,FALSE)</f>
        <v>233070710</v>
      </c>
      <c r="AB140" s="206" t="str">
        <f>VLOOKUP(F140,TaskInstalasi!$F$2:$AK$237,32,FALSE)</f>
        <v>Casto Uripto</v>
      </c>
      <c r="AC140" s="97"/>
      <c r="AD140" s="97"/>
      <c r="AE140" s="97"/>
      <c r="AF140" s="230" t="s">
        <v>3303</v>
      </c>
      <c r="AG140" s="417" t="s">
        <v>8548</v>
      </c>
      <c r="AH140" s="215" t="s">
        <v>8547</v>
      </c>
      <c r="AI140" s="97" t="str">
        <f t="shared" si="18"/>
        <v>HUGHES239-PM1-149</v>
      </c>
      <c r="AJ140" s="230">
        <v>233019505</v>
      </c>
      <c r="AK140" s="419" t="s">
        <v>8577</v>
      </c>
      <c r="AL140" s="97"/>
    </row>
    <row r="141" spans="1:38">
      <c r="A141" s="97" t="str">
        <f>VLOOKUP(C141,MasterRemote!$F$2:$H$237,3,FALSE)</f>
        <v>SCM201900010008000125</v>
      </c>
      <c r="B141" s="97">
        <f>Sheet6!B143</f>
        <v>125</v>
      </c>
      <c r="C141" s="97" t="str">
        <f>Sheet6!C143</f>
        <v>2.73.17.1</v>
      </c>
      <c r="D141" s="314">
        <f>Sheet6!H143</f>
        <v>43606</v>
      </c>
      <c r="E141" s="97" t="s">
        <v>8575</v>
      </c>
      <c r="F141" s="97" t="str">
        <f>Sheet6!D143</f>
        <v>BANJARNEGARA [H0004]</v>
      </c>
      <c r="G141" s="206" t="s">
        <v>3234</v>
      </c>
      <c r="H141" s="206" t="s">
        <v>3235</v>
      </c>
      <c r="I141" s="314">
        <f t="shared" si="13"/>
        <v>43606</v>
      </c>
      <c r="J141" s="314">
        <f t="shared" si="14"/>
        <v>43606</v>
      </c>
      <c r="K141" s="314">
        <f t="shared" si="15"/>
        <v>43606</v>
      </c>
      <c r="L141" s="314">
        <f t="shared" si="16"/>
        <v>43606</v>
      </c>
      <c r="M141" s="416" t="s">
        <v>8547</v>
      </c>
      <c r="N141" s="417" t="s">
        <v>8548</v>
      </c>
      <c r="O141" s="416" t="s">
        <v>14</v>
      </c>
      <c r="P141" s="97" t="s">
        <v>2940</v>
      </c>
      <c r="Q141" s="315">
        <v>20009</v>
      </c>
      <c r="R141" s="97"/>
      <c r="S141" s="97"/>
      <c r="T141" s="97">
        <f>Sheet6!Q143</f>
        <v>0</v>
      </c>
      <c r="U141" s="97">
        <v>180</v>
      </c>
      <c r="V141" s="97">
        <f>Sheet6!W143</f>
        <v>0</v>
      </c>
      <c r="W141" s="97">
        <f t="shared" si="17"/>
        <v>0</v>
      </c>
      <c r="X141" s="97">
        <f>Sheet6!X143</f>
        <v>0</v>
      </c>
      <c r="Y141" s="97">
        <f>Sheet6!AM143</f>
        <v>0</v>
      </c>
      <c r="Z141" s="230" t="s">
        <v>3305</v>
      </c>
      <c r="AA141" s="418">
        <f>VLOOKUP(F141,TaskInstalasi!$F$2:$AK$237,31,FALSE)</f>
        <v>233070710</v>
      </c>
      <c r="AB141" s="206" t="str">
        <f>VLOOKUP(F141,TaskInstalasi!$F$2:$AK$237,32,FALSE)</f>
        <v>Casto Uripto</v>
      </c>
      <c r="AC141" s="97"/>
      <c r="AD141" s="97"/>
      <c r="AE141" s="97"/>
      <c r="AF141" s="230" t="s">
        <v>3303</v>
      </c>
      <c r="AG141" s="417" t="s">
        <v>8548</v>
      </c>
      <c r="AH141" s="215" t="s">
        <v>8547</v>
      </c>
      <c r="AI141" s="97" t="str">
        <f t="shared" si="18"/>
        <v>HUGHES239-PM1-125</v>
      </c>
      <c r="AJ141" s="230">
        <v>233019505</v>
      </c>
      <c r="AK141" s="419" t="s">
        <v>8577</v>
      </c>
      <c r="AL141" s="97"/>
    </row>
    <row r="142" spans="1:38">
      <c r="A142" s="97" t="str">
        <f>VLOOKUP(C142,MasterRemote!$F$2:$H$237,3,FALSE)</f>
        <v>SCM201900010008000167</v>
      </c>
      <c r="B142" s="97">
        <f>Sheet6!B144</f>
        <v>167</v>
      </c>
      <c r="C142" s="97" t="str">
        <f>Sheet6!C144</f>
        <v>4.44.49.1</v>
      </c>
      <c r="D142" s="314">
        <f>Sheet6!H144</f>
        <v>43606</v>
      </c>
      <c r="E142" s="97" t="s">
        <v>8575</v>
      </c>
      <c r="F142" s="97" t="str">
        <f>Sheet6!D144</f>
        <v>KANCA SUKOHARJO (0511)</v>
      </c>
      <c r="G142" s="207" t="s">
        <v>3263</v>
      </c>
      <c r="H142" s="207" t="s">
        <v>3264</v>
      </c>
      <c r="I142" s="314">
        <f t="shared" si="13"/>
        <v>43606</v>
      </c>
      <c r="J142" s="314">
        <f t="shared" si="14"/>
        <v>43606</v>
      </c>
      <c r="K142" s="314">
        <f t="shared" si="15"/>
        <v>43606</v>
      </c>
      <c r="L142" s="314">
        <f t="shared" si="16"/>
        <v>43606</v>
      </c>
      <c r="M142" s="416" t="s">
        <v>8547</v>
      </c>
      <c r="N142" s="417" t="s">
        <v>8548</v>
      </c>
      <c r="O142" s="416" t="s">
        <v>14</v>
      </c>
      <c r="P142" s="97" t="s">
        <v>2940</v>
      </c>
      <c r="Q142" s="315">
        <v>20009</v>
      </c>
      <c r="R142" s="97"/>
      <c r="S142" s="97"/>
      <c r="T142" s="97">
        <f>Sheet6!Q144</f>
        <v>0</v>
      </c>
      <c r="U142" s="97">
        <v>180</v>
      </c>
      <c r="V142" s="97">
        <f>Sheet6!W144</f>
        <v>0</v>
      </c>
      <c r="W142" s="97">
        <f t="shared" si="17"/>
        <v>0</v>
      </c>
      <c r="X142" s="97">
        <f>Sheet6!X144</f>
        <v>0</v>
      </c>
      <c r="Y142" s="97">
        <f>Sheet6!AM144</f>
        <v>0</v>
      </c>
      <c r="Z142" s="230" t="s">
        <v>3305</v>
      </c>
      <c r="AA142" s="418">
        <f>VLOOKUP(F142,TaskInstalasi!$F$2:$AK$237,31,FALSE)</f>
        <v>233070710</v>
      </c>
      <c r="AB142" s="206" t="str">
        <f>VLOOKUP(F142,TaskInstalasi!$F$2:$AK$237,32,FALSE)</f>
        <v>Casto Uripto</v>
      </c>
      <c r="AC142" s="97"/>
      <c r="AD142" s="97"/>
      <c r="AE142" s="97"/>
      <c r="AF142" s="230" t="s">
        <v>3303</v>
      </c>
      <c r="AG142" s="417" t="s">
        <v>8548</v>
      </c>
      <c r="AH142" s="215" t="s">
        <v>8547</v>
      </c>
      <c r="AI142" s="97" t="str">
        <f t="shared" si="18"/>
        <v>HUGHES239-PM1-167</v>
      </c>
      <c r="AJ142" s="230">
        <v>233019505</v>
      </c>
      <c r="AK142" s="419" t="s">
        <v>8577</v>
      </c>
      <c r="AL142" s="97"/>
    </row>
    <row r="143" spans="1:38">
      <c r="A143" s="97" t="str">
        <f>VLOOKUP(C143,MasterRemote!$F$2:$H$237,3,FALSE)</f>
        <v>SCM201900010008000185</v>
      </c>
      <c r="B143" s="97">
        <f>Sheet6!B145</f>
        <v>185</v>
      </c>
      <c r="C143" s="97" t="str">
        <f>Sheet6!C145</f>
        <v>4.40.65.1</v>
      </c>
      <c r="D143" s="314">
        <f>Sheet6!H145</f>
        <v>43606</v>
      </c>
      <c r="E143" s="97" t="s">
        <v>8575</v>
      </c>
      <c r="F143" s="97" t="str">
        <f>Sheet6!D145</f>
        <v>KANCA KRIAN</v>
      </c>
      <c r="G143" s="207" t="s">
        <v>3265</v>
      </c>
      <c r="H143" s="207" t="s">
        <v>3266</v>
      </c>
      <c r="I143" s="314">
        <f t="shared" si="13"/>
        <v>43606</v>
      </c>
      <c r="J143" s="314">
        <f t="shared" si="14"/>
        <v>43606</v>
      </c>
      <c r="K143" s="314">
        <f t="shared" si="15"/>
        <v>43606</v>
      </c>
      <c r="L143" s="314">
        <f t="shared" si="16"/>
        <v>43606</v>
      </c>
      <c r="M143" s="416" t="s">
        <v>8547</v>
      </c>
      <c r="N143" s="417" t="s">
        <v>8548</v>
      </c>
      <c r="O143" s="416" t="s">
        <v>14</v>
      </c>
      <c r="P143" s="97" t="s">
        <v>2940</v>
      </c>
      <c r="Q143" s="315">
        <v>20009</v>
      </c>
      <c r="R143" s="97"/>
      <c r="S143" s="97"/>
      <c r="T143" s="97">
        <f>Sheet6!Q145</f>
        <v>0</v>
      </c>
      <c r="U143" s="97">
        <v>180</v>
      </c>
      <c r="V143" s="97">
        <f>Sheet6!W145</f>
        <v>0</v>
      </c>
      <c r="W143" s="97">
        <f t="shared" si="17"/>
        <v>0</v>
      </c>
      <c r="X143" s="97">
        <f>Sheet6!X145</f>
        <v>0</v>
      </c>
      <c r="Y143" s="97">
        <f>Sheet6!AM145</f>
        <v>0</v>
      </c>
      <c r="Z143" s="230" t="s">
        <v>3305</v>
      </c>
      <c r="AA143" s="418">
        <f>VLOOKUP(F143,TaskInstalasi!$F$2:$AK$237,31,FALSE)</f>
        <v>233040304</v>
      </c>
      <c r="AB143" s="206" t="str">
        <f>VLOOKUP(F143,TaskInstalasi!$F$2:$AK$237,32,FALSE)</f>
        <v>Deddy Ambar Setiawan</v>
      </c>
      <c r="AC143" s="97"/>
      <c r="AD143" s="97"/>
      <c r="AE143" s="97"/>
      <c r="AF143" s="230" t="s">
        <v>3303</v>
      </c>
      <c r="AG143" s="417" t="s">
        <v>8548</v>
      </c>
      <c r="AH143" s="215" t="s">
        <v>8547</v>
      </c>
      <c r="AI143" s="97" t="str">
        <f t="shared" si="18"/>
        <v>HUGHES239-PM1-185</v>
      </c>
      <c r="AJ143" s="230">
        <v>233019505</v>
      </c>
      <c r="AK143" s="419" t="s">
        <v>8577</v>
      </c>
      <c r="AL143" s="97"/>
    </row>
    <row r="144" spans="1:38">
      <c r="A144" s="97" t="str">
        <f>VLOOKUP(C144,MasterRemote!$F$2:$H$237,3,FALSE)</f>
        <v>SCM201900010008000050</v>
      </c>
      <c r="B144" s="97">
        <f>Sheet6!B146</f>
        <v>50</v>
      </c>
      <c r="C144" s="97" t="str">
        <f>Sheet6!C146</f>
        <v>3.47.17.1</v>
      </c>
      <c r="D144" s="314">
        <f>Sheet6!H146</f>
        <v>43606</v>
      </c>
      <c r="E144" s="97" t="s">
        <v>8575</v>
      </c>
      <c r="F144" s="97" t="str">
        <f>Sheet6!D146</f>
        <v>KANCA SMG JEPARA [G0022]</v>
      </c>
      <c r="G144" s="206" t="s">
        <v>3225</v>
      </c>
      <c r="H144" s="206" t="s">
        <v>3226</v>
      </c>
      <c r="I144" s="314">
        <f t="shared" si="13"/>
        <v>43606</v>
      </c>
      <c r="J144" s="314">
        <f t="shared" si="14"/>
        <v>43606</v>
      </c>
      <c r="K144" s="314">
        <f t="shared" si="15"/>
        <v>43606</v>
      </c>
      <c r="L144" s="314">
        <f t="shared" si="16"/>
        <v>43606</v>
      </c>
      <c r="M144" s="416" t="s">
        <v>8547</v>
      </c>
      <c r="N144" s="417" t="s">
        <v>8548</v>
      </c>
      <c r="O144" s="416" t="s">
        <v>14</v>
      </c>
      <c r="P144" s="97" t="s">
        <v>2940</v>
      </c>
      <c r="Q144" s="315">
        <v>20009</v>
      </c>
      <c r="R144" s="97"/>
      <c r="S144" s="97"/>
      <c r="T144" s="97">
        <f>Sheet6!Q146</f>
        <v>0</v>
      </c>
      <c r="U144" s="97">
        <v>180</v>
      </c>
      <c r="V144" s="97">
        <f>Sheet6!W146</f>
        <v>0</v>
      </c>
      <c r="W144" s="97">
        <f t="shared" si="17"/>
        <v>0</v>
      </c>
      <c r="X144" s="97">
        <f>Sheet6!X146</f>
        <v>0</v>
      </c>
      <c r="Y144" s="97">
        <f>Sheet6!AM146</f>
        <v>0</v>
      </c>
      <c r="Z144" s="230" t="s">
        <v>3305</v>
      </c>
      <c r="AA144" s="418">
        <f>VLOOKUP(F144,TaskInstalasi!$F$2:$AK$237,31,FALSE)</f>
        <v>233070710</v>
      </c>
      <c r="AB144" s="206" t="str">
        <f>VLOOKUP(F144,TaskInstalasi!$F$2:$AK$237,32,FALSE)</f>
        <v>Casto Uripto</v>
      </c>
      <c r="AC144" s="97"/>
      <c r="AD144" s="97"/>
      <c r="AE144" s="97"/>
      <c r="AF144" s="230" t="s">
        <v>3303</v>
      </c>
      <c r="AG144" s="417" t="s">
        <v>8548</v>
      </c>
      <c r="AH144" s="215" t="s">
        <v>8547</v>
      </c>
      <c r="AI144" s="97" t="str">
        <f t="shared" si="18"/>
        <v>HUGHES239-PM1-50</v>
      </c>
      <c r="AJ144" s="230">
        <v>233019505</v>
      </c>
      <c r="AK144" s="419" t="s">
        <v>8577</v>
      </c>
      <c r="AL144" s="97"/>
    </row>
    <row r="145" spans="1:38">
      <c r="A145" s="97" t="str">
        <f>VLOOKUP(C145,MasterRemote!$F$2:$H$237,3,FALSE)</f>
        <v>SCM201900010008000182</v>
      </c>
      <c r="B145" s="97">
        <f>Sheet6!B147</f>
        <v>182</v>
      </c>
      <c r="C145" s="97" t="str">
        <f>Sheet6!C147</f>
        <v>52.16.36.1</v>
      </c>
      <c r="D145" s="314">
        <f>Sheet6!H147</f>
        <v>43606</v>
      </c>
      <c r="E145" s="97" t="s">
        <v>8575</v>
      </c>
      <c r="F145" s="97" t="str">
        <f>Sheet6!D147</f>
        <v>SBY JEMUR SARI</v>
      </c>
      <c r="G145" s="206" t="s">
        <v>3247</v>
      </c>
      <c r="H145" s="206" t="s">
        <v>3248</v>
      </c>
      <c r="I145" s="314">
        <f t="shared" si="13"/>
        <v>43606</v>
      </c>
      <c r="J145" s="314">
        <f t="shared" si="14"/>
        <v>43606</v>
      </c>
      <c r="K145" s="314">
        <f t="shared" si="15"/>
        <v>43606</v>
      </c>
      <c r="L145" s="314">
        <f t="shared" si="16"/>
        <v>43606</v>
      </c>
      <c r="M145" s="416" t="s">
        <v>8547</v>
      </c>
      <c r="N145" s="417" t="s">
        <v>8548</v>
      </c>
      <c r="O145" s="416" t="s">
        <v>14</v>
      </c>
      <c r="P145" s="97" t="s">
        <v>2940</v>
      </c>
      <c r="Q145" s="315">
        <v>20009</v>
      </c>
      <c r="R145" s="97"/>
      <c r="S145" s="97"/>
      <c r="T145" s="97">
        <f>Sheet6!Q147</f>
        <v>0</v>
      </c>
      <c r="U145" s="97">
        <v>180</v>
      </c>
      <c r="V145" s="97">
        <f>Sheet6!W147</f>
        <v>0</v>
      </c>
      <c r="W145" s="97">
        <f t="shared" si="17"/>
        <v>0</v>
      </c>
      <c r="X145" s="97">
        <f>Sheet6!X147</f>
        <v>0</v>
      </c>
      <c r="Y145" s="97">
        <f>Sheet6!AM147</f>
        <v>0</v>
      </c>
      <c r="Z145" s="230" t="s">
        <v>3305</v>
      </c>
      <c r="AA145" s="418">
        <f>VLOOKUP(F145,TaskInstalasi!$F$2:$AK$237,31,FALSE)</f>
        <v>233040304</v>
      </c>
      <c r="AB145" s="206" t="str">
        <f>VLOOKUP(F145,TaskInstalasi!$F$2:$AK$237,32,FALSE)</f>
        <v>Deddy Ambar Setiawan</v>
      </c>
      <c r="AC145" s="97"/>
      <c r="AD145" s="97"/>
      <c r="AE145" s="97"/>
      <c r="AF145" s="230" t="s">
        <v>3303</v>
      </c>
      <c r="AG145" s="417" t="s">
        <v>8548</v>
      </c>
      <c r="AH145" s="215" t="s">
        <v>8547</v>
      </c>
      <c r="AI145" s="97" t="str">
        <f t="shared" si="18"/>
        <v>HUGHES239-PM1-182</v>
      </c>
      <c r="AJ145" s="230">
        <v>233019505</v>
      </c>
      <c r="AK145" s="419" t="s">
        <v>8577</v>
      </c>
      <c r="AL145" s="97"/>
    </row>
    <row r="146" spans="1:38">
      <c r="A146" s="97" t="str">
        <f>VLOOKUP(C146,MasterRemote!$F$2:$H$237,3,FALSE)</f>
        <v>SCM201900010008000008</v>
      </c>
      <c r="B146" s="97">
        <f>Sheet6!B148</f>
        <v>8</v>
      </c>
      <c r="C146" s="97" t="str">
        <f>Sheet6!C148</f>
        <v>5.77.17.1</v>
      </c>
      <c r="D146" s="314">
        <f>Sheet6!H148</f>
        <v>43606</v>
      </c>
      <c r="E146" s="97" t="s">
        <v>8575</v>
      </c>
      <c r="F146" s="97" t="str">
        <f>Sheet6!D148</f>
        <v>SIJUNJUNG</v>
      </c>
      <c r="G146" s="206" t="s">
        <v>3215</v>
      </c>
      <c r="H146" s="206" t="s">
        <v>3111</v>
      </c>
      <c r="I146" s="314">
        <f t="shared" si="13"/>
        <v>43606</v>
      </c>
      <c r="J146" s="314">
        <f t="shared" si="14"/>
        <v>43606</v>
      </c>
      <c r="K146" s="314">
        <f t="shared" si="15"/>
        <v>43606</v>
      </c>
      <c r="L146" s="314">
        <f t="shared" si="16"/>
        <v>43606</v>
      </c>
      <c r="M146" s="416" t="s">
        <v>8547</v>
      </c>
      <c r="N146" s="417" t="s">
        <v>8548</v>
      </c>
      <c r="O146" s="416" t="s">
        <v>14</v>
      </c>
      <c r="P146" s="97" t="s">
        <v>2940</v>
      </c>
      <c r="Q146" s="315">
        <v>20009</v>
      </c>
      <c r="R146" s="97"/>
      <c r="S146" s="97"/>
      <c r="T146" s="97">
        <f>Sheet6!Q148</f>
        <v>0</v>
      </c>
      <c r="U146" s="97">
        <v>180</v>
      </c>
      <c r="V146" s="97">
        <f>Sheet6!W148</f>
        <v>0</v>
      </c>
      <c r="W146" s="97">
        <f t="shared" si="17"/>
        <v>0</v>
      </c>
      <c r="X146" s="97">
        <f>Sheet6!X148</f>
        <v>0</v>
      </c>
      <c r="Y146" s="97">
        <f>Sheet6!AM148</f>
        <v>0</v>
      </c>
      <c r="Z146" s="230" t="s">
        <v>3305</v>
      </c>
      <c r="AA146" s="418">
        <f>VLOOKUP(F146,TaskInstalasi!$F$2:$AK$237,31,FALSE)</f>
        <v>236941705</v>
      </c>
      <c r="AB146" s="206" t="str">
        <f>VLOOKUP(F146,TaskInstalasi!$F$2:$AK$237,32,FALSE)</f>
        <v>Dede Somantri</v>
      </c>
      <c r="AC146" s="97"/>
      <c r="AD146" s="97"/>
      <c r="AE146" s="97"/>
      <c r="AF146" s="230" t="s">
        <v>3303</v>
      </c>
      <c r="AG146" s="417" t="s">
        <v>8548</v>
      </c>
      <c r="AH146" s="215" t="s">
        <v>8547</v>
      </c>
      <c r="AI146" s="97" t="str">
        <f t="shared" si="18"/>
        <v>HUGHES239-PM1-8</v>
      </c>
      <c r="AJ146" s="230">
        <v>233019505</v>
      </c>
      <c r="AK146" s="419" t="s">
        <v>8577</v>
      </c>
      <c r="AL146" s="97"/>
    </row>
    <row r="147" spans="1:38">
      <c r="A147" s="97" t="str">
        <f>VLOOKUP(C147,MasterRemote!$F$2:$H$237,3,FALSE)</f>
        <v>SCM201900010008000144</v>
      </c>
      <c r="B147" s="97">
        <f>Sheet6!B149</f>
        <v>144</v>
      </c>
      <c r="C147" s="97" t="str">
        <f>Sheet6!C149</f>
        <v>1.111.17.1</v>
      </c>
      <c r="D147" s="314">
        <f>Sheet6!H149</f>
        <v>43606</v>
      </c>
      <c r="E147" s="97" t="s">
        <v>8575</v>
      </c>
      <c r="F147" s="97" t="str">
        <f>Sheet6!D149</f>
        <v>KANCA SMG UNGARAN [G0327]</v>
      </c>
      <c r="G147" s="206" t="s">
        <v>3254</v>
      </c>
      <c r="H147" s="206" t="s">
        <v>3255</v>
      </c>
      <c r="I147" s="314">
        <f t="shared" si="13"/>
        <v>43606</v>
      </c>
      <c r="J147" s="314">
        <f t="shared" si="14"/>
        <v>43606</v>
      </c>
      <c r="K147" s="314">
        <f t="shared" si="15"/>
        <v>43606</v>
      </c>
      <c r="L147" s="314">
        <f t="shared" si="16"/>
        <v>43606</v>
      </c>
      <c r="M147" s="416" t="s">
        <v>8547</v>
      </c>
      <c r="N147" s="417" t="s">
        <v>8548</v>
      </c>
      <c r="O147" s="416" t="s">
        <v>14</v>
      </c>
      <c r="P147" s="97" t="s">
        <v>2940</v>
      </c>
      <c r="Q147" s="315">
        <v>20009</v>
      </c>
      <c r="R147" s="97"/>
      <c r="S147" s="97"/>
      <c r="T147" s="97">
        <f>Sheet6!Q149</f>
        <v>0</v>
      </c>
      <c r="U147" s="97">
        <v>180</v>
      </c>
      <c r="V147" s="97">
        <f>Sheet6!W149</f>
        <v>0</v>
      </c>
      <c r="W147" s="97">
        <f t="shared" si="17"/>
        <v>0</v>
      </c>
      <c r="X147" s="97">
        <f>Sheet6!X149</f>
        <v>0</v>
      </c>
      <c r="Y147" s="97">
        <f>Sheet6!AM149</f>
        <v>0</v>
      </c>
      <c r="Z147" s="230" t="s">
        <v>3305</v>
      </c>
      <c r="AA147" s="418">
        <f>VLOOKUP(F147,TaskInstalasi!$F$2:$AK$237,31,FALSE)</f>
        <v>233070710</v>
      </c>
      <c r="AB147" s="206" t="str">
        <f>VLOOKUP(F147,TaskInstalasi!$F$2:$AK$237,32,FALSE)</f>
        <v>Casto Uripto</v>
      </c>
      <c r="AC147" s="97"/>
      <c r="AD147" s="97"/>
      <c r="AE147" s="97"/>
      <c r="AF147" s="230" t="s">
        <v>3303</v>
      </c>
      <c r="AG147" s="417" t="s">
        <v>8548</v>
      </c>
      <c r="AH147" s="215" t="s">
        <v>8547</v>
      </c>
      <c r="AI147" s="97" t="str">
        <f t="shared" si="18"/>
        <v>HUGHES239-PM1-144</v>
      </c>
      <c r="AJ147" s="230">
        <v>233019505</v>
      </c>
      <c r="AK147" s="419" t="s">
        <v>8577</v>
      </c>
      <c r="AL147" s="97"/>
    </row>
    <row r="148" spans="1:38">
      <c r="A148" s="97" t="str">
        <f>VLOOKUP(C148,MasterRemote!$F$2:$H$237,3,FALSE)</f>
        <v>SCM201900010008000206</v>
      </c>
      <c r="B148" s="97">
        <f>Sheet6!B150</f>
        <v>206</v>
      </c>
      <c r="C148" s="97" t="str">
        <f>Sheet6!C150</f>
        <v>29.1.65.1</v>
      </c>
      <c r="D148" s="314">
        <f>Sheet6!H150</f>
        <v>43606</v>
      </c>
      <c r="E148" s="97" t="s">
        <v>8575</v>
      </c>
      <c r="F148" s="97" t="str">
        <f>Sheet6!D150</f>
        <v>UNIT SETIABUDI Ex. KANCA MDN PADANG SIDEMPUAN</v>
      </c>
      <c r="G148" s="206" t="s">
        <v>2958</v>
      </c>
      <c r="H148" s="206" t="s">
        <v>2959</v>
      </c>
      <c r="I148" s="314">
        <f t="shared" si="13"/>
        <v>43606</v>
      </c>
      <c r="J148" s="314">
        <f t="shared" si="14"/>
        <v>43606</v>
      </c>
      <c r="K148" s="314">
        <f t="shared" si="15"/>
        <v>43606</v>
      </c>
      <c r="L148" s="314">
        <f t="shared" si="16"/>
        <v>43606</v>
      </c>
      <c r="M148" s="416" t="s">
        <v>8547</v>
      </c>
      <c r="N148" s="417" t="s">
        <v>8548</v>
      </c>
      <c r="O148" s="416" t="s">
        <v>14</v>
      </c>
      <c r="P148" s="97" t="s">
        <v>2940</v>
      </c>
      <c r="Q148" s="315">
        <v>20009</v>
      </c>
      <c r="R148" s="97"/>
      <c r="S148" s="97"/>
      <c r="T148" s="97">
        <f>Sheet6!Q150</f>
        <v>0</v>
      </c>
      <c r="U148" s="97">
        <v>180</v>
      </c>
      <c r="V148" s="97">
        <f>Sheet6!W150</f>
        <v>0</v>
      </c>
      <c r="W148" s="97">
        <f t="shared" si="17"/>
        <v>0</v>
      </c>
      <c r="X148" s="97">
        <f>Sheet6!X150</f>
        <v>0</v>
      </c>
      <c r="Y148" s="97">
        <f>Sheet6!AM150</f>
        <v>0</v>
      </c>
      <c r="Z148" s="230" t="s">
        <v>3305</v>
      </c>
      <c r="AA148" s="418">
        <f>VLOOKUP(F148,TaskInstalasi!$F$2:$AK$237,31,FALSE)</f>
        <v>236941705</v>
      </c>
      <c r="AB148" s="206" t="str">
        <f>VLOOKUP(F148,TaskInstalasi!$F$2:$AK$237,32,FALSE)</f>
        <v>Dede Somantri</v>
      </c>
      <c r="AC148" s="97"/>
      <c r="AD148" s="97"/>
      <c r="AE148" s="97"/>
      <c r="AF148" s="230" t="s">
        <v>3303</v>
      </c>
      <c r="AG148" s="417" t="s">
        <v>8548</v>
      </c>
      <c r="AH148" s="215" t="s">
        <v>8547</v>
      </c>
      <c r="AI148" s="97" t="str">
        <f t="shared" si="18"/>
        <v>HUGHES239-PM1-206</v>
      </c>
      <c r="AJ148" s="230">
        <v>233019505</v>
      </c>
      <c r="AK148" s="419" t="s">
        <v>8577</v>
      </c>
      <c r="AL148" s="97"/>
    </row>
    <row r="149" spans="1:38">
      <c r="A149" s="97" t="str">
        <f>VLOOKUP(C149,MasterRemote!$F$2:$H$237,3,FALSE)</f>
        <v>SCM201900010008000198</v>
      </c>
      <c r="B149" s="97">
        <f>Sheet6!B151</f>
        <v>198</v>
      </c>
      <c r="C149" s="97" t="str">
        <f>Sheet6!C151</f>
        <v>1.69.17.1</v>
      </c>
      <c r="D149" s="314">
        <f>Sheet6!H151</f>
        <v>43606</v>
      </c>
      <c r="E149" s="97" t="s">
        <v>8575</v>
      </c>
      <c r="F149" s="97" t="str">
        <f>Sheet6!D151</f>
        <v>KANCA MDN KISARAN</v>
      </c>
      <c r="G149" s="207" t="s">
        <v>3273</v>
      </c>
      <c r="H149" s="207" t="s">
        <v>3067</v>
      </c>
      <c r="I149" s="314">
        <f t="shared" si="13"/>
        <v>43606</v>
      </c>
      <c r="J149" s="314">
        <f t="shared" si="14"/>
        <v>43606</v>
      </c>
      <c r="K149" s="314">
        <f t="shared" si="15"/>
        <v>43606</v>
      </c>
      <c r="L149" s="314">
        <f t="shared" si="16"/>
        <v>43606</v>
      </c>
      <c r="M149" s="416" t="s">
        <v>8547</v>
      </c>
      <c r="N149" s="417" t="s">
        <v>8548</v>
      </c>
      <c r="O149" s="416" t="s">
        <v>14</v>
      </c>
      <c r="P149" s="97" t="s">
        <v>2940</v>
      </c>
      <c r="Q149" s="315">
        <v>20009</v>
      </c>
      <c r="R149" s="97"/>
      <c r="S149" s="97"/>
      <c r="T149" s="97">
        <f>Sheet6!Q151</f>
        <v>0</v>
      </c>
      <c r="U149" s="97">
        <v>180</v>
      </c>
      <c r="V149" s="97">
        <f>Sheet6!W151</f>
        <v>0</v>
      </c>
      <c r="W149" s="97">
        <f t="shared" si="17"/>
        <v>0</v>
      </c>
      <c r="X149" s="97">
        <f>Sheet6!X151</f>
        <v>0</v>
      </c>
      <c r="Y149" s="97">
        <f>Sheet6!AM151</f>
        <v>0</v>
      </c>
      <c r="Z149" s="230" t="s">
        <v>3305</v>
      </c>
      <c r="AA149" s="418">
        <f>VLOOKUP(F149,TaskInstalasi!$F$2:$AK$237,31,FALSE)</f>
        <v>235111005</v>
      </c>
      <c r="AB149" s="206" t="str">
        <f>VLOOKUP(F149,TaskInstalasi!$F$2:$AK$237,32,FALSE)</f>
        <v>Salahudin Thamrin</v>
      </c>
      <c r="AC149" s="97"/>
      <c r="AD149" s="97"/>
      <c r="AE149" s="97"/>
      <c r="AF149" s="230" t="s">
        <v>3303</v>
      </c>
      <c r="AG149" s="417" t="s">
        <v>8548</v>
      </c>
      <c r="AH149" s="215" t="s">
        <v>8547</v>
      </c>
      <c r="AI149" s="97" t="str">
        <f t="shared" si="18"/>
        <v>HUGHES239-PM1-198</v>
      </c>
      <c r="AJ149" s="230">
        <v>233019505</v>
      </c>
      <c r="AK149" s="419" t="s">
        <v>8577</v>
      </c>
      <c r="AL149" s="97"/>
    </row>
    <row r="150" spans="1:38">
      <c r="A150" s="97" t="str">
        <f>VLOOKUP(C150,MasterRemote!$F$2:$H$237,3,FALSE)</f>
        <v>SCM201900010008000113</v>
      </c>
      <c r="B150" s="97">
        <f>Sheet6!B152</f>
        <v>113</v>
      </c>
      <c r="C150" s="97" t="str">
        <f>Sheet6!C152</f>
        <v>3.35.33.1</v>
      </c>
      <c r="D150" s="314">
        <f>Sheet6!H152</f>
        <v>43606</v>
      </c>
      <c r="E150" s="97" t="s">
        <v>8575</v>
      </c>
      <c r="F150" s="97" t="str">
        <f>Sheet6!D152</f>
        <v>DENPASAR RENON</v>
      </c>
      <c r="G150" s="206" t="s">
        <v>3232</v>
      </c>
      <c r="H150" s="206" t="s">
        <v>3233</v>
      </c>
      <c r="I150" s="314">
        <f t="shared" si="13"/>
        <v>43606</v>
      </c>
      <c r="J150" s="314">
        <f t="shared" si="14"/>
        <v>43606</v>
      </c>
      <c r="K150" s="314">
        <f t="shared" si="15"/>
        <v>43606</v>
      </c>
      <c r="L150" s="314">
        <f t="shared" si="16"/>
        <v>43606</v>
      </c>
      <c r="M150" s="416" t="s">
        <v>8547</v>
      </c>
      <c r="N150" s="417" t="s">
        <v>8548</v>
      </c>
      <c r="O150" s="416" t="s">
        <v>14</v>
      </c>
      <c r="P150" s="97" t="s">
        <v>2940</v>
      </c>
      <c r="Q150" s="315">
        <v>20009</v>
      </c>
      <c r="R150" s="97"/>
      <c r="S150" s="97"/>
      <c r="T150" s="97">
        <f>Sheet6!Q152</f>
        <v>0</v>
      </c>
      <c r="U150" s="97">
        <v>180</v>
      </c>
      <c r="V150" s="97">
        <f>Sheet6!W152</f>
        <v>0</v>
      </c>
      <c r="W150" s="97">
        <f t="shared" si="17"/>
        <v>0</v>
      </c>
      <c r="X150" s="97">
        <f>Sheet6!X152</f>
        <v>0</v>
      </c>
      <c r="Y150" s="97">
        <f>Sheet6!AM152</f>
        <v>0</v>
      </c>
      <c r="Z150" s="230" t="s">
        <v>3305</v>
      </c>
      <c r="AA150" s="418">
        <f>VLOOKUP(F150,TaskInstalasi!$F$2:$AK$237,31,FALSE)</f>
        <v>236471702</v>
      </c>
      <c r="AB150" s="206" t="str">
        <f>VLOOKUP(F150,TaskInstalasi!$F$2:$AK$237,32,FALSE)</f>
        <v>Tubagus Arifyanto</v>
      </c>
      <c r="AC150" s="97"/>
      <c r="AD150" s="97"/>
      <c r="AE150" s="97"/>
      <c r="AF150" s="230" t="s">
        <v>3303</v>
      </c>
      <c r="AG150" s="417" t="s">
        <v>8548</v>
      </c>
      <c r="AH150" s="215" t="s">
        <v>8547</v>
      </c>
      <c r="AI150" s="97" t="str">
        <f t="shared" si="18"/>
        <v>HUGHES239-PM1-113</v>
      </c>
      <c r="AJ150" s="230">
        <v>233019505</v>
      </c>
      <c r="AK150" s="419" t="s">
        <v>8577</v>
      </c>
      <c r="AL150" s="97"/>
    </row>
    <row r="151" spans="1:38">
      <c r="A151" s="97" t="str">
        <f>VLOOKUP(C151,MasterRemote!$F$2:$H$237,3,FALSE)</f>
        <v>SCM201900010008000016</v>
      </c>
      <c r="B151" s="97">
        <f>Sheet6!B153</f>
        <v>16</v>
      </c>
      <c r="C151" s="97" t="str">
        <f>Sheet6!C153</f>
        <v>5.70.17.1</v>
      </c>
      <c r="D151" s="314">
        <f>Sheet6!H153</f>
        <v>43606</v>
      </c>
      <c r="E151" s="97" t="s">
        <v>8575</v>
      </c>
      <c r="F151" s="97" t="str">
        <f>Sheet6!D153</f>
        <v>KANCA PKU BENGKALIS</v>
      </c>
      <c r="G151" s="207" t="s">
        <v>3267</v>
      </c>
      <c r="H151" s="207" t="s">
        <v>3119</v>
      </c>
      <c r="I151" s="314">
        <f t="shared" si="13"/>
        <v>43606</v>
      </c>
      <c r="J151" s="314">
        <f t="shared" si="14"/>
        <v>43606</v>
      </c>
      <c r="K151" s="314">
        <f t="shared" si="15"/>
        <v>43606</v>
      </c>
      <c r="L151" s="314">
        <f t="shared" si="16"/>
        <v>43606</v>
      </c>
      <c r="M151" s="416" t="s">
        <v>8547</v>
      </c>
      <c r="N151" s="417" t="s">
        <v>8548</v>
      </c>
      <c r="O151" s="416" t="s">
        <v>14</v>
      </c>
      <c r="P151" s="97" t="s">
        <v>2940</v>
      </c>
      <c r="Q151" s="315">
        <v>20009</v>
      </c>
      <c r="R151" s="97"/>
      <c r="S151" s="97"/>
      <c r="T151" s="97">
        <f>Sheet6!Q153</f>
        <v>0</v>
      </c>
      <c r="U151" s="97">
        <v>180</v>
      </c>
      <c r="V151" s="97">
        <f>Sheet6!W153</f>
        <v>0</v>
      </c>
      <c r="W151" s="97">
        <f t="shared" si="17"/>
        <v>0</v>
      </c>
      <c r="X151" s="97">
        <f>Sheet6!X153</f>
        <v>0</v>
      </c>
      <c r="Y151" s="97">
        <f>Sheet6!AM153</f>
        <v>0</v>
      </c>
      <c r="Z151" s="230" t="s">
        <v>3305</v>
      </c>
      <c r="AA151" s="418">
        <f>VLOOKUP(F151,TaskInstalasi!$F$2:$AK$237,31,FALSE)</f>
        <v>236941705</v>
      </c>
      <c r="AB151" s="206" t="str">
        <f>VLOOKUP(F151,TaskInstalasi!$F$2:$AK$237,32,FALSE)</f>
        <v>Dede Somantri</v>
      </c>
      <c r="AC151" s="97"/>
      <c r="AD151" s="97"/>
      <c r="AE151" s="97"/>
      <c r="AF151" s="230" t="s">
        <v>3303</v>
      </c>
      <c r="AG151" s="417" t="s">
        <v>8548</v>
      </c>
      <c r="AH151" s="215" t="s">
        <v>8547</v>
      </c>
      <c r="AI151" s="97" t="str">
        <f t="shared" si="18"/>
        <v>HUGHES239-PM1-16</v>
      </c>
      <c r="AJ151" s="230">
        <v>233019505</v>
      </c>
      <c r="AK151" s="419" t="s">
        <v>8577</v>
      </c>
      <c r="AL151" s="97"/>
    </row>
    <row r="152" spans="1:38">
      <c r="A152" s="97" t="str">
        <f>VLOOKUP(C152,MasterRemote!$F$2:$H$237,3,FALSE)</f>
        <v>SCM201900010008000009</v>
      </c>
      <c r="B152" s="97">
        <f>Sheet6!B154</f>
        <v>9</v>
      </c>
      <c r="C152" s="97" t="str">
        <f>Sheet6!C154</f>
        <v>26.3.73.1</v>
      </c>
      <c r="D152" s="314">
        <f>Sheet6!H154</f>
        <v>43606</v>
      </c>
      <c r="E152" s="97" t="s">
        <v>8575</v>
      </c>
      <c r="F152" s="97" t="str">
        <f>Sheet6!D154</f>
        <v>KANCA PDG DHARMASRAYA</v>
      </c>
      <c r="G152" s="206" t="s">
        <v>3215</v>
      </c>
      <c r="H152" s="206" t="s">
        <v>3111</v>
      </c>
      <c r="I152" s="314">
        <f t="shared" si="13"/>
        <v>43606</v>
      </c>
      <c r="J152" s="314">
        <f t="shared" si="14"/>
        <v>43606</v>
      </c>
      <c r="K152" s="314">
        <f t="shared" si="15"/>
        <v>43606</v>
      </c>
      <c r="L152" s="314">
        <f t="shared" si="16"/>
        <v>43606</v>
      </c>
      <c r="M152" s="416" t="s">
        <v>8547</v>
      </c>
      <c r="N152" s="417" t="s">
        <v>8548</v>
      </c>
      <c r="O152" s="416" t="s">
        <v>14</v>
      </c>
      <c r="P152" s="97" t="s">
        <v>2940</v>
      </c>
      <c r="Q152" s="315">
        <v>20009</v>
      </c>
      <c r="R152" s="97"/>
      <c r="S152" s="97"/>
      <c r="T152" s="97">
        <f>Sheet6!Q154</f>
        <v>0</v>
      </c>
      <c r="U152" s="97">
        <v>180</v>
      </c>
      <c r="V152" s="97">
        <f>Sheet6!W154</f>
        <v>0</v>
      </c>
      <c r="W152" s="97">
        <f t="shared" si="17"/>
        <v>0</v>
      </c>
      <c r="X152" s="97">
        <f>Sheet6!X154</f>
        <v>0</v>
      </c>
      <c r="Y152" s="97">
        <f>Sheet6!AM154</f>
        <v>0</v>
      </c>
      <c r="Z152" s="230" t="s">
        <v>3305</v>
      </c>
      <c r="AA152" s="418">
        <f>VLOOKUP(F152,TaskInstalasi!$F$2:$AK$237,31,FALSE)</f>
        <v>236941705</v>
      </c>
      <c r="AB152" s="206" t="str">
        <f>VLOOKUP(F152,TaskInstalasi!$F$2:$AK$237,32,FALSE)</f>
        <v>Dede Somantri</v>
      </c>
      <c r="AC152" s="97"/>
      <c r="AD152" s="97"/>
      <c r="AE152" s="97"/>
      <c r="AF152" s="230" t="s">
        <v>3303</v>
      </c>
      <c r="AG152" s="417" t="s">
        <v>8548</v>
      </c>
      <c r="AH152" s="215" t="s">
        <v>8547</v>
      </c>
      <c r="AI152" s="97" t="str">
        <f t="shared" si="18"/>
        <v>HUGHES239-PM1-9</v>
      </c>
      <c r="AJ152" s="230">
        <v>233019505</v>
      </c>
      <c r="AK152" s="419" t="s">
        <v>8577</v>
      </c>
      <c r="AL152" s="97"/>
    </row>
    <row r="153" spans="1:38">
      <c r="A153" s="97" t="str">
        <f>VLOOKUP(C153,MasterRemote!$F$2:$H$237,3,FALSE)</f>
        <v>SCM201900010008000184</v>
      </c>
      <c r="B153" s="97">
        <f>Sheet6!B155</f>
        <v>184</v>
      </c>
      <c r="C153" s="97" t="str">
        <f>Sheet6!C155</f>
        <v>49.16.52.1</v>
      </c>
      <c r="D153" s="314">
        <f>Sheet6!H155</f>
        <v>43606</v>
      </c>
      <c r="E153" s="97" t="s">
        <v>8575</v>
      </c>
      <c r="F153" s="97" t="str">
        <f>Sheet6!D155</f>
        <v>SBY KAPAS KRAMPUNG PAHLAWAN (X)</v>
      </c>
      <c r="G153" s="206" t="s">
        <v>3247</v>
      </c>
      <c r="H153" s="206" t="s">
        <v>3248</v>
      </c>
      <c r="I153" s="314">
        <f t="shared" si="13"/>
        <v>43606</v>
      </c>
      <c r="J153" s="314">
        <f t="shared" si="14"/>
        <v>43606</v>
      </c>
      <c r="K153" s="314">
        <f t="shared" si="15"/>
        <v>43606</v>
      </c>
      <c r="L153" s="314">
        <f t="shared" si="16"/>
        <v>43606</v>
      </c>
      <c r="M153" s="416" t="s">
        <v>8547</v>
      </c>
      <c r="N153" s="417" t="s">
        <v>8548</v>
      </c>
      <c r="O153" s="416" t="s">
        <v>14</v>
      </c>
      <c r="P153" s="97" t="s">
        <v>2940</v>
      </c>
      <c r="Q153" s="315">
        <v>20009</v>
      </c>
      <c r="R153" s="97"/>
      <c r="S153" s="97"/>
      <c r="T153" s="97">
        <f>Sheet6!Q155</f>
        <v>0</v>
      </c>
      <c r="U153" s="97">
        <v>180</v>
      </c>
      <c r="V153" s="97">
        <f>Sheet6!W155</f>
        <v>0</v>
      </c>
      <c r="W153" s="97">
        <f t="shared" si="17"/>
        <v>0</v>
      </c>
      <c r="X153" s="97">
        <f>Sheet6!X155</f>
        <v>0</v>
      </c>
      <c r="Y153" s="97">
        <f>Sheet6!AM155</f>
        <v>0</v>
      </c>
      <c r="Z153" s="230" t="s">
        <v>3305</v>
      </c>
      <c r="AA153" s="418">
        <f>VLOOKUP(F153,TaskInstalasi!$F$2:$AK$237,31,FALSE)</f>
        <v>233040304</v>
      </c>
      <c r="AB153" s="206" t="str">
        <f>VLOOKUP(F153,TaskInstalasi!$F$2:$AK$237,32,FALSE)</f>
        <v>Deddy Ambar Setiawan</v>
      </c>
      <c r="AC153" s="97"/>
      <c r="AD153" s="97"/>
      <c r="AE153" s="97"/>
      <c r="AF153" s="230" t="s">
        <v>3303</v>
      </c>
      <c r="AG153" s="417" t="s">
        <v>8548</v>
      </c>
      <c r="AH153" s="215" t="s">
        <v>8547</v>
      </c>
      <c r="AI153" s="97" t="str">
        <f t="shared" si="18"/>
        <v>HUGHES239-PM1-184</v>
      </c>
      <c r="AJ153" s="230">
        <v>233019505</v>
      </c>
      <c r="AK153" s="419" t="s">
        <v>8577</v>
      </c>
      <c r="AL153" s="97"/>
    </row>
    <row r="154" spans="1:38">
      <c r="A154" s="97" t="str">
        <f>VLOOKUP(C154,MasterRemote!$F$2:$H$237,3,FALSE)</f>
        <v>SCM201900010008000124</v>
      </c>
      <c r="B154" s="97">
        <f>Sheet6!B156</f>
        <v>124</v>
      </c>
      <c r="C154" s="97" t="str">
        <f>Sheet6!C156</f>
        <v>2.104.17.1</v>
      </c>
      <c r="D154" s="314">
        <f>Sheet6!H156</f>
        <v>43606</v>
      </c>
      <c r="E154" s="97" t="s">
        <v>8575</v>
      </c>
      <c r="F154" s="97" t="str">
        <f>Sheet6!D156</f>
        <v>KEDIRI</v>
      </c>
      <c r="G154" s="206" t="s">
        <v>3128</v>
      </c>
      <c r="H154" s="206" t="s">
        <v>3129</v>
      </c>
      <c r="I154" s="314">
        <f t="shared" si="13"/>
        <v>43606</v>
      </c>
      <c r="J154" s="314">
        <f t="shared" si="14"/>
        <v>43606</v>
      </c>
      <c r="K154" s="314">
        <f t="shared" si="15"/>
        <v>43606</v>
      </c>
      <c r="L154" s="314">
        <f t="shared" si="16"/>
        <v>43606</v>
      </c>
      <c r="M154" s="416" t="s">
        <v>8547</v>
      </c>
      <c r="N154" s="417" t="s">
        <v>8548</v>
      </c>
      <c r="O154" s="416" t="s">
        <v>14</v>
      </c>
      <c r="P154" s="97" t="s">
        <v>2940</v>
      </c>
      <c r="Q154" s="315">
        <v>20009</v>
      </c>
      <c r="R154" s="97"/>
      <c r="S154" s="97"/>
      <c r="T154" s="97">
        <f>Sheet6!Q156</f>
        <v>0</v>
      </c>
      <c r="U154" s="97">
        <v>180</v>
      </c>
      <c r="V154" s="97">
        <f>Sheet6!W156</f>
        <v>0</v>
      </c>
      <c r="W154" s="97">
        <f t="shared" si="17"/>
        <v>0</v>
      </c>
      <c r="X154" s="97">
        <f>Sheet6!X156</f>
        <v>0</v>
      </c>
      <c r="Y154" s="97">
        <f>Sheet6!AM156</f>
        <v>0</v>
      </c>
      <c r="Z154" s="230" t="s">
        <v>3305</v>
      </c>
      <c r="AA154" s="418">
        <f>VLOOKUP(F154,TaskInstalasi!$F$2:$AK$237,31,FALSE)</f>
        <v>233040304</v>
      </c>
      <c r="AB154" s="206" t="str">
        <f>VLOOKUP(F154,TaskInstalasi!$F$2:$AK$237,32,FALSE)</f>
        <v>Deddy Ambar Setiawan</v>
      </c>
      <c r="AC154" s="97"/>
      <c r="AD154" s="97"/>
      <c r="AE154" s="97"/>
      <c r="AF154" s="230" t="s">
        <v>3303</v>
      </c>
      <c r="AG154" s="417" t="s">
        <v>8548</v>
      </c>
      <c r="AH154" s="215" t="s">
        <v>8547</v>
      </c>
      <c r="AI154" s="97" t="str">
        <f t="shared" si="18"/>
        <v>HUGHES239-PM1-124</v>
      </c>
      <c r="AJ154" s="230">
        <v>233019505</v>
      </c>
      <c r="AK154" s="419" t="s">
        <v>8577</v>
      </c>
      <c r="AL154" s="97"/>
    </row>
    <row r="155" spans="1:38">
      <c r="A155" s="97" t="str">
        <f>VLOOKUP(C155,MasterRemote!$F$2:$H$237,3,FALSE)</f>
        <v>SCM201900010008000220</v>
      </c>
      <c r="B155" s="97">
        <f>Sheet6!B157</f>
        <v>220</v>
      </c>
      <c r="C155" s="97" t="str">
        <f>Sheet6!C157</f>
        <v>4.43.65.1</v>
      </c>
      <c r="D155" s="314">
        <f>Sheet6!H157</f>
        <v>43606</v>
      </c>
      <c r="E155" s="97" t="s">
        <v>8575</v>
      </c>
      <c r="F155" s="97" t="str">
        <f>Sheet6!D157</f>
        <v>BRI KANCA BSD</v>
      </c>
      <c r="G155" s="450">
        <v>236381702</v>
      </c>
      <c r="H155" s="451" t="s">
        <v>8894</v>
      </c>
      <c r="I155" s="314">
        <f t="shared" si="13"/>
        <v>43606</v>
      </c>
      <c r="J155" s="314">
        <f t="shared" si="14"/>
        <v>43606</v>
      </c>
      <c r="K155" s="314">
        <f t="shared" si="15"/>
        <v>43606</v>
      </c>
      <c r="L155" s="314">
        <f t="shared" si="16"/>
        <v>43606</v>
      </c>
      <c r="M155" s="416" t="s">
        <v>8547</v>
      </c>
      <c r="N155" s="417" t="s">
        <v>8548</v>
      </c>
      <c r="O155" s="416" t="s">
        <v>14</v>
      </c>
      <c r="P155" s="97" t="s">
        <v>2940</v>
      </c>
      <c r="Q155" s="315">
        <v>20009</v>
      </c>
      <c r="R155" s="97"/>
      <c r="S155" s="97"/>
      <c r="T155" s="97">
        <f>Sheet6!Q157</f>
        <v>0</v>
      </c>
      <c r="U155" s="97">
        <v>180</v>
      </c>
      <c r="V155" s="97">
        <f>Sheet6!W157</f>
        <v>0</v>
      </c>
      <c r="W155" s="97">
        <f t="shared" si="17"/>
        <v>0</v>
      </c>
      <c r="X155" s="97">
        <f>Sheet6!X157</f>
        <v>0</v>
      </c>
      <c r="Y155" s="97">
        <f>Sheet6!AM157</f>
        <v>0</v>
      </c>
      <c r="Z155" s="230" t="s">
        <v>3305</v>
      </c>
      <c r="AA155" s="418">
        <f>VLOOKUP(F155,TaskInstalasi!$F$2:$AK$237,31,FALSE)</f>
        <v>233081108</v>
      </c>
      <c r="AB155" s="206" t="str">
        <f>VLOOKUP(F155,TaskInstalasi!$F$2:$AK$237,32,FALSE)</f>
        <v>Erwin Valentinus Samosir</v>
      </c>
      <c r="AC155" s="97"/>
      <c r="AD155" s="97"/>
      <c r="AE155" s="97"/>
      <c r="AF155" s="230" t="s">
        <v>3303</v>
      </c>
      <c r="AG155" s="417" t="s">
        <v>8548</v>
      </c>
      <c r="AH155" s="215" t="s">
        <v>8547</v>
      </c>
      <c r="AI155" s="97" t="str">
        <f t="shared" si="18"/>
        <v>HUGHES239-PM1-220</v>
      </c>
      <c r="AJ155" s="230">
        <v>233019505</v>
      </c>
      <c r="AK155" s="419" t="s">
        <v>8577</v>
      </c>
      <c r="AL155" s="97"/>
    </row>
    <row r="156" spans="1:38">
      <c r="A156" s="97" t="str">
        <f>VLOOKUP(C156,MasterRemote!$F$2:$H$237,3,FALSE)</f>
        <v>SCM201900010008000148</v>
      </c>
      <c r="B156" s="97">
        <f>Sheet6!B158</f>
        <v>148</v>
      </c>
      <c r="C156" s="97" t="str">
        <f>Sheet6!C158</f>
        <v>6.74.17.1</v>
      </c>
      <c r="D156" s="314">
        <f>Sheet6!H158</f>
        <v>43607</v>
      </c>
      <c r="E156" s="97" t="s">
        <v>8575</v>
      </c>
      <c r="F156" s="97" t="str">
        <f>Sheet6!D158</f>
        <v>KANCA SMG PURWODADI [G0076]</v>
      </c>
      <c r="G156" s="206" t="s">
        <v>3259</v>
      </c>
      <c r="H156" s="206" t="s">
        <v>3260</v>
      </c>
      <c r="I156" s="314">
        <f t="shared" si="13"/>
        <v>43607</v>
      </c>
      <c r="J156" s="314">
        <f t="shared" si="14"/>
        <v>43607</v>
      </c>
      <c r="K156" s="314">
        <f t="shared" si="15"/>
        <v>43607</v>
      </c>
      <c r="L156" s="314">
        <f t="shared" si="16"/>
        <v>43607</v>
      </c>
      <c r="M156" s="416" t="s">
        <v>8547</v>
      </c>
      <c r="N156" s="417" t="s">
        <v>8548</v>
      </c>
      <c r="O156" s="416" t="s">
        <v>14</v>
      </c>
      <c r="P156" s="97" t="s">
        <v>2940</v>
      </c>
      <c r="Q156" s="315">
        <v>20009</v>
      </c>
      <c r="R156" s="97"/>
      <c r="S156" s="97"/>
      <c r="T156" s="97">
        <f>Sheet6!Q158</f>
        <v>0</v>
      </c>
      <c r="U156" s="97">
        <v>180</v>
      </c>
      <c r="V156" s="97">
        <f>Sheet6!W158</f>
        <v>0</v>
      </c>
      <c r="W156" s="97">
        <f t="shared" si="17"/>
        <v>0</v>
      </c>
      <c r="X156" s="97">
        <f>Sheet6!X158</f>
        <v>0</v>
      </c>
      <c r="Y156" s="97">
        <f>Sheet6!AM158</f>
        <v>0</v>
      </c>
      <c r="Z156" s="230" t="s">
        <v>3305</v>
      </c>
      <c r="AA156" s="418">
        <f>VLOOKUP(F156,TaskInstalasi!$F$2:$AK$237,31,FALSE)</f>
        <v>233070710</v>
      </c>
      <c r="AB156" s="206" t="str">
        <f>VLOOKUP(F156,TaskInstalasi!$F$2:$AK$237,32,FALSE)</f>
        <v>Casto Uripto</v>
      </c>
      <c r="AC156" s="97"/>
      <c r="AD156" s="97"/>
      <c r="AE156" s="97"/>
      <c r="AF156" s="230" t="s">
        <v>3303</v>
      </c>
      <c r="AG156" s="417" t="s">
        <v>8548</v>
      </c>
      <c r="AH156" s="215" t="s">
        <v>8547</v>
      </c>
      <c r="AI156" s="97" t="str">
        <f t="shared" si="18"/>
        <v>HUGHES239-PM1-148</v>
      </c>
      <c r="AJ156" s="230">
        <v>233019505</v>
      </c>
      <c r="AK156" s="419" t="s">
        <v>8577</v>
      </c>
      <c r="AL156" s="97"/>
    </row>
    <row r="157" spans="1:38">
      <c r="A157" s="97" t="str">
        <f>VLOOKUP(C157,MasterRemote!$F$2:$H$237,3,FALSE)</f>
        <v>SCM201900010008000110</v>
      </c>
      <c r="B157" s="97">
        <f>Sheet6!B159</f>
        <v>110</v>
      </c>
      <c r="C157" s="97" t="str">
        <f>Sheet6!C159</f>
        <v>2.106.17.1</v>
      </c>
      <c r="D157" s="314">
        <f>Sheet6!H159</f>
        <v>43607</v>
      </c>
      <c r="E157" s="97" t="s">
        <v>8575</v>
      </c>
      <c r="F157" s="97" t="str">
        <f>Sheet6!D159</f>
        <v>KANCA MLG MADIUN 2.106.17.1</v>
      </c>
      <c r="G157" s="206" t="s">
        <v>3128</v>
      </c>
      <c r="H157" s="206" t="s">
        <v>3129</v>
      </c>
      <c r="I157" s="314">
        <f t="shared" si="13"/>
        <v>43607</v>
      </c>
      <c r="J157" s="314">
        <f t="shared" si="14"/>
        <v>43607</v>
      </c>
      <c r="K157" s="314">
        <f t="shared" si="15"/>
        <v>43607</v>
      </c>
      <c r="L157" s="314">
        <f t="shared" si="16"/>
        <v>43607</v>
      </c>
      <c r="M157" s="416" t="s">
        <v>8547</v>
      </c>
      <c r="N157" s="417" t="s">
        <v>8548</v>
      </c>
      <c r="O157" s="416" t="s">
        <v>14</v>
      </c>
      <c r="P157" s="97" t="s">
        <v>2940</v>
      </c>
      <c r="Q157" s="315">
        <v>20009</v>
      </c>
      <c r="R157" s="97"/>
      <c r="S157" s="97"/>
      <c r="T157" s="97">
        <f>Sheet6!Q159</f>
        <v>0</v>
      </c>
      <c r="U157" s="97">
        <v>180</v>
      </c>
      <c r="V157" s="97">
        <f>Sheet6!W159</f>
        <v>0</v>
      </c>
      <c r="W157" s="97">
        <f t="shared" si="17"/>
        <v>0</v>
      </c>
      <c r="X157" s="97">
        <f>Sheet6!X159</f>
        <v>0</v>
      </c>
      <c r="Y157" s="97">
        <f>Sheet6!AM159</f>
        <v>0</v>
      </c>
      <c r="Z157" s="230" t="s">
        <v>3305</v>
      </c>
      <c r="AA157" s="418">
        <f>VLOOKUP(F157,TaskInstalasi!$F$2:$AK$237,31,FALSE)</f>
        <v>233040304</v>
      </c>
      <c r="AB157" s="206" t="str">
        <f>VLOOKUP(F157,TaskInstalasi!$F$2:$AK$237,32,FALSE)</f>
        <v>Deddy Ambar Setiawan</v>
      </c>
      <c r="AC157" s="97"/>
      <c r="AD157" s="97"/>
      <c r="AE157" s="97"/>
      <c r="AF157" s="230" t="s">
        <v>3303</v>
      </c>
      <c r="AG157" s="417" t="s">
        <v>8548</v>
      </c>
      <c r="AH157" s="215" t="s">
        <v>8547</v>
      </c>
      <c r="AI157" s="97" t="str">
        <f t="shared" si="18"/>
        <v>HUGHES239-PM1-110</v>
      </c>
      <c r="AJ157" s="230">
        <v>233019505</v>
      </c>
      <c r="AK157" s="419" t="s">
        <v>8577</v>
      </c>
      <c r="AL157" s="97"/>
    </row>
    <row r="158" spans="1:38">
      <c r="A158" s="97" t="str">
        <f>VLOOKUP(C158,MasterRemote!$F$2:$H$237,3,FALSE)</f>
        <v>SCM201900010008000094</v>
      </c>
      <c r="B158" s="97">
        <f>Sheet6!B160</f>
        <v>94</v>
      </c>
      <c r="C158" s="97" t="str">
        <f>Sheet6!C160</f>
        <v>26.2.177.1</v>
      </c>
      <c r="D158" s="314">
        <f>Sheet6!H160</f>
        <v>43607</v>
      </c>
      <c r="E158" s="97" t="s">
        <v>8575</v>
      </c>
      <c r="F158" s="97" t="str">
        <f>Sheet6!D160</f>
        <v>KANINS MKS BRI MAKASSAR</v>
      </c>
      <c r="G158" s="206" t="s">
        <v>3229</v>
      </c>
      <c r="H158" s="206" t="s">
        <v>3054</v>
      </c>
      <c r="I158" s="314">
        <f t="shared" si="13"/>
        <v>43607</v>
      </c>
      <c r="J158" s="314">
        <f t="shared" si="14"/>
        <v>43607</v>
      </c>
      <c r="K158" s="314">
        <f t="shared" si="15"/>
        <v>43607</v>
      </c>
      <c r="L158" s="314">
        <f t="shared" si="16"/>
        <v>43607</v>
      </c>
      <c r="M158" s="416" t="s">
        <v>8547</v>
      </c>
      <c r="N158" s="417" t="s">
        <v>8548</v>
      </c>
      <c r="O158" s="416" t="s">
        <v>14</v>
      </c>
      <c r="P158" s="97" t="s">
        <v>2940</v>
      </c>
      <c r="Q158" s="315">
        <v>20009</v>
      </c>
      <c r="R158" s="97"/>
      <c r="S158" s="97"/>
      <c r="T158" s="97">
        <f>Sheet6!Q160</f>
        <v>0</v>
      </c>
      <c r="U158" s="97">
        <v>180</v>
      </c>
      <c r="V158" s="97">
        <f>Sheet6!W160</f>
        <v>0</v>
      </c>
      <c r="W158" s="97">
        <f t="shared" si="17"/>
        <v>0</v>
      </c>
      <c r="X158" s="97">
        <f>Sheet6!X160</f>
        <v>0</v>
      </c>
      <c r="Y158" s="97">
        <f>Sheet6!AM160</f>
        <v>0</v>
      </c>
      <c r="Z158" s="230" t="s">
        <v>3305</v>
      </c>
      <c r="AA158" s="418">
        <f>VLOOKUP(F158,TaskInstalasi!$F$2:$AK$237,31,FALSE)</f>
        <v>236471702</v>
      </c>
      <c r="AB158" s="206" t="str">
        <f>VLOOKUP(F158,TaskInstalasi!$F$2:$AK$237,32,FALSE)</f>
        <v>Tubagus Arifyanto</v>
      </c>
      <c r="AC158" s="97"/>
      <c r="AD158" s="97"/>
      <c r="AE158" s="97"/>
      <c r="AF158" s="230" t="s">
        <v>3303</v>
      </c>
      <c r="AG158" s="417" t="s">
        <v>8548</v>
      </c>
      <c r="AH158" s="215" t="s">
        <v>8547</v>
      </c>
      <c r="AI158" s="97" t="str">
        <f t="shared" si="18"/>
        <v>HUGHES239-PM1-94</v>
      </c>
      <c r="AJ158" s="230">
        <v>233019505</v>
      </c>
      <c r="AK158" s="419" t="s">
        <v>8577</v>
      </c>
      <c r="AL158" s="97"/>
    </row>
    <row r="159" spans="1:38">
      <c r="A159" s="97" t="str">
        <f>VLOOKUP(C159,MasterRemote!$F$2:$H$237,3,FALSE)</f>
        <v>SCM201900010008000111</v>
      </c>
      <c r="B159" s="97">
        <f>Sheet6!B161</f>
        <v>111</v>
      </c>
      <c r="C159" s="97" t="str">
        <f>Sheet6!C161</f>
        <v>26.4.105.1</v>
      </c>
      <c r="D159" s="314">
        <f>Sheet6!H161</f>
        <v>43607</v>
      </c>
      <c r="E159" s="97" t="s">
        <v>8575</v>
      </c>
      <c r="F159" s="97" t="str">
        <f>Sheet6!D161</f>
        <v>KC GENTENG</v>
      </c>
      <c r="G159" s="450">
        <v>888888004</v>
      </c>
      <c r="H159" s="452" t="str">
        <f>Sheet6!M161</f>
        <v>Jauhari</v>
      </c>
      <c r="I159" s="314">
        <f t="shared" si="13"/>
        <v>43607</v>
      </c>
      <c r="J159" s="314">
        <f t="shared" si="14"/>
        <v>43607</v>
      </c>
      <c r="K159" s="314">
        <f t="shared" si="15"/>
        <v>43607</v>
      </c>
      <c r="L159" s="314">
        <f t="shared" si="16"/>
        <v>43607</v>
      </c>
      <c r="M159" s="416" t="s">
        <v>8547</v>
      </c>
      <c r="N159" s="417" t="s">
        <v>8548</v>
      </c>
      <c r="O159" s="416" t="s">
        <v>14</v>
      </c>
      <c r="P159" s="97" t="s">
        <v>2940</v>
      </c>
      <c r="Q159" s="315">
        <v>20009</v>
      </c>
      <c r="R159" s="97"/>
      <c r="S159" s="97"/>
      <c r="T159" s="97">
        <f>Sheet6!Q161</f>
        <v>0</v>
      </c>
      <c r="U159" s="97">
        <v>180</v>
      </c>
      <c r="V159" s="97">
        <f>Sheet6!W161</f>
        <v>0</v>
      </c>
      <c r="W159" s="97">
        <f t="shared" si="17"/>
        <v>0</v>
      </c>
      <c r="X159" s="97">
        <f>Sheet6!X161</f>
        <v>0</v>
      </c>
      <c r="Y159" s="97">
        <f>Sheet6!AM161</f>
        <v>0</v>
      </c>
      <c r="Z159" s="230" t="s">
        <v>3305</v>
      </c>
      <c r="AA159" s="418">
        <f>VLOOKUP(F159,TaskInstalasi!$F$2:$AK$237,31,FALSE)</f>
        <v>233040304</v>
      </c>
      <c r="AB159" s="206" t="str">
        <f>VLOOKUP(F159,TaskInstalasi!$F$2:$AK$237,32,FALSE)</f>
        <v>Deddy Ambar Setiawan</v>
      </c>
      <c r="AC159" s="97"/>
      <c r="AD159" s="97"/>
      <c r="AE159" s="97"/>
      <c r="AF159" s="230" t="s">
        <v>3303</v>
      </c>
      <c r="AG159" s="417" t="s">
        <v>8548</v>
      </c>
      <c r="AH159" s="215" t="s">
        <v>8547</v>
      </c>
      <c r="AI159" s="97" t="str">
        <f t="shared" si="18"/>
        <v>HUGHES239-PM1-111</v>
      </c>
      <c r="AJ159" s="230">
        <v>233019505</v>
      </c>
      <c r="AK159" s="419" t="s">
        <v>8577</v>
      </c>
      <c r="AL159" s="97"/>
    </row>
    <row r="160" spans="1:38">
      <c r="A160" s="97" t="str">
        <f>VLOOKUP(C160,MasterRemote!$F$2:$H$237,3,FALSE)</f>
        <v>SCM201900010008000074</v>
      </c>
      <c r="B160" s="97">
        <f>Sheet6!B162</f>
        <v>74</v>
      </c>
      <c r="C160" s="97" t="str">
        <f>Sheet6!C162</f>
        <v>26.2.153.1</v>
      </c>
      <c r="D160" s="314">
        <f>Sheet6!H162</f>
        <v>43607</v>
      </c>
      <c r="E160" s="97" t="s">
        <v>8575</v>
      </c>
      <c r="F160" s="97" t="str">
        <f>Sheet6!D162</f>
        <v>KANINS SBY BRI SURABAYA</v>
      </c>
      <c r="G160" s="206" t="s">
        <v>3247</v>
      </c>
      <c r="H160" s="206" t="s">
        <v>3248</v>
      </c>
      <c r="I160" s="314">
        <f t="shared" si="13"/>
        <v>43607</v>
      </c>
      <c r="J160" s="314">
        <f t="shared" si="14"/>
        <v>43607</v>
      </c>
      <c r="K160" s="314">
        <f t="shared" si="15"/>
        <v>43607</v>
      </c>
      <c r="L160" s="314">
        <f t="shared" si="16"/>
        <v>43607</v>
      </c>
      <c r="M160" s="416" t="s">
        <v>8547</v>
      </c>
      <c r="N160" s="417" t="s">
        <v>8548</v>
      </c>
      <c r="O160" s="416" t="s">
        <v>14</v>
      </c>
      <c r="P160" s="97" t="s">
        <v>2940</v>
      </c>
      <c r="Q160" s="315">
        <v>20009</v>
      </c>
      <c r="R160" s="97"/>
      <c r="S160" s="97"/>
      <c r="T160" s="97">
        <f>Sheet6!Q162</f>
        <v>0</v>
      </c>
      <c r="U160" s="97">
        <v>180</v>
      </c>
      <c r="V160" s="97">
        <f>Sheet6!W162</f>
        <v>0</v>
      </c>
      <c r="W160" s="97">
        <f t="shared" si="17"/>
        <v>0</v>
      </c>
      <c r="X160" s="97">
        <f>Sheet6!X162</f>
        <v>0</v>
      </c>
      <c r="Y160" s="97">
        <f>Sheet6!AM162</f>
        <v>0</v>
      </c>
      <c r="Z160" s="230" t="s">
        <v>3305</v>
      </c>
      <c r="AA160" s="418">
        <f>VLOOKUP(F160,TaskInstalasi!$F$2:$AK$237,31,FALSE)</f>
        <v>233040304</v>
      </c>
      <c r="AB160" s="206" t="str">
        <f>VLOOKUP(F160,TaskInstalasi!$F$2:$AK$237,32,FALSE)</f>
        <v>Deddy Ambar Setiawan</v>
      </c>
      <c r="AC160" s="97"/>
      <c r="AD160" s="97"/>
      <c r="AE160" s="97"/>
      <c r="AF160" s="230" t="s">
        <v>3303</v>
      </c>
      <c r="AG160" s="417" t="s">
        <v>8548</v>
      </c>
      <c r="AH160" s="215" t="s">
        <v>8547</v>
      </c>
      <c r="AI160" s="97" t="str">
        <f t="shared" si="18"/>
        <v>HUGHES239-PM1-74</v>
      </c>
      <c r="AJ160" s="230">
        <v>233019505</v>
      </c>
      <c r="AK160" s="419" t="s">
        <v>8577</v>
      </c>
      <c r="AL160" s="97"/>
    </row>
    <row r="161" spans="1:38">
      <c r="A161" s="97" t="str">
        <f>VLOOKUP(C161,MasterRemote!$F$2:$H$237,3,FALSE)</f>
        <v>SCM201900010008000093</v>
      </c>
      <c r="B161" s="97">
        <f>Sheet6!B163</f>
        <v>93</v>
      </c>
      <c r="C161" s="97" t="str">
        <f>Sheet6!C163</f>
        <v>1.105.17.1</v>
      </c>
      <c r="D161" s="314">
        <f>Sheet6!H163</f>
        <v>43607</v>
      </c>
      <c r="E161" s="97" t="s">
        <v>8575</v>
      </c>
      <c r="F161" s="97" t="str">
        <f>Sheet6!D163</f>
        <v>KANCA SMG KUDUS [G0038]</v>
      </c>
      <c r="G161" s="206" t="s">
        <v>3225</v>
      </c>
      <c r="H161" s="206" t="s">
        <v>3226</v>
      </c>
      <c r="I161" s="314">
        <f t="shared" si="13"/>
        <v>43607</v>
      </c>
      <c r="J161" s="314">
        <f t="shared" si="14"/>
        <v>43607</v>
      </c>
      <c r="K161" s="314">
        <f t="shared" si="15"/>
        <v>43607</v>
      </c>
      <c r="L161" s="314">
        <f t="shared" si="16"/>
        <v>43607</v>
      </c>
      <c r="M161" s="416" t="s">
        <v>8547</v>
      </c>
      <c r="N161" s="417" t="s">
        <v>8548</v>
      </c>
      <c r="O161" s="416" t="s">
        <v>14</v>
      </c>
      <c r="P161" s="97" t="s">
        <v>2940</v>
      </c>
      <c r="Q161" s="315">
        <v>20009</v>
      </c>
      <c r="R161" s="97"/>
      <c r="S161" s="97"/>
      <c r="T161" s="97">
        <f>Sheet6!Q163</f>
        <v>0</v>
      </c>
      <c r="U161" s="97">
        <v>180</v>
      </c>
      <c r="V161" s="97">
        <f>Sheet6!W163</f>
        <v>0</v>
      </c>
      <c r="W161" s="97">
        <f t="shared" si="17"/>
        <v>0</v>
      </c>
      <c r="X161" s="97">
        <f>Sheet6!X163</f>
        <v>0</v>
      </c>
      <c r="Y161" s="97">
        <f>Sheet6!AM163</f>
        <v>0</v>
      </c>
      <c r="Z161" s="230" t="s">
        <v>3305</v>
      </c>
      <c r="AA161" s="418">
        <f>VLOOKUP(F161,TaskInstalasi!$F$2:$AK$237,31,FALSE)</f>
        <v>233070710</v>
      </c>
      <c r="AB161" s="206" t="str">
        <f>VLOOKUP(F161,TaskInstalasi!$F$2:$AK$237,32,FALSE)</f>
        <v>Casto Uripto</v>
      </c>
      <c r="AC161" s="97"/>
      <c r="AD161" s="97"/>
      <c r="AE161" s="97"/>
      <c r="AF161" s="230" t="s">
        <v>3303</v>
      </c>
      <c r="AG161" s="417" t="s">
        <v>8548</v>
      </c>
      <c r="AH161" s="215" t="s">
        <v>8547</v>
      </c>
      <c r="AI161" s="97" t="str">
        <f t="shared" si="18"/>
        <v>HUGHES239-PM1-93</v>
      </c>
      <c r="AJ161" s="230">
        <v>233019505</v>
      </c>
      <c r="AK161" s="419" t="s">
        <v>8577</v>
      </c>
      <c r="AL161" s="97"/>
    </row>
    <row r="162" spans="1:38">
      <c r="A162" s="97" t="str">
        <f>VLOOKUP(C162,MasterRemote!$F$2:$H$237,3,FALSE)</f>
        <v>SCM201900010008000203</v>
      </c>
      <c r="B162" s="97">
        <f>Sheet6!B164</f>
        <v>203</v>
      </c>
      <c r="C162" s="97" t="str">
        <f>Sheet6!C164</f>
        <v>53.45.56.1</v>
      </c>
      <c r="D162" s="314">
        <f>Sheet6!H164</f>
        <v>43608</v>
      </c>
      <c r="E162" s="97" t="s">
        <v>8575</v>
      </c>
      <c r="F162" s="97" t="str">
        <f>Sheet6!D164</f>
        <v>KOTA PINANGRANTAU PRAPAT</v>
      </c>
      <c r="G162" s="207" t="s">
        <v>3273</v>
      </c>
      <c r="H162" s="207" t="s">
        <v>3067</v>
      </c>
      <c r="I162" s="314">
        <f t="shared" si="13"/>
        <v>43608</v>
      </c>
      <c r="J162" s="314">
        <f t="shared" si="14"/>
        <v>43608</v>
      </c>
      <c r="K162" s="314">
        <f t="shared" si="15"/>
        <v>43608</v>
      </c>
      <c r="L162" s="314">
        <f t="shared" si="16"/>
        <v>43608</v>
      </c>
      <c r="M162" s="416" t="s">
        <v>8547</v>
      </c>
      <c r="N162" s="417" t="s">
        <v>8548</v>
      </c>
      <c r="O162" s="416" t="s">
        <v>14</v>
      </c>
      <c r="P162" s="97" t="s">
        <v>2940</v>
      </c>
      <c r="Q162" s="315">
        <v>20009</v>
      </c>
      <c r="R162" s="97"/>
      <c r="S162" s="97"/>
      <c r="T162" s="97">
        <f>Sheet6!Q164</f>
        <v>0</v>
      </c>
      <c r="U162" s="97">
        <v>180</v>
      </c>
      <c r="V162" s="97">
        <f>Sheet6!W164</f>
        <v>0</v>
      </c>
      <c r="W162" s="97">
        <f t="shared" si="17"/>
        <v>0</v>
      </c>
      <c r="X162" s="97">
        <f>Sheet6!X164</f>
        <v>0</v>
      </c>
      <c r="Y162" s="97">
        <f>Sheet6!AM164</f>
        <v>0</v>
      </c>
      <c r="Z162" s="230" t="s">
        <v>3305</v>
      </c>
      <c r="AA162" s="418">
        <f>VLOOKUP(F162,TaskInstalasi!$F$2:$AK$237,31,FALSE)</f>
        <v>235111005</v>
      </c>
      <c r="AB162" s="206" t="str">
        <f>VLOOKUP(F162,TaskInstalasi!$F$2:$AK$237,32,FALSE)</f>
        <v>Salahudin Thamrin</v>
      </c>
      <c r="AC162" s="97"/>
      <c r="AD162" s="97"/>
      <c r="AE162" s="97"/>
      <c r="AF162" s="230" t="s">
        <v>3303</v>
      </c>
      <c r="AG162" s="417" t="s">
        <v>8548</v>
      </c>
      <c r="AH162" s="215" t="s">
        <v>8547</v>
      </c>
      <c r="AI162" s="97" t="str">
        <f t="shared" si="18"/>
        <v>HUGHES239-PM1-203</v>
      </c>
      <c r="AJ162" s="230">
        <v>233019505</v>
      </c>
      <c r="AK162" s="419" t="s">
        <v>8577</v>
      </c>
      <c r="AL162" s="97"/>
    </row>
    <row r="163" spans="1:38">
      <c r="A163" s="97" t="str">
        <f>VLOOKUP(C163,MasterRemote!$F$2:$H$237,3,FALSE)</f>
        <v>SCM201900010008000095</v>
      </c>
      <c r="B163" s="97">
        <f>Sheet6!B165</f>
        <v>95</v>
      </c>
      <c r="C163" s="97" t="str">
        <f>Sheet6!C165</f>
        <v>4.101.81.1</v>
      </c>
      <c r="D163" s="314">
        <f>Sheet6!H165</f>
        <v>43608</v>
      </c>
      <c r="E163" s="97" t="s">
        <v>8575</v>
      </c>
      <c r="F163" s="97" t="str">
        <f>Sheet6!D165</f>
        <v>SENDIK BRI MAKASAR</v>
      </c>
      <c r="G163" s="207" t="s">
        <v>3270</v>
      </c>
      <c r="H163" s="207" t="s">
        <v>3271</v>
      </c>
      <c r="I163" s="314">
        <f t="shared" si="13"/>
        <v>43608</v>
      </c>
      <c r="J163" s="314">
        <f t="shared" si="14"/>
        <v>43608</v>
      </c>
      <c r="K163" s="314">
        <f t="shared" si="15"/>
        <v>43608</v>
      </c>
      <c r="L163" s="314">
        <f t="shared" si="16"/>
        <v>43608</v>
      </c>
      <c r="M163" s="416" t="s">
        <v>8547</v>
      </c>
      <c r="N163" s="417" t="s">
        <v>8548</v>
      </c>
      <c r="O163" s="416" t="s">
        <v>14</v>
      </c>
      <c r="P163" s="97" t="s">
        <v>2940</v>
      </c>
      <c r="Q163" s="315">
        <v>20009</v>
      </c>
      <c r="R163" s="97"/>
      <c r="S163" s="97"/>
      <c r="T163" s="97">
        <f>Sheet6!Q165</f>
        <v>0</v>
      </c>
      <c r="U163" s="97">
        <v>180</v>
      </c>
      <c r="V163" s="97">
        <f>Sheet6!W165</f>
        <v>0</v>
      </c>
      <c r="W163" s="97">
        <f t="shared" si="17"/>
        <v>0</v>
      </c>
      <c r="X163" s="97">
        <f>Sheet6!X165</f>
        <v>0</v>
      </c>
      <c r="Y163" s="97">
        <f>Sheet6!AM165</f>
        <v>0</v>
      </c>
      <c r="Z163" s="230" t="s">
        <v>3305</v>
      </c>
      <c r="AA163" s="418">
        <f>VLOOKUP(F163,TaskInstalasi!$F$2:$AK$237,31,FALSE)</f>
        <v>236471702</v>
      </c>
      <c r="AB163" s="206" t="str">
        <f>VLOOKUP(F163,TaskInstalasi!$F$2:$AK$237,32,FALSE)</f>
        <v>Tubagus Arifyanto</v>
      </c>
      <c r="AC163" s="97"/>
      <c r="AD163" s="97"/>
      <c r="AE163" s="97"/>
      <c r="AF163" s="230" t="s">
        <v>3303</v>
      </c>
      <c r="AG163" s="417" t="s">
        <v>8548</v>
      </c>
      <c r="AH163" s="215" t="s">
        <v>8547</v>
      </c>
      <c r="AI163" s="97" t="str">
        <f t="shared" si="18"/>
        <v>HUGHES239-PM1-95</v>
      </c>
      <c r="AJ163" s="230">
        <v>233019505</v>
      </c>
      <c r="AK163" s="419" t="s">
        <v>8577</v>
      </c>
      <c r="AL163" s="97"/>
    </row>
    <row r="164" spans="1:38">
      <c r="A164" s="97" t="str">
        <f>VLOOKUP(C164,MasterRemote!$F$2:$H$237,3,FALSE)</f>
        <v>SCM201900010008000157</v>
      </c>
      <c r="B164" s="97">
        <f>Sheet6!B166</f>
        <v>157</v>
      </c>
      <c r="C164" s="97" t="str">
        <f>Sheet6!C166</f>
        <v>1.106.17.1</v>
      </c>
      <c r="D164" s="314">
        <f>Sheet6!H166</f>
        <v>43608</v>
      </c>
      <c r="E164" s="97" t="s">
        <v>8575</v>
      </c>
      <c r="F164" s="97" t="str">
        <f>Sheet6!D166</f>
        <v>KANCA SMG PATI [G0066]</v>
      </c>
      <c r="G164" s="206" t="s">
        <v>3225</v>
      </c>
      <c r="H164" s="206" t="s">
        <v>3226</v>
      </c>
      <c r="I164" s="314">
        <f t="shared" si="13"/>
        <v>43608</v>
      </c>
      <c r="J164" s="314">
        <f t="shared" si="14"/>
        <v>43608</v>
      </c>
      <c r="K164" s="314">
        <f t="shared" si="15"/>
        <v>43608</v>
      </c>
      <c r="L164" s="314">
        <f t="shared" si="16"/>
        <v>43608</v>
      </c>
      <c r="M164" s="416" t="s">
        <v>8547</v>
      </c>
      <c r="N164" s="417" t="s">
        <v>8548</v>
      </c>
      <c r="O164" s="416" t="s">
        <v>14</v>
      </c>
      <c r="P164" s="97" t="s">
        <v>2940</v>
      </c>
      <c r="Q164" s="315">
        <v>20009</v>
      </c>
      <c r="R164" s="97"/>
      <c r="S164" s="97"/>
      <c r="T164" s="97">
        <f>Sheet6!Q166</f>
        <v>0</v>
      </c>
      <c r="U164" s="97">
        <v>180</v>
      </c>
      <c r="V164" s="97">
        <f>Sheet6!W166</f>
        <v>0</v>
      </c>
      <c r="W164" s="97">
        <f t="shared" si="17"/>
        <v>0</v>
      </c>
      <c r="X164" s="97">
        <f>Sheet6!X166</f>
        <v>0</v>
      </c>
      <c r="Y164" s="97">
        <f>Sheet6!AM166</f>
        <v>0</v>
      </c>
      <c r="Z164" s="230" t="s">
        <v>3305</v>
      </c>
      <c r="AA164" s="418">
        <f>VLOOKUP(F164,TaskInstalasi!$F$2:$AK$237,31,FALSE)</f>
        <v>233070710</v>
      </c>
      <c r="AB164" s="206" t="str">
        <f>VLOOKUP(F164,TaskInstalasi!$F$2:$AK$237,32,FALSE)</f>
        <v>Casto Uripto</v>
      </c>
      <c r="AC164" s="97"/>
      <c r="AD164" s="97"/>
      <c r="AE164" s="97"/>
      <c r="AF164" s="230" t="s">
        <v>3303</v>
      </c>
      <c r="AG164" s="417" t="s">
        <v>8548</v>
      </c>
      <c r="AH164" s="215" t="s">
        <v>8547</v>
      </c>
      <c r="AI164" s="97" t="str">
        <f t="shared" si="18"/>
        <v>HUGHES239-PM1-157</v>
      </c>
      <c r="AJ164" s="230">
        <v>233019505</v>
      </c>
      <c r="AK164" s="419" t="s">
        <v>8577</v>
      </c>
      <c r="AL164" s="97"/>
    </row>
    <row r="165" spans="1:38">
      <c r="A165" s="97" t="str">
        <f>VLOOKUP(C165,MasterRemote!$F$2:$H$237,3,FALSE)</f>
        <v>SCM201900010008000209</v>
      </c>
      <c r="B165" s="97">
        <f>Sheet6!B167</f>
        <v>209</v>
      </c>
      <c r="C165" s="97" t="str">
        <f>Sheet6!C167</f>
        <v>1.39.17.1</v>
      </c>
      <c r="D165" s="314">
        <f>Sheet6!H167</f>
        <v>43608</v>
      </c>
      <c r="E165" s="97" t="s">
        <v>8575</v>
      </c>
      <c r="F165" s="97" t="str">
        <f>Sheet6!D167</f>
        <v>KANCA BACKUP MDN BINJAI (1.39.17.1)</v>
      </c>
      <c r="G165" s="206" t="s">
        <v>2958</v>
      </c>
      <c r="H165" s="206" t="s">
        <v>2959</v>
      </c>
      <c r="I165" s="314">
        <f t="shared" si="13"/>
        <v>43608</v>
      </c>
      <c r="J165" s="314">
        <f t="shared" si="14"/>
        <v>43608</v>
      </c>
      <c r="K165" s="314">
        <f t="shared" si="15"/>
        <v>43608</v>
      </c>
      <c r="L165" s="314">
        <f t="shared" si="16"/>
        <v>43608</v>
      </c>
      <c r="M165" s="416" t="s">
        <v>8547</v>
      </c>
      <c r="N165" s="417" t="s">
        <v>8548</v>
      </c>
      <c r="O165" s="416" t="s">
        <v>14</v>
      </c>
      <c r="P165" s="97" t="s">
        <v>2940</v>
      </c>
      <c r="Q165" s="315">
        <v>20009</v>
      </c>
      <c r="R165" s="97"/>
      <c r="S165" s="97"/>
      <c r="T165" s="97">
        <f>Sheet6!Q167</f>
        <v>0</v>
      </c>
      <c r="U165" s="97">
        <v>180</v>
      </c>
      <c r="V165" s="97">
        <f>Sheet6!W167</f>
        <v>0</v>
      </c>
      <c r="W165" s="97">
        <f t="shared" si="17"/>
        <v>0</v>
      </c>
      <c r="X165" s="97">
        <f>Sheet6!X167</f>
        <v>0</v>
      </c>
      <c r="Y165" s="97">
        <f>Sheet6!AM167</f>
        <v>0</v>
      </c>
      <c r="Z165" s="230" t="s">
        <v>3305</v>
      </c>
      <c r="AA165" s="418">
        <f>VLOOKUP(F165,TaskInstalasi!$F$2:$AK$237,31,FALSE)</f>
        <v>236941705</v>
      </c>
      <c r="AB165" s="206" t="str">
        <f>VLOOKUP(F165,TaskInstalasi!$F$2:$AK$237,32,FALSE)</f>
        <v>Dede Somantri</v>
      </c>
      <c r="AC165" s="97"/>
      <c r="AD165" s="97"/>
      <c r="AE165" s="97"/>
      <c r="AF165" s="230" t="s">
        <v>3303</v>
      </c>
      <c r="AG165" s="417" t="s">
        <v>8548</v>
      </c>
      <c r="AH165" s="215" t="s">
        <v>8547</v>
      </c>
      <c r="AI165" s="97" t="str">
        <f t="shared" si="18"/>
        <v>HUGHES239-PM1-209</v>
      </c>
      <c r="AJ165" s="230">
        <v>233019505</v>
      </c>
      <c r="AK165" s="419" t="s">
        <v>8577</v>
      </c>
      <c r="AL165" s="97"/>
    </row>
    <row r="166" spans="1:38">
      <c r="A166" s="97" t="str">
        <f>VLOOKUP(C166,MasterRemote!$F$2:$H$237,3,FALSE)</f>
        <v>SCM201900010008000075</v>
      </c>
      <c r="B166" s="97">
        <f>Sheet6!B168</f>
        <v>75</v>
      </c>
      <c r="C166" s="97" t="str">
        <f>Sheet6!C168</f>
        <v>4.101.65.1</v>
      </c>
      <c r="D166" s="314">
        <f>Sheet6!H168</f>
        <v>43608</v>
      </c>
      <c r="E166" s="97" t="s">
        <v>8575</v>
      </c>
      <c r="F166" s="97" t="str">
        <f>Sheet6!D168</f>
        <v>SENDIK SBY BRI SURABAYA 4.101.65.1</v>
      </c>
      <c r="G166" s="206" t="s">
        <v>3247</v>
      </c>
      <c r="H166" s="206" t="s">
        <v>3248</v>
      </c>
      <c r="I166" s="314">
        <f t="shared" si="13"/>
        <v>43608</v>
      </c>
      <c r="J166" s="314">
        <f t="shared" si="14"/>
        <v>43608</v>
      </c>
      <c r="K166" s="314">
        <f t="shared" si="15"/>
        <v>43608</v>
      </c>
      <c r="L166" s="314">
        <f t="shared" si="16"/>
        <v>43608</v>
      </c>
      <c r="M166" s="416" t="s">
        <v>8547</v>
      </c>
      <c r="N166" s="417" t="s">
        <v>8548</v>
      </c>
      <c r="O166" s="416" t="s">
        <v>14</v>
      </c>
      <c r="P166" s="97" t="s">
        <v>2940</v>
      </c>
      <c r="Q166" s="315">
        <v>20009</v>
      </c>
      <c r="R166" s="97"/>
      <c r="S166" s="97"/>
      <c r="T166" s="97">
        <f>Sheet6!Q168</f>
        <v>0</v>
      </c>
      <c r="U166" s="97">
        <v>180</v>
      </c>
      <c r="V166" s="97">
        <f>Sheet6!W168</f>
        <v>0</v>
      </c>
      <c r="W166" s="97">
        <f t="shared" si="17"/>
        <v>0</v>
      </c>
      <c r="X166" s="97">
        <f>Sheet6!X168</f>
        <v>0</v>
      </c>
      <c r="Y166" s="97">
        <f>Sheet6!AM168</f>
        <v>0</v>
      </c>
      <c r="Z166" s="230" t="s">
        <v>3305</v>
      </c>
      <c r="AA166" s="418">
        <f>VLOOKUP(F166,TaskInstalasi!$F$2:$AK$237,31,FALSE)</f>
        <v>233040304</v>
      </c>
      <c r="AB166" s="206" t="str">
        <f>VLOOKUP(F166,TaskInstalasi!$F$2:$AK$237,32,FALSE)</f>
        <v>Deddy Ambar Setiawan</v>
      </c>
      <c r="AC166" s="97"/>
      <c r="AD166" s="97"/>
      <c r="AE166" s="97"/>
      <c r="AF166" s="230" t="s">
        <v>3303</v>
      </c>
      <c r="AG166" s="417" t="s">
        <v>8548</v>
      </c>
      <c r="AH166" s="215" t="s">
        <v>8547</v>
      </c>
      <c r="AI166" s="97" t="str">
        <f t="shared" si="18"/>
        <v>HUGHES239-PM1-75</v>
      </c>
      <c r="AJ166" s="230">
        <v>233019505</v>
      </c>
      <c r="AK166" s="419" t="s">
        <v>8577</v>
      </c>
      <c r="AL166" s="97"/>
    </row>
    <row r="167" spans="1:38">
      <c r="A167" s="97" t="str">
        <f>VLOOKUP(C167,MasterRemote!$F$2:$H$237,3,FALSE)</f>
        <v>SCM201900010008000010</v>
      </c>
      <c r="B167" s="97">
        <f>Sheet6!B169</f>
        <v>10</v>
      </c>
      <c r="C167" s="97" t="str">
        <f>Sheet6!C169</f>
        <v>26.3.65.1</v>
      </c>
      <c r="D167" s="314">
        <f>Sheet6!H169</f>
        <v>43608</v>
      </c>
      <c r="E167" s="97" t="s">
        <v>8575</v>
      </c>
      <c r="F167" s="97" t="str">
        <f>Sheet6!D169</f>
        <v>KANCA PDG SIMPANG EMPAT</v>
      </c>
      <c r="G167" s="206" t="s">
        <v>3215</v>
      </c>
      <c r="H167" s="206" t="s">
        <v>3111</v>
      </c>
      <c r="I167" s="314">
        <f t="shared" si="13"/>
        <v>43608</v>
      </c>
      <c r="J167" s="314">
        <f t="shared" si="14"/>
        <v>43608</v>
      </c>
      <c r="K167" s="314">
        <f t="shared" si="15"/>
        <v>43608</v>
      </c>
      <c r="L167" s="314">
        <f t="shared" si="16"/>
        <v>43608</v>
      </c>
      <c r="M167" s="416" t="s">
        <v>8547</v>
      </c>
      <c r="N167" s="417" t="s">
        <v>8548</v>
      </c>
      <c r="O167" s="416" t="s">
        <v>14</v>
      </c>
      <c r="P167" s="97" t="s">
        <v>2940</v>
      </c>
      <c r="Q167" s="315">
        <v>20009</v>
      </c>
      <c r="R167" s="97"/>
      <c r="S167" s="97"/>
      <c r="T167" s="97">
        <f>Sheet6!Q169</f>
        <v>0</v>
      </c>
      <c r="U167" s="97">
        <v>180</v>
      </c>
      <c r="V167" s="97">
        <f>Sheet6!W169</f>
        <v>0</v>
      </c>
      <c r="W167" s="97">
        <f t="shared" si="17"/>
        <v>0</v>
      </c>
      <c r="X167" s="97">
        <f>Sheet6!X169</f>
        <v>0</v>
      </c>
      <c r="Y167" s="97">
        <f>Sheet6!AM169</f>
        <v>0</v>
      </c>
      <c r="Z167" s="230" t="s">
        <v>3305</v>
      </c>
      <c r="AA167" s="418">
        <f>VLOOKUP(F167,TaskInstalasi!$F$2:$AK$237,31,FALSE)</f>
        <v>236941705</v>
      </c>
      <c r="AB167" s="206" t="str">
        <f>VLOOKUP(F167,TaskInstalasi!$F$2:$AK$237,32,FALSE)</f>
        <v>Dede Somantri</v>
      </c>
      <c r="AC167" s="97"/>
      <c r="AD167" s="97"/>
      <c r="AE167" s="97"/>
      <c r="AF167" s="230" t="s">
        <v>3303</v>
      </c>
      <c r="AG167" s="417" t="s">
        <v>8548</v>
      </c>
      <c r="AH167" s="215" t="s">
        <v>8547</v>
      </c>
      <c r="AI167" s="97" t="str">
        <f t="shared" si="18"/>
        <v>HUGHES239-PM1-10</v>
      </c>
      <c r="AJ167" s="230">
        <v>233019505</v>
      </c>
      <c r="AK167" s="419" t="s">
        <v>8577</v>
      </c>
      <c r="AL167" s="97"/>
    </row>
    <row r="168" spans="1:38">
      <c r="A168" s="97" t="str">
        <f>VLOOKUP(C168,MasterRemote!$F$2:$H$237,3,FALSE)</f>
        <v>SCM201900010008000104</v>
      </c>
      <c r="B168" s="97">
        <f>Sheet6!B170</f>
        <v>104</v>
      </c>
      <c r="C168" s="97" t="str">
        <f>Sheet6!C170</f>
        <v>6.106.17.1</v>
      </c>
      <c r="D168" s="314">
        <f>Sheet6!H170</f>
        <v>43608</v>
      </c>
      <c r="E168" s="97" t="s">
        <v>8575</v>
      </c>
      <c r="F168" s="97" t="str">
        <f>Sheet6!D170</f>
        <v>KANCA YGY PARAKAN [H0262]</v>
      </c>
      <c r="G168" s="206" t="s">
        <v>3254</v>
      </c>
      <c r="H168" s="206" t="s">
        <v>3255</v>
      </c>
      <c r="I168" s="314">
        <f t="shared" si="13"/>
        <v>43608</v>
      </c>
      <c r="J168" s="314">
        <f t="shared" si="14"/>
        <v>43608</v>
      </c>
      <c r="K168" s="314">
        <f t="shared" si="15"/>
        <v>43608</v>
      </c>
      <c r="L168" s="314">
        <f t="shared" si="16"/>
        <v>43608</v>
      </c>
      <c r="M168" s="416" t="s">
        <v>8547</v>
      </c>
      <c r="N168" s="417" t="s">
        <v>8548</v>
      </c>
      <c r="O168" s="416" t="s">
        <v>14</v>
      </c>
      <c r="P168" s="97" t="s">
        <v>2940</v>
      </c>
      <c r="Q168" s="315">
        <v>20009</v>
      </c>
      <c r="R168" s="97"/>
      <c r="S168" s="97"/>
      <c r="T168" s="97">
        <f>Sheet6!Q170</f>
        <v>0</v>
      </c>
      <c r="U168" s="97">
        <v>180</v>
      </c>
      <c r="V168" s="97">
        <f>Sheet6!W170</f>
        <v>0</v>
      </c>
      <c r="W168" s="97">
        <f t="shared" si="17"/>
        <v>0</v>
      </c>
      <c r="X168" s="97">
        <f>Sheet6!X170</f>
        <v>0</v>
      </c>
      <c r="Y168" s="97">
        <f>Sheet6!AM170</f>
        <v>0</v>
      </c>
      <c r="Z168" s="230" t="s">
        <v>3305</v>
      </c>
      <c r="AA168" s="418">
        <f>VLOOKUP(F168,TaskInstalasi!$F$2:$AK$237,31,FALSE)</f>
        <v>233070710</v>
      </c>
      <c r="AB168" s="206" t="str">
        <f>VLOOKUP(F168,TaskInstalasi!$F$2:$AK$237,32,FALSE)</f>
        <v>Casto Uripto</v>
      </c>
      <c r="AC168" s="97"/>
      <c r="AD168" s="97"/>
      <c r="AE168" s="97"/>
      <c r="AF168" s="230" t="s">
        <v>3303</v>
      </c>
      <c r="AG168" s="417" t="s">
        <v>8548</v>
      </c>
      <c r="AH168" s="215" t="s">
        <v>8547</v>
      </c>
      <c r="AI168" s="97" t="str">
        <f t="shared" si="18"/>
        <v>HUGHES239-PM1-104</v>
      </c>
      <c r="AJ168" s="230">
        <v>233019505</v>
      </c>
      <c r="AK168" s="419" t="s">
        <v>8577</v>
      </c>
      <c r="AL168" s="97"/>
    </row>
    <row r="169" spans="1:38">
      <c r="A169" s="97" t="str">
        <f>VLOOKUP(C169,MasterRemote!$F$2:$H$237,3,FALSE)</f>
        <v>SCM201900010008000211</v>
      </c>
      <c r="B169" s="97">
        <f>Sheet6!B171</f>
        <v>211</v>
      </c>
      <c r="C169" s="97" t="str">
        <f>Sheet6!C171</f>
        <v>5.67.17.1</v>
      </c>
      <c r="D169" s="314">
        <f>Sheet6!H171</f>
        <v>43608</v>
      </c>
      <c r="E169" s="97" t="s">
        <v>8575</v>
      </c>
      <c r="F169" s="97" t="str">
        <f>Sheet6!D171</f>
        <v>TARUTUNG (B0099)</v>
      </c>
      <c r="G169" s="206" t="s">
        <v>2960</v>
      </c>
      <c r="H169" s="206" t="s">
        <v>2961</v>
      </c>
      <c r="I169" s="314">
        <f t="shared" si="13"/>
        <v>43608</v>
      </c>
      <c r="J169" s="314">
        <f t="shared" si="14"/>
        <v>43608</v>
      </c>
      <c r="K169" s="314">
        <f t="shared" si="15"/>
        <v>43608</v>
      </c>
      <c r="L169" s="314">
        <f t="shared" si="16"/>
        <v>43608</v>
      </c>
      <c r="M169" s="416" t="s">
        <v>8547</v>
      </c>
      <c r="N169" s="417" t="s">
        <v>8548</v>
      </c>
      <c r="O169" s="416" t="s">
        <v>14</v>
      </c>
      <c r="P169" s="97" t="s">
        <v>2940</v>
      </c>
      <c r="Q169" s="315">
        <v>20009</v>
      </c>
      <c r="R169" s="97"/>
      <c r="S169" s="97"/>
      <c r="T169" s="97">
        <f>Sheet6!Q171</f>
        <v>0</v>
      </c>
      <c r="U169" s="97">
        <v>180</v>
      </c>
      <c r="V169" s="97">
        <f>Sheet6!W171</f>
        <v>0</v>
      </c>
      <c r="W169" s="97">
        <f t="shared" si="17"/>
        <v>0</v>
      </c>
      <c r="X169" s="97">
        <f>Sheet6!X171</f>
        <v>0</v>
      </c>
      <c r="Y169" s="97">
        <f>Sheet6!AM171</f>
        <v>0</v>
      </c>
      <c r="Z169" s="230" t="s">
        <v>3305</v>
      </c>
      <c r="AA169" s="418">
        <f>VLOOKUP(F169,TaskInstalasi!$F$2:$AK$237,31,FALSE)</f>
        <v>236941705</v>
      </c>
      <c r="AB169" s="206" t="str">
        <f>VLOOKUP(F169,TaskInstalasi!$F$2:$AK$237,32,FALSE)</f>
        <v>Dede Somantri</v>
      </c>
      <c r="AC169" s="97"/>
      <c r="AD169" s="97"/>
      <c r="AE169" s="97"/>
      <c r="AF169" s="230" t="s">
        <v>3303</v>
      </c>
      <c r="AG169" s="417" t="s">
        <v>8548</v>
      </c>
      <c r="AH169" s="215" t="s">
        <v>8547</v>
      </c>
      <c r="AI169" s="97" t="str">
        <f t="shared" si="18"/>
        <v>HUGHES239-PM1-211</v>
      </c>
      <c r="AJ169" s="230">
        <v>233019505</v>
      </c>
      <c r="AK169" s="419" t="s">
        <v>8577</v>
      </c>
      <c r="AL169" s="97"/>
    </row>
    <row r="170" spans="1:38">
      <c r="A170" s="97" t="str">
        <f>VLOOKUP(C170,MasterRemote!$F$2:$H$237,3,FALSE)</f>
        <v>SCM201900010008000188</v>
      </c>
      <c r="B170" s="97">
        <f>Sheet6!B172</f>
        <v>188</v>
      </c>
      <c r="C170" s="97" t="str">
        <f>Sheet6!C172</f>
        <v>4.42.33.1</v>
      </c>
      <c r="D170" s="314">
        <f>Sheet6!H172</f>
        <v>43608</v>
      </c>
      <c r="E170" s="97" t="s">
        <v>8575</v>
      </c>
      <c r="F170" s="97" t="str">
        <f>Sheet6!D172</f>
        <v>KANCA DENPASAR KUTA</v>
      </c>
      <c r="G170" s="206" t="s">
        <v>3232</v>
      </c>
      <c r="H170" s="206" t="s">
        <v>3233</v>
      </c>
      <c r="I170" s="314">
        <f t="shared" ref="I170:I225" si="19">D170</f>
        <v>43608</v>
      </c>
      <c r="J170" s="314">
        <f t="shared" ref="J170:J225" si="20">D170</f>
        <v>43608</v>
      </c>
      <c r="K170" s="314">
        <f t="shared" ref="K170:K225" si="21">D170</f>
        <v>43608</v>
      </c>
      <c r="L170" s="314">
        <f t="shared" ref="L170:L225" si="22">D170</f>
        <v>43608</v>
      </c>
      <c r="M170" s="416" t="s">
        <v>8547</v>
      </c>
      <c r="N170" s="417" t="s">
        <v>8548</v>
      </c>
      <c r="O170" s="416" t="s">
        <v>14</v>
      </c>
      <c r="P170" s="97" t="s">
        <v>2940</v>
      </c>
      <c r="Q170" s="315">
        <v>20009</v>
      </c>
      <c r="R170" s="97"/>
      <c r="S170" s="97"/>
      <c r="T170" s="97">
        <f>Sheet6!Q172</f>
        <v>0</v>
      </c>
      <c r="U170" s="97">
        <v>180</v>
      </c>
      <c r="V170" s="97">
        <f>Sheet6!W172</f>
        <v>0</v>
      </c>
      <c r="W170" s="97">
        <f t="shared" ref="W170:W225" si="23">V170</f>
        <v>0</v>
      </c>
      <c r="X170" s="97">
        <f>Sheet6!X172</f>
        <v>0</v>
      </c>
      <c r="Y170" s="97">
        <f>Sheet6!AM172</f>
        <v>0</v>
      </c>
      <c r="Z170" s="230" t="s">
        <v>3305</v>
      </c>
      <c r="AA170" s="418">
        <f>VLOOKUP(F170,TaskInstalasi!$F$2:$AK$237,31,FALSE)</f>
        <v>236471702</v>
      </c>
      <c r="AB170" s="206" t="str">
        <f>VLOOKUP(F170,TaskInstalasi!$F$2:$AK$237,32,FALSE)</f>
        <v>Tubagus Arifyanto</v>
      </c>
      <c r="AC170" s="97"/>
      <c r="AD170" s="97"/>
      <c r="AE170" s="97"/>
      <c r="AF170" s="230" t="s">
        <v>3303</v>
      </c>
      <c r="AG170" s="417" t="s">
        <v>8548</v>
      </c>
      <c r="AH170" s="215" t="s">
        <v>8547</v>
      </c>
      <c r="AI170" s="97" t="str">
        <f t="shared" ref="AI170:AI225" si="24">Z170&amp;"-"&amp;E170&amp;"-"&amp;B170</f>
        <v>HUGHES239-PM1-188</v>
      </c>
      <c r="AJ170" s="230">
        <v>233019505</v>
      </c>
      <c r="AK170" s="419" t="s">
        <v>8577</v>
      </c>
      <c r="AL170" s="97"/>
    </row>
    <row r="171" spans="1:38">
      <c r="A171" s="97" t="str">
        <f>VLOOKUP(C171,MasterRemote!$F$2:$H$237,3,FALSE)</f>
        <v>SCM201900010008000088</v>
      </c>
      <c r="B171" s="97">
        <f>Sheet6!B173</f>
        <v>88</v>
      </c>
      <c r="C171" s="97" t="str">
        <f>Sheet6!C173</f>
        <v>26.2.129.1</v>
      </c>
      <c r="D171" s="314">
        <f>Sheet6!H173</f>
        <v>43608</v>
      </c>
      <c r="E171" s="97" t="s">
        <v>8575</v>
      </c>
      <c r="F171" s="97" t="str">
        <f>Sheet6!D173</f>
        <v>KANINS JKT1 BRI JAKARTA 1 26.2.129.1</v>
      </c>
      <c r="G171" s="450">
        <v>236581704</v>
      </c>
      <c r="H171" s="450" t="s">
        <v>8897</v>
      </c>
      <c r="I171" s="314">
        <f t="shared" si="19"/>
        <v>43608</v>
      </c>
      <c r="J171" s="314">
        <f t="shared" si="20"/>
        <v>43608</v>
      </c>
      <c r="K171" s="314">
        <f t="shared" si="21"/>
        <v>43608</v>
      </c>
      <c r="L171" s="314">
        <f t="shared" si="22"/>
        <v>43608</v>
      </c>
      <c r="M171" s="416" t="s">
        <v>8547</v>
      </c>
      <c r="N171" s="417" t="s">
        <v>8548</v>
      </c>
      <c r="O171" s="416" t="s">
        <v>14</v>
      </c>
      <c r="P171" s="97" t="s">
        <v>2940</v>
      </c>
      <c r="Q171" s="315">
        <v>20009</v>
      </c>
      <c r="R171" s="97"/>
      <c r="S171" s="97"/>
      <c r="T171" s="97">
        <f>Sheet6!Q173</f>
        <v>0</v>
      </c>
      <c r="U171" s="97">
        <v>180</v>
      </c>
      <c r="V171" s="97">
        <f>Sheet6!W173</f>
        <v>0</v>
      </c>
      <c r="W171" s="97">
        <f t="shared" si="23"/>
        <v>0</v>
      </c>
      <c r="X171" s="97">
        <f>Sheet6!X173</f>
        <v>0</v>
      </c>
      <c r="Y171" s="97">
        <f>Sheet6!AM173</f>
        <v>0</v>
      </c>
      <c r="Z171" s="230" t="s">
        <v>3305</v>
      </c>
      <c r="AA171" s="418">
        <f>VLOOKUP(F171,TaskInstalasi!$F$2:$AK$237,31,FALSE)</f>
        <v>233081108</v>
      </c>
      <c r="AB171" s="206" t="str">
        <f>VLOOKUP(F171,TaskInstalasi!$F$2:$AK$237,32,FALSE)</f>
        <v>Erwin Valentinus Samosir</v>
      </c>
      <c r="AC171" s="97"/>
      <c r="AD171" s="97"/>
      <c r="AE171" s="97"/>
      <c r="AF171" s="230" t="s">
        <v>3303</v>
      </c>
      <c r="AG171" s="417" t="s">
        <v>8548</v>
      </c>
      <c r="AH171" s="215" t="s">
        <v>8547</v>
      </c>
      <c r="AI171" s="97" t="str">
        <f t="shared" si="24"/>
        <v>HUGHES239-PM1-88</v>
      </c>
      <c r="AJ171" s="230">
        <v>233019505</v>
      </c>
      <c r="AK171" s="419" t="s">
        <v>8577</v>
      </c>
      <c r="AL171" s="97"/>
    </row>
    <row r="172" spans="1:38">
      <c r="A172" s="97" t="str">
        <f>VLOOKUP(C172,MasterRemote!$F$2:$H$237,3,FALSE)</f>
        <v>SCM201900010008000201</v>
      </c>
      <c r="B172" s="97">
        <f>Sheet6!B174</f>
        <v>201</v>
      </c>
      <c r="C172" s="97" t="str">
        <f>Sheet6!C174</f>
        <v>1.70.17.1</v>
      </c>
      <c r="D172" s="314">
        <f>Sheet6!H174</f>
        <v>43608</v>
      </c>
      <c r="E172" s="97" t="s">
        <v>8575</v>
      </c>
      <c r="F172" s="97" t="str">
        <f>Sheet6!D174</f>
        <v>RANTAU PRAPAT</v>
      </c>
      <c r="G172" s="207" t="s">
        <v>3273</v>
      </c>
      <c r="H172" s="207" t="s">
        <v>3067</v>
      </c>
      <c r="I172" s="314">
        <f t="shared" si="19"/>
        <v>43608</v>
      </c>
      <c r="J172" s="314">
        <f t="shared" si="20"/>
        <v>43608</v>
      </c>
      <c r="K172" s="314">
        <f t="shared" si="21"/>
        <v>43608</v>
      </c>
      <c r="L172" s="314">
        <f t="shared" si="22"/>
        <v>43608</v>
      </c>
      <c r="M172" s="416" t="s">
        <v>8547</v>
      </c>
      <c r="N172" s="417" t="s">
        <v>8548</v>
      </c>
      <c r="O172" s="416" t="s">
        <v>14</v>
      </c>
      <c r="P172" s="97" t="s">
        <v>2940</v>
      </c>
      <c r="Q172" s="315">
        <v>20009</v>
      </c>
      <c r="R172" s="97"/>
      <c r="S172" s="97"/>
      <c r="T172" s="97">
        <f>Sheet6!Q174</f>
        <v>0</v>
      </c>
      <c r="U172" s="97">
        <v>180</v>
      </c>
      <c r="V172" s="97">
        <f>Sheet6!W174</f>
        <v>0</v>
      </c>
      <c r="W172" s="97">
        <f t="shared" si="23"/>
        <v>0</v>
      </c>
      <c r="X172" s="97">
        <f>Sheet6!X174</f>
        <v>0</v>
      </c>
      <c r="Y172" s="97">
        <f>Sheet6!AM174</f>
        <v>0</v>
      </c>
      <c r="Z172" s="230" t="s">
        <v>3305</v>
      </c>
      <c r="AA172" s="418">
        <f>VLOOKUP(F172,TaskInstalasi!$F$2:$AK$237,31,FALSE)</f>
        <v>236941705</v>
      </c>
      <c r="AB172" s="206" t="str">
        <f>VLOOKUP(F172,TaskInstalasi!$F$2:$AK$237,32,FALSE)</f>
        <v>Dede Somantri</v>
      </c>
      <c r="AC172" s="97"/>
      <c r="AD172" s="97"/>
      <c r="AE172" s="97"/>
      <c r="AF172" s="230" t="s">
        <v>3303</v>
      </c>
      <c r="AG172" s="417" t="s">
        <v>8548</v>
      </c>
      <c r="AH172" s="215" t="s">
        <v>8547</v>
      </c>
      <c r="AI172" s="97" t="str">
        <f t="shared" si="24"/>
        <v>HUGHES239-PM1-201</v>
      </c>
      <c r="AJ172" s="230">
        <v>233019505</v>
      </c>
      <c r="AK172" s="419" t="s">
        <v>8577</v>
      </c>
      <c r="AL172" s="97"/>
    </row>
    <row r="173" spans="1:38">
      <c r="A173" s="97" t="str">
        <f>VLOOKUP(C173,MasterRemote!$F$2:$H$237,3,FALSE)</f>
        <v>SCM201900010008000114</v>
      </c>
      <c r="B173" s="97">
        <f>Sheet6!B175</f>
        <v>114</v>
      </c>
      <c r="C173" s="97" t="str">
        <f>Sheet6!C175</f>
        <v>1.46.17.1</v>
      </c>
      <c r="D173" s="314">
        <f>Sheet6!H175</f>
        <v>43608</v>
      </c>
      <c r="E173" s="97" t="s">
        <v>8575</v>
      </c>
      <c r="F173" s="97" t="str">
        <f>Sheet6!D175</f>
        <v>SRIWIJAYA (D.0342)</v>
      </c>
      <c r="G173" s="207" t="s">
        <v>3268</v>
      </c>
      <c r="H173" s="207" t="s">
        <v>3269</v>
      </c>
      <c r="I173" s="314">
        <f t="shared" si="19"/>
        <v>43608</v>
      </c>
      <c r="J173" s="314">
        <f t="shared" si="20"/>
        <v>43608</v>
      </c>
      <c r="K173" s="314">
        <f t="shared" si="21"/>
        <v>43608</v>
      </c>
      <c r="L173" s="314">
        <f t="shared" si="22"/>
        <v>43608</v>
      </c>
      <c r="M173" s="416" t="s">
        <v>8547</v>
      </c>
      <c r="N173" s="417" t="s">
        <v>8548</v>
      </c>
      <c r="O173" s="416" t="s">
        <v>14</v>
      </c>
      <c r="P173" s="97" t="s">
        <v>2940</v>
      </c>
      <c r="Q173" s="315">
        <v>20009</v>
      </c>
      <c r="R173" s="97"/>
      <c r="S173" s="97"/>
      <c r="T173" s="97">
        <f>Sheet6!Q175</f>
        <v>0</v>
      </c>
      <c r="U173" s="97">
        <v>180</v>
      </c>
      <c r="V173" s="97">
        <f>Sheet6!W175</f>
        <v>0</v>
      </c>
      <c r="W173" s="97">
        <f t="shared" si="23"/>
        <v>0</v>
      </c>
      <c r="X173" s="97">
        <f>Sheet6!X175</f>
        <v>0</v>
      </c>
      <c r="Y173" s="97">
        <f>Sheet6!AM175</f>
        <v>0</v>
      </c>
      <c r="Z173" s="230" t="s">
        <v>3305</v>
      </c>
      <c r="AA173" s="418">
        <f>VLOOKUP(F173,TaskInstalasi!$F$2:$AK$237,31,FALSE)</f>
        <v>233059704</v>
      </c>
      <c r="AB173" s="206" t="str">
        <f>VLOOKUP(F173,TaskInstalasi!$F$2:$AK$237,32,FALSE)</f>
        <v>Mohammad Rizal</v>
      </c>
      <c r="AC173" s="97"/>
      <c r="AD173" s="97"/>
      <c r="AE173" s="97"/>
      <c r="AF173" s="230" t="s">
        <v>3303</v>
      </c>
      <c r="AG173" s="417" t="s">
        <v>8548</v>
      </c>
      <c r="AH173" s="215" t="s">
        <v>8547</v>
      </c>
      <c r="AI173" s="97" t="str">
        <f t="shared" si="24"/>
        <v>HUGHES239-PM1-114</v>
      </c>
      <c r="AJ173" s="230">
        <v>233019505</v>
      </c>
      <c r="AK173" s="419" t="s">
        <v>8577</v>
      </c>
      <c r="AL173" s="97"/>
    </row>
    <row r="174" spans="1:38">
      <c r="A174" s="97" t="str">
        <f>VLOOKUP(C174,MasterRemote!$F$2:$H$237,3,FALSE)</f>
        <v>SCM201900010008000007</v>
      </c>
      <c r="B174" s="97">
        <f>Sheet6!B176</f>
        <v>7</v>
      </c>
      <c r="C174" s="97" t="str">
        <f>Sheet6!C176</f>
        <v>5.75.17.1</v>
      </c>
      <c r="D174" s="314">
        <f>Sheet6!H176</f>
        <v>43608</v>
      </c>
      <c r="E174" s="97" t="s">
        <v>8575</v>
      </c>
      <c r="F174" s="97" t="str">
        <f>Sheet6!D176</f>
        <v>PARIAMAN</v>
      </c>
      <c r="G174" s="206" t="s">
        <v>2964</v>
      </c>
      <c r="H174" s="206" t="s">
        <v>2965</v>
      </c>
      <c r="I174" s="314">
        <f t="shared" si="19"/>
        <v>43608</v>
      </c>
      <c r="J174" s="314">
        <f t="shared" si="20"/>
        <v>43608</v>
      </c>
      <c r="K174" s="314">
        <f t="shared" si="21"/>
        <v>43608</v>
      </c>
      <c r="L174" s="314">
        <f t="shared" si="22"/>
        <v>43608</v>
      </c>
      <c r="M174" s="416" t="s">
        <v>8547</v>
      </c>
      <c r="N174" s="417" t="s">
        <v>8548</v>
      </c>
      <c r="O174" s="416" t="s">
        <v>14</v>
      </c>
      <c r="P174" s="97" t="s">
        <v>2940</v>
      </c>
      <c r="Q174" s="315">
        <v>20009</v>
      </c>
      <c r="R174" s="97"/>
      <c r="S174" s="97"/>
      <c r="T174" s="97">
        <f>Sheet6!Q176</f>
        <v>0</v>
      </c>
      <c r="U174" s="97">
        <v>180</v>
      </c>
      <c r="V174" s="97">
        <f>Sheet6!W176</f>
        <v>0</v>
      </c>
      <c r="W174" s="97">
        <f t="shared" si="23"/>
        <v>0</v>
      </c>
      <c r="X174" s="97">
        <f>Sheet6!X176</f>
        <v>0</v>
      </c>
      <c r="Y174" s="97">
        <f>Sheet6!AM176</f>
        <v>0</v>
      </c>
      <c r="Z174" s="230" t="s">
        <v>3305</v>
      </c>
      <c r="AA174" s="418">
        <f>VLOOKUP(F174,TaskInstalasi!$F$2:$AK$237,31,FALSE)</f>
        <v>236941705</v>
      </c>
      <c r="AB174" s="206" t="str">
        <f>VLOOKUP(F174,TaskInstalasi!$F$2:$AK$237,32,FALSE)</f>
        <v>Dede Somantri</v>
      </c>
      <c r="AC174" s="97"/>
      <c r="AD174" s="97"/>
      <c r="AE174" s="97"/>
      <c r="AF174" s="230" t="s">
        <v>3303</v>
      </c>
      <c r="AG174" s="417" t="s">
        <v>8548</v>
      </c>
      <c r="AH174" s="215" t="s">
        <v>8547</v>
      </c>
      <c r="AI174" s="97" t="str">
        <f t="shared" si="24"/>
        <v>HUGHES239-PM1-7</v>
      </c>
      <c r="AJ174" s="230">
        <v>233019505</v>
      </c>
      <c r="AK174" s="419" t="s">
        <v>8577</v>
      </c>
      <c r="AL174" s="97"/>
    </row>
    <row r="175" spans="1:38">
      <c r="A175" s="97" t="str">
        <f>VLOOKUP(C175,MasterRemote!$F$2:$H$237,3,FALSE)</f>
        <v>SCM201900010008000156</v>
      </c>
      <c r="B175" s="97">
        <f>Sheet6!B177</f>
        <v>156</v>
      </c>
      <c r="C175" s="97" t="str">
        <f>Sheet6!C177</f>
        <v>2.45.17.1</v>
      </c>
      <c r="D175" s="314">
        <f>Sheet6!H177</f>
        <v>43609</v>
      </c>
      <c r="E175" s="97" t="s">
        <v>8575</v>
      </c>
      <c r="F175" s="97" t="str">
        <f>Sheet6!D177</f>
        <v>KANCA SMG REMBANG [G.0142]</v>
      </c>
      <c r="G175" s="206" t="s">
        <v>3225</v>
      </c>
      <c r="H175" s="206" t="s">
        <v>3226</v>
      </c>
      <c r="I175" s="314">
        <f t="shared" si="19"/>
        <v>43609</v>
      </c>
      <c r="J175" s="314">
        <f t="shared" si="20"/>
        <v>43609</v>
      </c>
      <c r="K175" s="314">
        <f t="shared" si="21"/>
        <v>43609</v>
      </c>
      <c r="L175" s="314">
        <f t="shared" si="22"/>
        <v>43609</v>
      </c>
      <c r="M175" s="416" t="s">
        <v>8547</v>
      </c>
      <c r="N175" s="417" t="s">
        <v>8548</v>
      </c>
      <c r="O175" s="416" t="s">
        <v>14</v>
      </c>
      <c r="P175" s="97" t="s">
        <v>2940</v>
      </c>
      <c r="Q175" s="315">
        <v>20009</v>
      </c>
      <c r="R175" s="97"/>
      <c r="S175" s="97"/>
      <c r="T175" s="97">
        <f>Sheet6!Q177</f>
        <v>0</v>
      </c>
      <c r="U175" s="97">
        <v>180</v>
      </c>
      <c r="V175" s="97">
        <f>Sheet6!W177</f>
        <v>0</v>
      </c>
      <c r="W175" s="97">
        <f t="shared" si="23"/>
        <v>0</v>
      </c>
      <c r="X175" s="97">
        <f>Sheet6!X177</f>
        <v>0</v>
      </c>
      <c r="Y175" s="97">
        <f>Sheet6!AM177</f>
        <v>0</v>
      </c>
      <c r="Z175" s="230" t="s">
        <v>3305</v>
      </c>
      <c r="AA175" s="418">
        <f>VLOOKUP(F175,TaskInstalasi!$F$2:$AK$237,31,FALSE)</f>
        <v>233070710</v>
      </c>
      <c r="AB175" s="206" t="str">
        <f>VLOOKUP(F175,TaskInstalasi!$F$2:$AK$237,32,FALSE)</f>
        <v>Casto Uripto</v>
      </c>
      <c r="AC175" s="97"/>
      <c r="AD175" s="97"/>
      <c r="AE175" s="97"/>
      <c r="AF175" s="230" t="s">
        <v>3303</v>
      </c>
      <c r="AG175" s="417" t="s">
        <v>8548</v>
      </c>
      <c r="AH175" s="215" t="s">
        <v>8547</v>
      </c>
      <c r="AI175" s="97" t="str">
        <f t="shared" si="24"/>
        <v>HUGHES239-PM1-156</v>
      </c>
      <c r="AJ175" s="230">
        <v>233019505</v>
      </c>
      <c r="AK175" s="419" t="s">
        <v>8577</v>
      </c>
      <c r="AL175" s="97"/>
    </row>
    <row r="176" spans="1:38">
      <c r="A176" s="97" t="str">
        <f>VLOOKUP(C176,MasterRemote!$F$2:$H$237,3,FALSE)</f>
        <v>SCM201900010008000215</v>
      </c>
      <c r="B176" s="97">
        <f>Sheet6!B178</f>
        <v>215</v>
      </c>
      <c r="C176" s="97" t="str">
        <f>Sheet6!C178</f>
        <v>5.76.17.1</v>
      </c>
      <c r="D176" s="314">
        <f>Sheet6!H178</f>
        <v>43609</v>
      </c>
      <c r="E176" s="97" t="s">
        <v>8575</v>
      </c>
      <c r="F176" s="97" t="str">
        <f>Sheet6!D178</f>
        <v>LUBUK SIKAPING</v>
      </c>
      <c r="G176" s="206" t="s">
        <v>2964</v>
      </c>
      <c r="H176" s="206" t="s">
        <v>2965</v>
      </c>
      <c r="I176" s="314">
        <f t="shared" si="19"/>
        <v>43609</v>
      </c>
      <c r="J176" s="314">
        <f t="shared" si="20"/>
        <v>43609</v>
      </c>
      <c r="K176" s="314">
        <f t="shared" si="21"/>
        <v>43609</v>
      </c>
      <c r="L176" s="314">
        <f t="shared" si="22"/>
        <v>43609</v>
      </c>
      <c r="M176" s="416" t="s">
        <v>8547</v>
      </c>
      <c r="N176" s="417" t="s">
        <v>8548</v>
      </c>
      <c r="O176" s="416" t="s">
        <v>14</v>
      </c>
      <c r="P176" s="97" t="s">
        <v>2940</v>
      </c>
      <c r="Q176" s="315">
        <v>20009</v>
      </c>
      <c r="R176" s="97"/>
      <c r="S176" s="97"/>
      <c r="T176" s="97">
        <f>Sheet6!Q178</f>
        <v>0</v>
      </c>
      <c r="U176" s="97">
        <v>180</v>
      </c>
      <c r="V176" s="97">
        <f>Sheet6!W178</f>
        <v>0</v>
      </c>
      <c r="W176" s="97">
        <f t="shared" si="23"/>
        <v>0</v>
      </c>
      <c r="X176" s="97">
        <f>Sheet6!X178</f>
        <v>0</v>
      </c>
      <c r="Y176" s="97">
        <f>Sheet6!AM178</f>
        <v>0</v>
      </c>
      <c r="Z176" s="230" t="s">
        <v>3305</v>
      </c>
      <c r="AA176" s="418">
        <f>VLOOKUP(F176,TaskInstalasi!$F$2:$AK$237,31,FALSE)</f>
        <v>236941705</v>
      </c>
      <c r="AB176" s="206" t="str">
        <f>VLOOKUP(F176,TaskInstalasi!$F$2:$AK$237,32,FALSE)</f>
        <v>Dede Somantri</v>
      </c>
      <c r="AC176" s="97"/>
      <c r="AD176" s="97"/>
      <c r="AE176" s="97"/>
      <c r="AF176" s="230" t="s">
        <v>3303</v>
      </c>
      <c r="AG176" s="417" t="s">
        <v>8548</v>
      </c>
      <c r="AH176" s="215" t="s">
        <v>8547</v>
      </c>
      <c r="AI176" s="97" t="str">
        <f t="shared" si="24"/>
        <v>HUGHES239-PM1-215</v>
      </c>
      <c r="AJ176" s="230">
        <v>233019505</v>
      </c>
      <c r="AK176" s="419" t="s">
        <v>8577</v>
      </c>
      <c r="AL176" s="97"/>
    </row>
    <row r="177" spans="1:38">
      <c r="A177" s="97" t="str">
        <f>VLOOKUP(C177,MasterRemote!$F$2:$H$237,3,FALSE)</f>
        <v>SCM201900010008000207</v>
      </c>
      <c r="B177" s="97">
        <f>Sheet6!B179</f>
        <v>207</v>
      </c>
      <c r="C177" s="97" t="str">
        <f>Sheet6!C179</f>
        <v>5.44.17.1</v>
      </c>
      <c r="D177" s="314">
        <f>Sheet6!H179</f>
        <v>43609</v>
      </c>
      <c r="E177" s="97" t="s">
        <v>8575</v>
      </c>
      <c r="F177" s="97" t="str">
        <f>Sheet6!D179</f>
        <v>KANCA MDN SIDIKALANG</v>
      </c>
      <c r="G177" s="206" t="s">
        <v>2960</v>
      </c>
      <c r="H177" s="206" t="s">
        <v>2961</v>
      </c>
      <c r="I177" s="314">
        <f t="shared" si="19"/>
        <v>43609</v>
      </c>
      <c r="J177" s="314">
        <f t="shared" si="20"/>
        <v>43609</v>
      </c>
      <c r="K177" s="314">
        <f t="shared" si="21"/>
        <v>43609</v>
      </c>
      <c r="L177" s="314">
        <f t="shared" si="22"/>
        <v>43609</v>
      </c>
      <c r="M177" s="416" t="s">
        <v>8547</v>
      </c>
      <c r="N177" s="417" t="s">
        <v>8548</v>
      </c>
      <c r="O177" s="416" t="s">
        <v>14</v>
      </c>
      <c r="P177" s="97" t="s">
        <v>2940</v>
      </c>
      <c r="Q177" s="315">
        <v>20009</v>
      </c>
      <c r="R177" s="97"/>
      <c r="S177" s="97"/>
      <c r="T177" s="97">
        <f>Sheet6!Q179</f>
        <v>0</v>
      </c>
      <c r="U177" s="97">
        <v>180</v>
      </c>
      <c r="V177" s="97">
        <f>Sheet6!W179</f>
        <v>0</v>
      </c>
      <c r="W177" s="97">
        <f t="shared" si="23"/>
        <v>0</v>
      </c>
      <c r="X177" s="97">
        <f>Sheet6!X179</f>
        <v>0</v>
      </c>
      <c r="Y177" s="97">
        <f>Sheet6!AM179</f>
        <v>0</v>
      </c>
      <c r="Z177" s="230" t="s">
        <v>3305</v>
      </c>
      <c r="AA177" s="418">
        <f>VLOOKUP(F177,TaskInstalasi!$F$2:$AK$237,31,FALSE)</f>
        <v>236941705</v>
      </c>
      <c r="AB177" s="206" t="str">
        <f>VLOOKUP(F177,TaskInstalasi!$F$2:$AK$237,32,FALSE)</f>
        <v>Dede Somantri</v>
      </c>
      <c r="AC177" s="97"/>
      <c r="AD177" s="97"/>
      <c r="AE177" s="97"/>
      <c r="AF177" s="230" t="s">
        <v>3303</v>
      </c>
      <c r="AG177" s="417" t="s">
        <v>8548</v>
      </c>
      <c r="AH177" s="215" t="s">
        <v>8547</v>
      </c>
      <c r="AI177" s="97" t="str">
        <f t="shared" si="24"/>
        <v>HUGHES239-PM1-207</v>
      </c>
      <c r="AJ177" s="230">
        <v>233019505</v>
      </c>
      <c r="AK177" s="419" t="s">
        <v>8577</v>
      </c>
      <c r="AL177" s="97"/>
    </row>
    <row r="178" spans="1:38">
      <c r="A178" s="97" t="str">
        <f>VLOOKUP(C178,MasterRemote!$F$2:$H$237,3,FALSE)</f>
        <v>SCM201900010008000192</v>
      </c>
      <c r="B178" s="97">
        <f>Sheet6!B180</f>
        <v>192</v>
      </c>
      <c r="C178" s="97" t="str">
        <f>Sheet6!C180</f>
        <v>3.39.17.1</v>
      </c>
      <c r="D178" s="314">
        <f>Sheet6!H180</f>
        <v>43609</v>
      </c>
      <c r="E178" s="97" t="s">
        <v>8575</v>
      </c>
      <c r="F178" s="97" t="str">
        <f>Sheet6!D180</f>
        <v>KANCA DPS SEMARAPURA [M0114]</v>
      </c>
      <c r="G178" s="206" t="s">
        <v>3232</v>
      </c>
      <c r="H178" s="206" t="s">
        <v>3233</v>
      </c>
      <c r="I178" s="314">
        <f t="shared" si="19"/>
        <v>43609</v>
      </c>
      <c r="J178" s="314">
        <f t="shared" si="20"/>
        <v>43609</v>
      </c>
      <c r="K178" s="314">
        <f t="shared" si="21"/>
        <v>43609</v>
      </c>
      <c r="L178" s="314">
        <f t="shared" si="22"/>
        <v>43609</v>
      </c>
      <c r="M178" s="416" t="s">
        <v>8547</v>
      </c>
      <c r="N178" s="417" t="s">
        <v>8548</v>
      </c>
      <c r="O178" s="416" t="s">
        <v>14</v>
      </c>
      <c r="P178" s="97" t="s">
        <v>2940</v>
      </c>
      <c r="Q178" s="315">
        <v>20009</v>
      </c>
      <c r="R178" s="97"/>
      <c r="S178" s="97"/>
      <c r="T178" s="97">
        <f>Sheet6!Q180</f>
        <v>0</v>
      </c>
      <c r="U178" s="97">
        <v>180</v>
      </c>
      <c r="V178" s="97">
        <f>Sheet6!W180</f>
        <v>0</v>
      </c>
      <c r="W178" s="97">
        <f t="shared" si="23"/>
        <v>0</v>
      </c>
      <c r="X178" s="97">
        <f>Sheet6!X180</f>
        <v>0</v>
      </c>
      <c r="Y178" s="97">
        <f>Sheet6!AM180</f>
        <v>0</v>
      </c>
      <c r="Z178" s="230" t="s">
        <v>3305</v>
      </c>
      <c r="AA178" s="418">
        <f>VLOOKUP(F178,TaskInstalasi!$F$2:$AK$237,31,FALSE)</f>
        <v>236471702</v>
      </c>
      <c r="AB178" s="206" t="str">
        <f>VLOOKUP(F178,TaskInstalasi!$F$2:$AK$237,32,FALSE)</f>
        <v>Tubagus Arifyanto</v>
      </c>
      <c r="AC178" s="97"/>
      <c r="AD178" s="97"/>
      <c r="AE178" s="97"/>
      <c r="AF178" s="230" t="s">
        <v>3303</v>
      </c>
      <c r="AG178" s="417" t="s">
        <v>8548</v>
      </c>
      <c r="AH178" s="215" t="s">
        <v>8547</v>
      </c>
      <c r="AI178" s="97" t="str">
        <f t="shared" si="24"/>
        <v>HUGHES239-PM1-192</v>
      </c>
      <c r="AJ178" s="230">
        <v>233019505</v>
      </c>
      <c r="AK178" s="419" t="s">
        <v>8577</v>
      </c>
      <c r="AL178" s="97"/>
    </row>
    <row r="179" spans="1:38">
      <c r="A179" s="97" t="str">
        <f>VLOOKUP(C179,MasterRemote!$F$2:$H$237,3,FALSE)</f>
        <v>SCM201900010008000133</v>
      </c>
      <c r="B179" s="97">
        <f>Sheet6!B181</f>
        <v>133</v>
      </c>
      <c r="C179" s="97" t="str">
        <f>Sheet6!C181</f>
        <v>1.137.17.1</v>
      </c>
      <c r="D179" s="314">
        <f>Sheet6!H181</f>
        <v>43609</v>
      </c>
      <c r="E179" s="97" t="s">
        <v>8575</v>
      </c>
      <c r="F179" s="97" t="str">
        <f>Sheet6!D181</f>
        <v>Kanca Bekasi</v>
      </c>
      <c r="G179" s="450">
        <v>238541809</v>
      </c>
      <c r="H179" s="451" t="s">
        <v>8896</v>
      </c>
      <c r="I179" s="314">
        <f t="shared" si="19"/>
        <v>43609</v>
      </c>
      <c r="J179" s="314">
        <f t="shared" si="20"/>
        <v>43609</v>
      </c>
      <c r="K179" s="314">
        <f t="shared" si="21"/>
        <v>43609</v>
      </c>
      <c r="L179" s="314">
        <f t="shared" si="22"/>
        <v>43609</v>
      </c>
      <c r="M179" s="416" t="s">
        <v>8547</v>
      </c>
      <c r="N179" s="417" t="s">
        <v>8548</v>
      </c>
      <c r="O179" s="416" t="s">
        <v>14</v>
      </c>
      <c r="P179" s="97" t="s">
        <v>2940</v>
      </c>
      <c r="Q179" s="315">
        <v>20009</v>
      </c>
      <c r="R179" s="97"/>
      <c r="S179" s="97"/>
      <c r="T179" s="97">
        <f>Sheet6!Q181</f>
        <v>0</v>
      </c>
      <c r="U179" s="97">
        <v>180</v>
      </c>
      <c r="V179" s="97">
        <f>Sheet6!W181</f>
        <v>0</v>
      </c>
      <c r="W179" s="97">
        <f t="shared" si="23"/>
        <v>0</v>
      </c>
      <c r="X179" s="97">
        <f>Sheet6!X181</f>
        <v>0</v>
      </c>
      <c r="Y179" s="97">
        <f>Sheet6!AM181</f>
        <v>0</v>
      </c>
      <c r="Z179" s="230" t="s">
        <v>3305</v>
      </c>
      <c r="AA179" s="418">
        <f>VLOOKUP(F179,TaskInstalasi!$F$2:$AK$237,31,FALSE)</f>
        <v>233081108</v>
      </c>
      <c r="AB179" s="206" t="str">
        <f>VLOOKUP(F179,TaskInstalasi!$F$2:$AK$237,32,FALSE)</f>
        <v>Erwin Valentinus Samosir</v>
      </c>
      <c r="AC179" s="97"/>
      <c r="AD179" s="97"/>
      <c r="AE179" s="97"/>
      <c r="AF179" s="230" t="s">
        <v>3303</v>
      </c>
      <c r="AG179" s="417" t="s">
        <v>8548</v>
      </c>
      <c r="AH179" s="215" t="s">
        <v>8547</v>
      </c>
      <c r="AI179" s="97" t="str">
        <f t="shared" si="24"/>
        <v>HUGHES239-PM1-133</v>
      </c>
      <c r="AJ179" s="230">
        <v>233019505</v>
      </c>
      <c r="AK179" s="419" t="s">
        <v>8577</v>
      </c>
      <c r="AL179" s="97"/>
    </row>
    <row r="180" spans="1:38">
      <c r="A180" s="97" t="str">
        <f>VLOOKUP(C180,MasterRemote!$F$2:$H$237,3,FALSE)</f>
        <v>SCM201900010008000096</v>
      </c>
      <c r="B180" s="97">
        <f>Sheet6!B182</f>
        <v>96</v>
      </c>
      <c r="C180" s="97" t="str">
        <f>Sheet6!C182</f>
        <v>3.99.117.1</v>
      </c>
      <c r="D180" s="314">
        <f>Sheet6!H182</f>
        <v>43609</v>
      </c>
      <c r="E180" s="97" t="s">
        <v>8575</v>
      </c>
      <c r="F180" s="97" t="str">
        <f>Sheet6!D182</f>
        <v>KANWIL JAYAPURA</v>
      </c>
      <c r="G180" s="206" t="s">
        <v>2968</v>
      </c>
      <c r="H180" s="206" t="s">
        <v>2969</v>
      </c>
      <c r="I180" s="314">
        <f t="shared" si="19"/>
        <v>43609</v>
      </c>
      <c r="J180" s="314">
        <f t="shared" si="20"/>
        <v>43609</v>
      </c>
      <c r="K180" s="314">
        <f t="shared" si="21"/>
        <v>43609</v>
      </c>
      <c r="L180" s="314">
        <f t="shared" si="22"/>
        <v>43609</v>
      </c>
      <c r="M180" s="416" t="s">
        <v>8547</v>
      </c>
      <c r="N180" s="417" t="s">
        <v>8548</v>
      </c>
      <c r="O180" s="416" t="s">
        <v>14</v>
      </c>
      <c r="P180" s="97" t="s">
        <v>2940</v>
      </c>
      <c r="Q180" s="315">
        <v>20009</v>
      </c>
      <c r="R180" s="97"/>
      <c r="S180" s="97"/>
      <c r="T180" s="97">
        <f>Sheet6!Q182</f>
        <v>0</v>
      </c>
      <c r="U180" s="97">
        <v>180</v>
      </c>
      <c r="V180" s="97">
        <f>Sheet6!W182</f>
        <v>0</v>
      </c>
      <c r="W180" s="97">
        <f t="shared" si="23"/>
        <v>0</v>
      </c>
      <c r="X180" s="97">
        <f>Sheet6!X182</f>
        <v>0</v>
      </c>
      <c r="Y180" s="97">
        <f>Sheet6!AM182</f>
        <v>0</v>
      </c>
      <c r="Z180" s="230" t="s">
        <v>3305</v>
      </c>
      <c r="AA180" s="418">
        <f>VLOOKUP(F180,TaskInstalasi!$F$2:$AK$237,31,FALSE)</f>
        <v>238081807</v>
      </c>
      <c r="AB180" s="206" t="str">
        <f>VLOOKUP(F180,TaskInstalasi!$F$2:$AK$237,32,FALSE)</f>
        <v>Andri Iskandar</v>
      </c>
      <c r="AC180" s="97"/>
      <c r="AD180" s="97"/>
      <c r="AE180" s="97"/>
      <c r="AF180" s="230" t="s">
        <v>3303</v>
      </c>
      <c r="AG180" s="417" t="s">
        <v>8548</v>
      </c>
      <c r="AH180" s="215" t="s">
        <v>8547</v>
      </c>
      <c r="AI180" s="97" t="str">
        <f t="shared" si="24"/>
        <v>HUGHES239-PM1-96</v>
      </c>
      <c r="AJ180" s="230">
        <v>233019505</v>
      </c>
      <c r="AK180" s="419" t="s">
        <v>8577</v>
      </c>
      <c r="AL180" s="97"/>
    </row>
    <row r="181" spans="1:38" ht="15.75" thickBot="1">
      <c r="A181" s="97" t="str">
        <f>VLOOKUP(C181,MasterRemote!$F$2:$H$237,3,FALSE)</f>
        <v>SCM201900010008000234</v>
      </c>
      <c r="B181" s="97">
        <f>Sheet6!B183</f>
        <v>234</v>
      </c>
      <c r="C181" s="97" t="str">
        <f>Sheet6!C183</f>
        <v>5.73.17.1</v>
      </c>
      <c r="D181" s="314">
        <f>Sheet6!H183</f>
        <v>43609</v>
      </c>
      <c r="E181" s="97" t="s">
        <v>8575</v>
      </c>
      <c r="F181" s="97" t="str">
        <f>Sheet6!D183</f>
        <v>KANCA PKU TANJUNG PINANG (C0174)</v>
      </c>
      <c r="G181" s="450">
        <v>235751512</v>
      </c>
      <c r="H181" s="453" t="s">
        <v>8899</v>
      </c>
      <c r="I181" s="314">
        <f t="shared" si="19"/>
        <v>43609</v>
      </c>
      <c r="J181" s="314">
        <f t="shared" si="20"/>
        <v>43609</v>
      </c>
      <c r="K181" s="314">
        <f t="shared" si="21"/>
        <v>43609</v>
      </c>
      <c r="L181" s="314">
        <f t="shared" si="22"/>
        <v>43609</v>
      </c>
      <c r="M181" s="416" t="s">
        <v>8547</v>
      </c>
      <c r="N181" s="417" t="s">
        <v>8548</v>
      </c>
      <c r="O181" s="416" t="s">
        <v>14</v>
      </c>
      <c r="P181" s="97" t="s">
        <v>2940</v>
      </c>
      <c r="Q181" s="315">
        <v>20009</v>
      </c>
      <c r="R181" s="97"/>
      <c r="S181" s="97"/>
      <c r="T181" s="97">
        <f>Sheet6!Q183</f>
        <v>0</v>
      </c>
      <c r="U181" s="97">
        <v>180</v>
      </c>
      <c r="V181" s="97">
        <f>Sheet6!W183</f>
        <v>0</v>
      </c>
      <c r="W181" s="97">
        <f t="shared" si="23"/>
        <v>0</v>
      </c>
      <c r="X181" s="97">
        <f>Sheet6!X183</f>
        <v>0</v>
      </c>
      <c r="Y181" s="97">
        <f>Sheet6!AM183</f>
        <v>0</v>
      </c>
      <c r="Z181" s="230" t="s">
        <v>3305</v>
      </c>
      <c r="AA181" s="418">
        <f>VLOOKUP(F181,TaskInstalasi!$F$2:$AK$237,31,FALSE)</f>
        <v>237711805</v>
      </c>
      <c r="AB181" s="206" t="str">
        <f>VLOOKUP(F181,TaskInstalasi!$F$2:$AK$237,32,FALSE)</f>
        <v>Ishak Rusdianto</v>
      </c>
      <c r="AC181" s="97"/>
      <c r="AD181" s="97"/>
      <c r="AE181" s="97"/>
      <c r="AF181" s="230" t="s">
        <v>3303</v>
      </c>
      <c r="AG181" s="417" t="s">
        <v>8548</v>
      </c>
      <c r="AH181" s="215" t="s">
        <v>8547</v>
      </c>
      <c r="AI181" s="97" t="str">
        <f t="shared" si="24"/>
        <v>HUGHES239-PM1-234</v>
      </c>
      <c r="AJ181" s="230">
        <v>233019505</v>
      </c>
      <c r="AK181" s="419" t="s">
        <v>8577</v>
      </c>
      <c r="AL181" s="97"/>
    </row>
    <row r="182" spans="1:38">
      <c r="A182" s="97" t="str">
        <f>VLOOKUP(C182,MasterRemote!$F$2:$H$237,3,FALSE)</f>
        <v>SCM201900010008000115</v>
      </c>
      <c r="B182" s="97">
        <f>Sheet6!B184</f>
        <v>115</v>
      </c>
      <c r="C182" s="97" t="str">
        <f>Sheet6!C184</f>
        <v>1.108.17.1</v>
      </c>
      <c r="D182" s="314">
        <f>Sheet6!H184</f>
        <v>43609</v>
      </c>
      <c r="E182" s="97" t="s">
        <v>8575</v>
      </c>
      <c r="F182" s="97" t="str">
        <f>Sheet6!D184</f>
        <v>KANCA SMG PANDANARAN [G0325]</v>
      </c>
      <c r="G182" s="206" t="s">
        <v>3254</v>
      </c>
      <c r="H182" s="206" t="s">
        <v>3255</v>
      </c>
      <c r="I182" s="314">
        <f t="shared" si="19"/>
        <v>43609</v>
      </c>
      <c r="J182" s="314">
        <f t="shared" si="20"/>
        <v>43609</v>
      </c>
      <c r="K182" s="314">
        <f t="shared" si="21"/>
        <v>43609</v>
      </c>
      <c r="L182" s="314">
        <f t="shared" si="22"/>
        <v>43609</v>
      </c>
      <c r="M182" s="416" t="s">
        <v>8547</v>
      </c>
      <c r="N182" s="417" t="s">
        <v>8548</v>
      </c>
      <c r="O182" s="416" t="s">
        <v>14</v>
      </c>
      <c r="P182" s="97" t="s">
        <v>2940</v>
      </c>
      <c r="Q182" s="315">
        <v>20009</v>
      </c>
      <c r="R182" s="97"/>
      <c r="S182" s="97"/>
      <c r="T182" s="97">
        <f>Sheet6!Q184</f>
        <v>0</v>
      </c>
      <c r="U182" s="97">
        <v>180</v>
      </c>
      <c r="V182" s="97">
        <f>Sheet6!W184</f>
        <v>0</v>
      </c>
      <c r="W182" s="97">
        <f t="shared" si="23"/>
        <v>0</v>
      </c>
      <c r="X182" s="97">
        <f>Sheet6!X184</f>
        <v>0</v>
      </c>
      <c r="Y182" s="97">
        <f>Sheet6!AM184</f>
        <v>0</v>
      </c>
      <c r="Z182" s="230" t="s">
        <v>3305</v>
      </c>
      <c r="AA182" s="418">
        <f>VLOOKUP(F182,TaskInstalasi!$F$2:$AK$237,31,FALSE)</f>
        <v>233070710</v>
      </c>
      <c r="AB182" s="206" t="str">
        <f>VLOOKUP(F182,TaskInstalasi!$F$2:$AK$237,32,FALSE)</f>
        <v>Casto Uripto</v>
      </c>
      <c r="AC182" s="97"/>
      <c r="AD182" s="97"/>
      <c r="AE182" s="97"/>
      <c r="AF182" s="230" t="s">
        <v>3303</v>
      </c>
      <c r="AG182" s="417" t="s">
        <v>8548</v>
      </c>
      <c r="AH182" s="215" t="s">
        <v>8547</v>
      </c>
      <c r="AI182" s="97" t="str">
        <f t="shared" si="24"/>
        <v>HUGHES239-PM1-115</v>
      </c>
      <c r="AJ182" s="230">
        <v>233019505</v>
      </c>
      <c r="AK182" s="419" t="s">
        <v>8577</v>
      </c>
      <c r="AL182" s="97"/>
    </row>
    <row r="183" spans="1:38">
      <c r="A183" s="97" t="s">
        <v>6640</v>
      </c>
      <c r="B183" s="97">
        <f>Sheet6!B185</f>
        <v>232</v>
      </c>
      <c r="C183" s="97" t="str">
        <f>Sheet6!C185</f>
        <v>1.132.217.1</v>
      </c>
      <c r="D183" s="314">
        <f>Sheet6!H185</f>
        <v>43609</v>
      </c>
      <c r="E183" s="97" t="s">
        <v>8575</v>
      </c>
      <c r="F183" s="97" t="str">
        <f>Sheet6!D185</f>
        <v>KANWIL JKT3 JAKARTA 3</v>
      </c>
      <c r="G183" s="450">
        <v>236381702</v>
      </c>
      <c r="H183" s="451" t="s">
        <v>8894</v>
      </c>
      <c r="I183" s="314">
        <f t="shared" si="19"/>
        <v>43609</v>
      </c>
      <c r="J183" s="314">
        <f t="shared" si="20"/>
        <v>43609</v>
      </c>
      <c r="K183" s="314">
        <f t="shared" si="21"/>
        <v>43609</v>
      </c>
      <c r="L183" s="314">
        <f t="shared" si="22"/>
        <v>43609</v>
      </c>
      <c r="M183" s="416" t="s">
        <v>8547</v>
      </c>
      <c r="N183" s="417" t="s">
        <v>8548</v>
      </c>
      <c r="O183" s="416" t="s">
        <v>14</v>
      </c>
      <c r="P183" s="97" t="s">
        <v>2940</v>
      </c>
      <c r="Q183" s="315">
        <v>20009</v>
      </c>
      <c r="R183" s="97"/>
      <c r="S183" s="97"/>
      <c r="T183" s="97">
        <f>Sheet6!Q185</f>
        <v>0</v>
      </c>
      <c r="U183" s="97">
        <v>180</v>
      </c>
      <c r="V183" s="97">
        <f>Sheet6!W185</f>
        <v>0</v>
      </c>
      <c r="W183" s="97">
        <f t="shared" si="23"/>
        <v>0</v>
      </c>
      <c r="X183" s="97">
        <f>Sheet6!X185</f>
        <v>0</v>
      </c>
      <c r="Y183" s="97">
        <f>Sheet6!AM185</f>
        <v>0</v>
      </c>
      <c r="Z183" s="230" t="s">
        <v>3305</v>
      </c>
      <c r="AA183" s="418">
        <f>VLOOKUP(F183,TaskInstalasi!$F$2:$AK$237,31,FALSE)</f>
        <v>233081108</v>
      </c>
      <c r="AB183" s="206" t="str">
        <f>VLOOKUP(F183,TaskInstalasi!$F$2:$AK$237,32,FALSE)</f>
        <v>Erwin Valentinus Samosir</v>
      </c>
      <c r="AC183" s="97"/>
      <c r="AD183" s="97"/>
      <c r="AE183" s="97"/>
      <c r="AF183" s="230" t="s">
        <v>3303</v>
      </c>
      <c r="AG183" s="417" t="s">
        <v>8548</v>
      </c>
      <c r="AH183" s="215" t="s">
        <v>8547</v>
      </c>
      <c r="AI183" s="97" t="str">
        <f t="shared" si="24"/>
        <v>HUGHES239-PM1-232</v>
      </c>
      <c r="AJ183" s="230">
        <v>233019505</v>
      </c>
      <c r="AK183" s="419" t="s">
        <v>8577</v>
      </c>
      <c r="AL183" s="97"/>
    </row>
    <row r="184" spans="1:38">
      <c r="A184" s="97" t="str">
        <f>VLOOKUP(C184,MasterRemote!$F$2:$H$237,3,FALSE)</f>
        <v>SCM201900010008000004</v>
      </c>
      <c r="B184" s="97">
        <f>Sheet6!B186</f>
        <v>4</v>
      </c>
      <c r="C184" s="97" t="str">
        <f>Sheet6!C186</f>
        <v>2.135.17.1</v>
      </c>
      <c r="D184" s="314">
        <f>Sheet6!H186</f>
        <v>43609</v>
      </c>
      <c r="E184" s="97" t="s">
        <v>8575</v>
      </c>
      <c r="F184" s="97" t="str">
        <f>Sheet6!D186</f>
        <v>KANCA GRESIK Ex. SBY KERTAJAYA</v>
      </c>
      <c r="G184" s="206" t="s">
        <v>3247</v>
      </c>
      <c r="H184" s="206" t="s">
        <v>3248</v>
      </c>
      <c r="I184" s="314">
        <f t="shared" si="19"/>
        <v>43609</v>
      </c>
      <c r="J184" s="314">
        <f t="shared" si="20"/>
        <v>43609</v>
      </c>
      <c r="K184" s="314">
        <f t="shared" si="21"/>
        <v>43609</v>
      </c>
      <c r="L184" s="314">
        <f t="shared" si="22"/>
        <v>43609</v>
      </c>
      <c r="M184" s="416" t="s">
        <v>8547</v>
      </c>
      <c r="N184" s="417" t="s">
        <v>8548</v>
      </c>
      <c r="O184" s="416" t="s">
        <v>14</v>
      </c>
      <c r="P184" s="97" t="s">
        <v>2940</v>
      </c>
      <c r="Q184" s="315">
        <v>20009</v>
      </c>
      <c r="R184" s="97"/>
      <c r="S184" s="97"/>
      <c r="T184" s="97">
        <f>Sheet6!Q186</f>
        <v>0</v>
      </c>
      <c r="U184" s="97">
        <v>180</v>
      </c>
      <c r="V184" s="97">
        <f>Sheet6!W186</f>
        <v>0</v>
      </c>
      <c r="W184" s="97">
        <f t="shared" si="23"/>
        <v>0</v>
      </c>
      <c r="X184" s="97">
        <f>Sheet6!X186</f>
        <v>0</v>
      </c>
      <c r="Y184" s="97">
        <f>Sheet6!AM186</f>
        <v>0</v>
      </c>
      <c r="Z184" s="230" t="s">
        <v>3305</v>
      </c>
      <c r="AA184" s="418">
        <f>VLOOKUP(F184,TaskInstalasi!$F$2:$AK$237,31,FALSE)</f>
        <v>233040304</v>
      </c>
      <c r="AB184" s="206" t="str">
        <f>VLOOKUP(F184,TaskInstalasi!$F$2:$AK$237,32,FALSE)</f>
        <v>Deddy Ambar Setiawan</v>
      </c>
      <c r="AC184" s="97"/>
      <c r="AD184" s="97"/>
      <c r="AE184" s="97"/>
      <c r="AF184" s="230" t="s">
        <v>3303</v>
      </c>
      <c r="AG184" s="417" t="s">
        <v>8548</v>
      </c>
      <c r="AH184" s="215" t="s">
        <v>8547</v>
      </c>
      <c r="AI184" s="97" t="str">
        <f t="shared" si="24"/>
        <v>HUGHES239-PM1-4</v>
      </c>
      <c r="AJ184" s="230">
        <v>233019505</v>
      </c>
      <c r="AK184" s="419" t="s">
        <v>8577</v>
      </c>
      <c r="AL184" s="97"/>
    </row>
    <row r="185" spans="1:38" ht="15.75" thickBot="1">
      <c r="A185" s="97" t="str">
        <f>VLOOKUP(C185,MasterRemote!$F$2:$H$237,3,FALSE)</f>
        <v>SCM201900010008000051</v>
      </c>
      <c r="B185" s="97">
        <f>Sheet6!B187</f>
        <v>51</v>
      </c>
      <c r="C185" s="97" t="str">
        <f>Sheet6!C187</f>
        <v>52.16.48.1</v>
      </c>
      <c r="D185" s="314">
        <f>Sheet6!H187</f>
        <v>43609</v>
      </c>
      <c r="E185" s="97" t="s">
        <v>8575</v>
      </c>
      <c r="F185" s="97" t="str">
        <f>Sheet6!D187</f>
        <v>BANDUNG DAGO</v>
      </c>
      <c r="G185" s="454">
        <v>237671804</v>
      </c>
      <c r="H185" s="451" t="s">
        <v>8901</v>
      </c>
      <c r="I185" s="314">
        <f t="shared" si="19"/>
        <v>43609</v>
      </c>
      <c r="J185" s="314">
        <f t="shared" si="20"/>
        <v>43609</v>
      </c>
      <c r="K185" s="314">
        <f t="shared" si="21"/>
        <v>43609</v>
      </c>
      <c r="L185" s="314">
        <f t="shared" si="22"/>
        <v>43609</v>
      </c>
      <c r="M185" s="416" t="s">
        <v>8547</v>
      </c>
      <c r="N185" s="417" t="s">
        <v>8548</v>
      </c>
      <c r="O185" s="416" t="s">
        <v>14</v>
      </c>
      <c r="P185" s="97" t="s">
        <v>2940</v>
      </c>
      <c r="Q185" s="315">
        <v>20009</v>
      </c>
      <c r="R185" s="97"/>
      <c r="S185" s="97"/>
      <c r="T185" s="97">
        <f>Sheet6!Q187</f>
        <v>0</v>
      </c>
      <c r="U185" s="97">
        <v>180</v>
      </c>
      <c r="V185" s="97">
        <f>Sheet6!W187</f>
        <v>0</v>
      </c>
      <c r="W185" s="97">
        <f t="shared" si="23"/>
        <v>0</v>
      </c>
      <c r="X185" s="97">
        <f>Sheet6!X187</f>
        <v>0</v>
      </c>
      <c r="Y185" s="97">
        <f>Sheet6!AM187</f>
        <v>0</v>
      </c>
      <c r="Z185" s="230" t="s">
        <v>3305</v>
      </c>
      <c r="AA185" s="418">
        <f>VLOOKUP(F185,TaskInstalasi!$F$2:$AK$237,31,FALSE)</f>
        <v>237711805</v>
      </c>
      <c r="AB185" s="206" t="str">
        <f>VLOOKUP(F185,TaskInstalasi!$F$2:$AK$237,32,FALSE)</f>
        <v>Ishak Rusdianto</v>
      </c>
      <c r="AC185" s="97"/>
      <c r="AD185" s="97"/>
      <c r="AE185" s="97"/>
      <c r="AF185" s="230" t="s">
        <v>3303</v>
      </c>
      <c r="AG185" s="417" t="s">
        <v>8548</v>
      </c>
      <c r="AH185" s="215" t="s">
        <v>8547</v>
      </c>
      <c r="AI185" s="97" t="str">
        <f t="shared" si="24"/>
        <v>HUGHES239-PM1-51</v>
      </c>
      <c r="AJ185" s="230">
        <v>233019505</v>
      </c>
      <c r="AK185" s="419" t="s">
        <v>8577</v>
      </c>
      <c r="AL185" s="97"/>
    </row>
    <row r="186" spans="1:38">
      <c r="A186" s="97" t="str">
        <f>VLOOKUP(C186,MasterRemote!$F$2:$H$237,3,FALSE)</f>
        <v>SCM201900010008000210</v>
      </c>
      <c r="B186" s="97">
        <f>Sheet6!B188</f>
        <v>210</v>
      </c>
      <c r="C186" s="97" t="str">
        <f>Sheet6!C188</f>
        <v>5.46.17.1</v>
      </c>
      <c r="D186" s="314">
        <f>Sheet6!H188</f>
        <v>43609</v>
      </c>
      <c r="E186" s="97" t="s">
        <v>8575</v>
      </c>
      <c r="F186" s="97" t="str">
        <f>Sheet6!D188</f>
        <v>KANCA MDN BALIGE</v>
      </c>
      <c r="G186" s="206" t="s">
        <v>2960</v>
      </c>
      <c r="H186" s="206" t="s">
        <v>2961</v>
      </c>
      <c r="I186" s="314">
        <f t="shared" si="19"/>
        <v>43609</v>
      </c>
      <c r="J186" s="314">
        <f t="shared" si="20"/>
        <v>43609</v>
      </c>
      <c r="K186" s="314">
        <f t="shared" si="21"/>
        <v>43609</v>
      </c>
      <c r="L186" s="314">
        <f t="shared" si="22"/>
        <v>43609</v>
      </c>
      <c r="M186" s="416" t="s">
        <v>8547</v>
      </c>
      <c r="N186" s="417" t="s">
        <v>8548</v>
      </c>
      <c r="O186" s="416" t="s">
        <v>14</v>
      </c>
      <c r="P186" s="97" t="s">
        <v>2940</v>
      </c>
      <c r="Q186" s="315">
        <v>20009</v>
      </c>
      <c r="R186" s="97"/>
      <c r="S186" s="97"/>
      <c r="T186" s="97">
        <f>Sheet6!Q188</f>
        <v>0</v>
      </c>
      <c r="U186" s="97">
        <v>180</v>
      </c>
      <c r="V186" s="97">
        <f>Sheet6!W188</f>
        <v>0</v>
      </c>
      <c r="W186" s="97">
        <f t="shared" si="23"/>
        <v>0</v>
      </c>
      <c r="X186" s="97">
        <f>Sheet6!X188</f>
        <v>0</v>
      </c>
      <c r="Y186" s="97">
        <f>Sheet6!AM188</f>
        <v>0</v>
      </c>
      <c r="Z186" s="230" t="s">
        <v>3305</v>
      </c>
      <c r="AA186" s="418">
        <f>VLOOKUP(F186,TaskInstalasi!$F$2:$AK$237,31,FALSE)</f>
        <v>235111005</v>
      </c>
      <c r="AB186" s="206" t="str">
        <f>VLOOKUP(F186,TaskInstalasi!$F$2:$AK$237,32,FALSE)</f>
        <v>Salahudin Thamrin</v>
      </c>
      <c r="AC186" s="97"/>
      <c r="AD186" s="97"/>
      <c r="AE186" s="97"/>
      <c r="AF186" s="230" t="s">
        <v>3303</v>
      </c>
      <c r="AG186" s="417" t="s">
        <v>8548</v>
      </c>
      <c r="AH186" s="215" t="s">
        <v>8547</v>
      </c>
      <c r="AI186" s="97" t="str">
        <f t="shared" si="24"/>
        <v>HUGHES239-PM1-210</v>
      </c>
      <c r="AJ186" s="230">
        <v>233019505</v>
      </c>
      <c r="AK186" s="419" t="s">
        <v>8577</v>
      </c>
      <c r="AL186" s="97"/>
    </row>
    <row r="187" spans="1:38">
      <c r="A187" s="97" t="str">
        <f>VLOOKUP(C187,MasterRemote!$F$2:$H$237,3,FALSE)</f>
        <v>SCM201900010008000112</v>
      </c>
      <c r="B187" s="97">
        <f>Sheet6!B189</f>
        <v>112</v>
      </c>
      <c r="C187" s="97" t="str">
        <f>Sheet6!C189</f>
        <v>3.134.17.1</v>
      </c>
      <c r="D187" s="314">
        <f>Sheet6!H189</f>
        <v>43609</v>
      </c>
      <c r="E187" s="97" t="s">
        <v>8575</v>
      </c>
      <c r="F187" s="97" t="str">
        <f>Sheet6!D189</f>
        <v>SAMARINDA 55.16.68.1</v>
      </c>
      <c r="G187" s="450">
        <v>237681804</v>
      </c>
      <c r="H187" s="451" t="s">
        <v>8900</v>
      </c>
      <c r="I187" s="314">
        <f t="shared" si="19"/>
        <v>43609</v>
      </c>
      <c r="J187" s="314">
        <f t="shared" si="20"/>
        <v>43609</v>
      </c>
      <c r="K187" s="314">
        <f t="shared" si="21"/>
        <v>43609</v>
      </c>
      <c r="L187" s="314">
        <f t="shared" si="22"/>
        <v>43609</v>
      </c>
      <c r="M187" s="416" t="s">
        <v>8547</v>
      </c>
      <c r="N187" s="417" t="s">
        <v>8548</v>
      </c>
      <c r="O187" s="416" t="s">
        <v>14</v>
      </c>
      <c r="P187" s="97" t="s">
        <v>2940</v>
      </c>
      <c r="Q187" s="315">
        <v>20009</v>
      </c>
      <c r="R187" s="97"/>
      <c r="S187" s="97"/>
      <c r="T187" s="97">
        <f>Sheet6!Q189</f>
        <v>0</v>
      </c>
      <c r="U187" s="97">
        <v>180</v>
      </c>
      <c r="V187" s="97">
        <f>Sheet6!W189</f>
        <v>0</v>
      </c>
      <c r="W187" s="97">
        <f t="shared" si="23"/>
        <v>0</v>
      </c>
      <c r="X187" s="97">
        <f>Sheet6!X189</f>
        <v>0</v>
      </c>
      <c r="Y187" s="97">
        <f>Sheet6!AM189</f>
        <v>0</v>
      </c>
      <c r="Z187" s="230" t="s">
        <v>3305</v>
      </c>
      <c r="AA187" s="418">
        <f>VLOOKUP(F187,TaskInstalasi!$F$2:$AK$237,31,FALSE)</f>
        <v>236471702</v>
      </c>
      <c r="AB187" s="206" t="str">
        <f>VLOOKUP(F187,TaskInstalasi!$F$2:$AK$237,32,FALSE)</f>
        <v>Tubagus Arifyanto</v>
      </c>
      <c r="AC187" s="97"/>
      <c r="AD187" s="97"/>
      <c r="AE187" s="97"/>
      <c r="AF187" s="230" t="s">
        <v>3303</v>
      </c>
      <c r="AG187" s="417" t="s">
        <v>8548</v>
      </c>
      <c r="AH187" s="215" t="s">
        <v>8547</v>
      </c>
      <c r="AI187" s="97" t="str">
        <f t="shared" si="24"/>
        <v>HUGHES239-PM1-112</v>
      </c>
      <c r="AJ187" s="230">
        <v>233019505</v>
      </c>
      <c r="AK187" s="419" t="s">
        <v>8577</v>
      </c>
      <c r="AL187" s="97"/>
    </row>
    <row r="188" spans="1:38">
      <c r="A188" s="97" t="str">
        <f>VLOOKUP(C188,MasterRemote!$F$2:$H$237,3,FALSE)</f>
        <v>SCM201900010008000217</v>
      </c>
      <c r="B188" s="97">
        <f>Sheet6!B190</f>
        <v>217</v>
      </c>
      <c r="C188" s="97" t="str">
        <f>Sheet6!C190</f>
        <v>5.69.17.1</v>
      </c>
      <c r="D188" s="314">
        <f>Sheet6!H190</f>
        <v>43610</v>
      </c>
      <c r="E188" s="97" t="s">
        <v>8575</v>
      </c>
      <c r="F188" s="97" t="str">
        <f>Sheet6!D190</f>
        <v>BRI KANCA PAYAKUMBUH</v>
      </c>
      <c r="G188" s="206" t="s">
        <v>2964</v>
      </c>
      <c r="H188" s="206" t="s">
        <v>2965</v>
      </c>
      <c r="I188" s="314">
        <f t="shared" si="19"/>
        <v>43610</v>
      </c>
      <c r="J188" s="314">
        <f t="shared" si="20"/>
        <v>43610</v>
      </c>
      <c r="K188" s="314">
        <f t="shared" si="21"/>
        <v>43610</v>
      </c>
      <c r="L188" s="314">
        <f t="shared" si="22"/>
        <v>43610</v>
      </c>
      <c r="M188" s="416" t="s">
        <v>8547</v>
      </c>
      <c r="N188" s="417" t="s">
        <v>8548</v>
      </c>
      <c r="O188" s="416" t="s">
        <v>14</v>
      </c>
      <c r="P188" s="97" t="s">
        <v>2940</v>
      </c>
      <c r="Q188" s="315">
        <v>20009</v>
      </c>
      <c r="R188" s="97"/>
      <c r="S188" s="97"/>
      <c r="T188" s="97">
        <f>Sheet6!Q190</f>
        <v>0</v>
      </c>
      <c r="U188" s="97">
        <v>180</v>
      </c>
      <c r="V188" s="97">
        <f>Sheet6!W190</f>
        <v>0</v>
      </c>
      <c r="W188" s="97">
        <f t="shared" si="23"/>
        <v>0</v>
      </c>
      <c r="X188" s="97">
        <f>Sheet6!X190</f>
        <v>0</v>
      </c>
      <c r="Y188" s="97">
        <f>Sheet6!AM190</f>
        <v>0</v>
      </c>
      <c r="Z188" s="230" t="s">
        <v>3305</v>
      </c>
      <c r="AA188" s="418">
        <f>VLOOKUP(F188,TaskInstalasi!$F$2:$AK$237,31,FALSE)</f>
        <v>236941705</v>
      </c>
      <c r="AB188" s="206" t="str">
        <f>VLOOKUP(F188,TaskInstalasi!$F$2:$AK$237,32,FALSE)</f>
        <v>Dede Somantri</v>
      </c>
      <c r="AC188" s="97"/>
      <c r="AD188" s="97"/>
      <c r="AE188" s="97"/>
      <c r="AF188" s="230" t="s">
        <v>3303</v>
      </c>
      <c r="AG188" s="417" t="s">
        <v>8548</v>
      </c>
      <c r="AH188" s="215" t="s">
        <v>8547</v>
      </c>
      <c r="AI188" s="97" t="str">
        <f t="shared" si="24"/>
        <v>HUGHES239-PM1-217</v>
      </c>
      <c r="AJ188" s="230">
        <v>233019505</v>
      </c>
      <c r="AK188" s="419" t="s">
        <v>8577</v>
      </c>
      <c r="AL188" s="97"/>
    </row>
    <row r="189" spans="1:38">
      <c r="A189" s="97" t="str">
        <f>VLOOKUP(C189,MasterRemote!$F$2:$H$237,3,FALSE)</f>
        <v>SCM201900010008000155</v>
      </c>
      <c r="B189" s="97">
        <f>Sheet6!B191</f>
        <v>155</v>
      </c>
      <c r="C189" s="97" t="str">
        <f>Sheet6!C191</f>
        <v>6.76.17.1</v>
      </c>
      <c r="D189" s="314">
        <f>Sheet6!H191</f>
        <v>43610</v>
      </c>
      <c r="E189" s="97" t="s">
        <v>8575</v>
      </c>
      <c r="F189" s="97" t="str">
        <f>Sheet6!D191</f>
        <v>KANCA SMG CEPU [G0215]</v>
      </c>
      <c r="G189" s="206" t="s">
        <v>3225</v>
      </c>
      <c r="H189" s="206" t="s">
        <v>3226</v>
      </c>
      <c r="I189" s="314">
        <f t="shared" si="19"/>
        <v>43610</v>
      </c>
      <c r="J189" s="314">
        <f t="shared" si="20"/>
        <v>43610</v>
      </c>
      <c r="K189" s="314">
        <f t="shared" si="21"/>
        <v>43610</v>
      </c>
      <c r="L189" s="314">
        <f t="shared" si="22"/>
        <v>43610</v>
      </c>
      <c r="M189" s="416" t="s">
        <v>8547</v>
      </c>
      <c r="N189" s="417" t="s">
        <v>8548</v>
      </c>
      <c r="O189" s="416" t="s">
        <v>14</v>
      </c>
      <c r="P189" s="97" t="s">
        <v>2940</v>
      </c>
      <c r="Q189" s="315">
        <v>20009</v>
      </c>
      <c r="R189" s="97"/>
      <c r="S189" s="97"/>
      <c r="T189" s="97">
        <f>Sheet6!Q191</f>
        <v>0</v>
      </c>
      <c r="U189" s="97">
        <v>180</v>
      </c>
      <c r="V189" s="97">
        <f>Sheet6!W191</f>
        <v>0</v>
      </c>
      <c r="W189" s="97">
        <f t="shared" si="23"/>
        <v>0</v>
      </c>
      <c r="X189" s="97">
        <f>Sheet6!X191</f>
        <v>0</v>
      </c>
      <c r="Y189" s="97">
        <f>Sheet6!AM191</f>
        <v>0</v>
      </c>
      <c r="Z189" s="230" t="s">
        <v>3305</v>
      </c>
      <c r="AA189" s="418">
        <f>VLOOKUP(F189,TaskInstalasi!$F$2:$AK$237,31,FALSE)</f>
        <v>233070710</v>
      </c>
      <c r="AB189" s="206" t="str">
        <f>VLOOKUP(F189,TaskInstalasi!$F$2:$AK$237,32,FALSE)</f>
        <v>Casto Uripto</v>
      </c>
      <c r="AC189" s="97"/>
      <c r="AD189" s="97"/>
      <c r="AE189" s="97"/>
      <c r="AF189" s="230" t="s">
        <v>3303</v>
      </c>
      <c r="AG189" s="417" t="s">
        <v>8548</v>
      </c>
      <c r="AH189" s="215" t="s">
        <v>8547</v>
      </c>
      <c r="AI189" s="97" t="str">
        <f t="shared" si="24"/>
        <v>HUGHES239-PM1-155</v>
      </c>
      <c r="AJ189" s="230">
        <v>233019505</v>
      </c>
      <c r="AK189" s="419" t="s">
        <v>8577</v>
      </c>
      <c r="AL189" s="97"/>
    </row>
    <row r="190" spans="1:38">
      <c r="A190" s="97" t="str">
        <f>VLOOKUP(C190,MasterRemote!$F$2:$H$237,3,FALSE)</f>
        <v>SCM201900010008000204</v>
      </c>
      <c r="B190" s="97">
        <f>Sheet6!B192</f>
        <v>204</v>
      </c>
      <c r="C190" s="97" t="str">
        <f>Sheet6!C192</f>
        <v>1.68.17.1</v>
      </c>
      <c r="D190" s="314">
        <f>Sheet6!H192</f>
        <v>43610</v>
      </c>
      <c r="E190" s="97" t="s">
        <v>8575</v>
      </c>
      <c r="F190" s="97" t="str">
        <f>Sheet6!D192</f>
        <v>KANCA MDN TEBING TINGGI</v>
      </c>
      <c r="G190" s="206" t="s">
        <v>2958</v>
      </c>
      <c r="H190" s="206" t="s">
        <v>2959</v>
      </c>
      <c r="I190" s="314">
        <f t="shared" si="19"/>
        <v>43610</v>
      </c>
      <c r="J190" s="314">
        <f t="shared" si="20"/>
        <v>43610</v>
      </c>
      <c r="K190" s="314">
        <f t="shared" si="21"/>
        <v>43610</v>
      </c>
      <c r="L190" s="314">
        <f t="shared" si="22"/>
        <v>43610</v>
      </c>
      <c r="M190" s="416" t="s">
        <v>8547</v>
      </c>
      <c r="N190" s="417" t="s">
        <v>8548</v>
      </c>
      <c r="O190" s="416" t="s">
        <v>14</v>
      </c>
      <c r="P190" s="97" t="s">
        <v>2940</v>
      </c>
      <c r="Q190" s="315">
        <v>20009</v>
      </c>
      <c r="R190" s="97"/>
      <c r="S190" s="97"/>
      <c r="T190" s="97">
        <f>Sheet6!Q192</f>
        <v>0</v>
      </c>
      <c r="U190" s="97">
        <v>180</v>
      </c>
      <c r="V190" s="97">
        <f>Sheet6!W192</f>
        <v>0</v>
      </c>
      <c r="W190" s="97">
        <f t="shared" si="23"/>
        <v>0</v>
      </c>
      <c r="X190" s="97">
        <f>Sheet6!X192</f>
        <v>0</v>
      </c>
      <c r="Y190" s="97">
        <f>Sheet6!AM192</f>
        <v>0</v>
      </c>
      <c r="Z190" s="230" t="s">
        <v>3305</v>
      </c>
      <c r="AA190" s="418">
        <f>VLOOKUP(F190,TaskInstalasi!$F$2:$AK$237,31,FALSE)</f>
        <v>236941705</v>
      </c>
      <c r="AB190" s="206" t="str">
        <f>VLOOKUP(F190,TaskInstalasi!$F$2:$AK$237,32,FALSE)</f>
        <v>Dede Somantri</v>
      </c>
      <c r="AC190" s="97"/>
      <c r="AD190" s="97"/>
      <c r="AE190" s="97"/>
      <c r="AF190" s="230" t="s">
        <v>3303</v>
      </c>
      <c r="AG190" s="417" t="s">
        <v>8548</v>
      </c>
      <c r="AH190" s="215" t="s">
        <v>8547</v>
      </c>
      <c r="AI190" s="97" t="str">
        <f t="shared" si="24"/>
        <v>HUGHES239-PM1-204</v>
      </c>
      <c r="AJ190" s="230">
        <v>233019505</v>
      </c>
      <c r="AK190" s="419" t="s">
        <v>8577</v>
      </c>
      <c r="AL190" s="97"/>
    </row>
    <row r="191" spans="1:38">
      <c r="A191" s="97" t="str">
        <f>VLOOKUP(C191,MasterRemote!$F$2:$H$237,3,FALSE)</f>
        <v>SCM201900010008000080</v>
      </c>
      <c r="B191" s="97">
        <f>Sheet6!B193</f>
        <v>80</v>
      </c>
      <c r="C191" s="97" t="str">
        <f>Sheet6!C193</f>
        <v>1.73.17.1</v>
      </c>
      <c r="D191" s="314">
        <f>Sheet6!H193</f>
        <v>43610</v>
      </c>
      <c r="E191" s="97" t="s">
        <v>8575</v>
      </c>
      <c r="F191" s="97" t="str">
        <f>Sheet6!D193</f>
        <v>KANWIL PDG PADANG (C)</v>
      </c>
      <c r="G191" s="206" t="s">
        <v>3215</v>
      </c>
      <c r="H191" s="206" t="s">
        <v>3111</v>
      </c>
      <c r="I191" s="314">
        <f t="shared" si="19"/>
        <v>43610</v>
      </c>
      <c r="J191" s="314">
        <f t="shared" si="20"/>
        <v>43610</v>
      </c>
      <c r="K191" s="314">
        <f t="shared" si="21"/>
        <v>43610</v>
      </c>
      <c r="L191" s="314">
        <f t="shared" si="22"/>
        <v>43610</v>
      </c>
      <c r="M191" s="416" t="s">
        <v>8547</v>
      </c>
      <c r="N191" s="417" t="s">
        <v>8548</v>
      </c>
      <c r="O191" s="416" t="s">
        <v>14</v>
      </c>
      <c r="P191" s="97" t="s">
        <v>2940</v>
      </c>
      <c r="Q191" s="315">
        <v>20009</v>
      </c>
      <c r="R191" s="97"/>
      <c r="S191" s="97"/>
      <c r="T191" s="97">
        <f>Sheet6!Q193</f>
        <v>0</v>
      </c>
      <c r="U191" s="97">
        <v>180</v>
      </c>
      <c r="V191" s="97">
        <f>Sheet6!W193</f>
        <v>0</v>
      </c>
      <c r="W191" s="97">
        <f t="shared" si="23"/>
        <v>0</v>
      </c>
      <c r="X191" s="97">
        <f>Sheet6!X193</f>
        <v>0</v>
      </c>
      <c r="Y191" s="97">
        <f>Sheet6!AM193</f>
        <v>0</v>
      </c>
      <c r="Z191" s="230" t="s">
        <v>3305</v>
      </c>
      <c r="AA191" s="418">
        <f>VLOOKUP(F191,TaskInstalasi!$F$2:$AK$237,31,FALSE)</f>
        <v>236941705</v>
      </c>
      <c r="AB191" s="206" t="str">
        <f>VLOOKUP(F191,TaskInstalasi!$F$2:$AK$237,32,FALSE)</f>
        <v>Dede Somantri</v>
      </c>
      <c r="AC191" s="97"/>
      <c r="AD191" s="97"/>
      <c r="AE191" s="97"/>
      <c r="AF191" s="230" t="s">
        <v>3303</v>
      </c>
      <c r="AG191" s="417" t="s">
        <v>8548</v>
      </c>
      <c r="AH191" s="215" t="s">
        <v>8547</v>
      </c>
      <c r="AI191" s="97" t="str">
        <f t="shared" si="24"/>
        <v>HUGHES239-PM1-80</v>
      </c>
      <c r="AJ191" s="230">
        <v>233019505</v>
      </c>
      <c r="AK191" s="419" t="s">
        <v>8577</v>
      </c>
      <c r="AL191" s="97"/>
    </row>
    <row r="192" spans="1:38">
      <c r="A192" s="97" t="str">
        <f>VLOOKUP(C192,MasterRemote!$F$2:$H$237,3,FALSE)</f>
        <v>SCM201900010008000105</v>
      </c>
      <c r="B192" s="97">
        <f>Sheet6!B194</f>
        <v>105</v>
      </c>
      <c r="C192" s="97" t="str">
        <f>Sheet6!C194</f>
        <v>2.110.17.1</v>
      </c>
      <c r="D192" s="314">
        <f>Sheet6!H194</f>
        <v>43610</v>
      </c>
      <c r="E192" s="97" t="s">
        <v>8575</v>
      </c>
      <c r="F192" s="97" t="str">
        <f>Sheet6!D194</f>
        <v>KANCA MLG NGAWI</v>
      </c>
      <c r="G192" s="207" t="s">
        <v>3265</v>
      </c>
      <c r="H192" s="207" t="s">
        <v>3266</v>
      </c>
      <c r="I192" s="314">
        <f t="shared" si="19"/>
        <v>43610</v>
      </c>
      <c r="J192" s="314">
        <f t="shared" si="20"/>
        <v>43610</v>
      </c>
      <c r="K192" s="314">
        <f t="shared" si="21"/>
        <v>43610</v>
      </c>
      <c r="L192" s="314">
        <f t="shared" si="22"/>
        <v>43610</v>
      </c>
      <c r="M192" s="416" t="s">
        <v>8547</v>
      </c>
      <c r="N192" s="417" t="s">
        <v>8548</v>
      </c>
      <c r="O192" s="416" t="s">
        <v>14</v>
      </c>
      <c r="P192" s="97" t="s">
        <v>2940</v>
      </c>
      <c r="Q192" s="315">
        <v>20009</v>
      </c>
      <c r="R192" s="97"/>
      <c r="S192" s="97"/>
      <c r="T192" s="97">
        <f>Sheet6!Q194</f>
        <v>0</v>
      </c>
      <c r="U192" s="97">
        <v>180</v>
      </c>
      <c r="V192" s="97">
        <f>Sheet6!W194</f>
        <v>0</v>
      </c>
      <c r="W192" s="97">
        <f t="shared" si="23"/>
        <v>0</v>
      </c>
      <c r="X192" s="97">
        <f>Sheet6!X194</f>
        <v>0</v>
      </c>
      <c r="Y192" s="97">
        <f>Sheet6!AM194</f>
        <v>0</v>
      </c>
      <c r="Z192" s="230" t="s">
        <v>3305</v>
      </c>
      <c r="AA192" s="418">
        <f>VLOOKUP(F192,TaskInstalasi!$F$2:$AK$237,31,FALSE)</f>
        <v>233040304</v>
      </c>
      <c r="AB192" s="206" t="str">
        <f>VLOOKUP(F192,TaskInstalasi!$F$2:$AK$237,32,FALSE)</f>
        <v>Deddy Ambar Setiawan</v>
      </c>
      <c r="AC192" s="97"/>
      <c r="AD192" s="97"/>
      <c r="AE192" s="97"/>
      <c r="AF192" s="230" t="s">
        <v>3303</v>
      </c>
      <c r="AG192" s="417" t="s">
        <v>8548</v>
      </c>
      <c r="AH192" s="215" t="s">
        <v>8547</v>
      </c>
      <c r="AI192" s="97" t="str">
        <f t="shared" si="24"/>
        <v>HUGHES239-PM1-105</v>
      </c>
      <c r="AJ192" s="230">
        <v>233019505</v>
      </c>
      <c r="AK192" s="419" t="s">
        <v>8577</v>
      </c>
      <c r="AL192" s="97"/>
    </row>
    <row r="193" spans="1:38">
      <c r="A193" s="97" t="str">
        <f>VLOOKUP(C193,MasterRemote!$F$2:$H$237,3,FALSE)</f>
        <v>SCM201900010008000022</v>
      </c>
      <c r="B193" s="97">
        <f>Sheet6!B195</f>
        <v>22</v>
      </c>
      <c r="C193" s="97" t="str">
        <f>Sheet6!C195</f>
        <v>1.76.17.1</v>
      </c>
      <c r="D193" s="314">
        <f>Sheet6!H195</f>
        <v>43610</v>
      </c>
      <c r="E193" s="97" t="s">
        <v>8575</v>
      </c>
      <c r="F193" s="97" t="str">
        <f>Sheet6!D195</f>
        <v>KANCA PKU DUMAI (C0159)</v>
      </c>
      <c r="G193" s="207" t="s">
        <v>3267</v>
      </c>
      <c r="H193" s="207" t="s">
        <v>3119</v>
      </c>
      <c r="I193" s="314">
        <f t="shared" si="19"/>
        <v>43610</v>
      </c>
      <c r="J193" s="314">
        <f t="shared" si="20"/>
        <v>43610</v>
      </c>
      <c r="K193" s="314">
        <f t="shared" si="21"/>
        <v>43610</v>
      </c>
      <c r="L193" s="314">
        <f t="shared" si="22"/>
        <v>43610</v>
      </c>
      <c r="M193" s="416" t="s">
        <v>8547</v>
      </c>
      <c r="N193" s="417" t="s">
        <v>8548</v>
      </c>
      <c r="O193" s="416" t="s">
        <v>14</v>
      </c>
      <c r="P193" s="97" t="s">
        <v>2940</v>
      </c>
      <c r="Q193" s="315">
        <v>20009</v>
      </c>
      <c r="R193" s="97"/>
      <c r="S193" s="97"/>
      <c r="T193" s="97">
        <f>Sheet6!Q195</f>
        <v>0</v>
      </c>
      <c r="U193" s="97">
        <v>180</v>
      </c>
      <c r="V193" s="97">
        <f>Sheet6!W195</f>
        <v>0</v>
      </c>
      <c r="W193" s="97">
        <f t="shared" si="23"/>
        <v>0</v>
      </c>
      <c r="X193" s="97">
        <f>Sheet6!X195</f>
        <v>0</v>
      </c>
      <c r="Y193" s="97">
        <f>Sheet6!AM195</f>
        <v>0</v>
      </c>
      <c r="Z193" s="230" t="s">
        <v>3305</v>
      </c>
      <c r="AA193" s="418">
        <f>VLOOKUP(F193,TaskInstalasi!$F$2:$AK$237,31,FALSE)</f>
        <v>236941705</v>
      </c>
      <c r="AB193" s="206" t="str">
        <f>VLOOKUP(F193,TaskInstalasi!$F$2:$AK$237,32,FALSE)</f>
        <v>Dede Somantri</v>
      </c>
      <c r="AC193" s="97"/>
      <c r="AD193" s="97"/>
      <c r="AE193" s="97"/>
      <c r="AF193" s="230" t="s">
        <v>3303</v>
      </c>
      <c r="AG193" s="417" t="s">
        <v>8548</v>
      </c>
      <c r="AH193" s="215" t="s">
        <v>8547</v>
      </c>
      <c r="AI193" s="97" t="str">
        <f t="shared" si="24"/>
        <v>HUGHES239-PM1-22</v>
      </c>
      <c r="AJ193" s="230">
        <v>233019505</v>
      </c>
      <c r="AK193" s="419" t="s">
        <v>8577</v>
      </c>
      <c r="AL193" s="97"/>
    </row>
    <row r="194" spans="1:38">
      <c r="A194" s="97" t="str">
        <f>VLOOKUP(C194,MasterRemote!$F$2:$H$237,3,FALSE)</f>
        <v>SCM201900010008000141</v>
      </c>
      <c r="B194" s="97">
        <f>Sheet6!B196</f>
        <v>141</v>
      </c>
      <c r="C194" s="97" t="str">
        <f>Sheet6!C196</f>
        <v>1.109.17.1</v>
      </c>
      <c r="D194" s="314">
        <f>Sheet6!H196</f>
        <v>43610</v>
      </c>
      <c r="E194" s="97" t="s">
        <v>8575</v>
      </c>
      <c r="F194" s="97" t="str">
        <f>Sheet6!D196</f>
        <v>KANCA SMG BREBES [G0014]</v>
      </c>
      <c r="G194" s="206" t="s">
        <v>3225</v>
      </c>
      <c r="H194" s="206" t="s">
        <v>3226</v>
      </c>
      <c r="I194" s="314">
        <f t="shared" si="19"/>
        <v>43610</v>
      </c>
      <c r="J194" s="314">
        <f t="shared" si="20"/>
        <v>43610</v>
      </c>
      <c r="K194" s="314">
        <f t="shared" si="21"/>
        <v>43610</v>
      </c>
      <c r="L194" s="314">
        <f t="shared" si="22"/>
        <v>43610</v>
      </c>
      <c r="M194" s="416" t="s">
        <v>8547</v>
      </c>
      <c r="N194" s="417" t="s">
        <v>8548</v>
      </c>
      <c r="O194" s="416" t="s">
        <v>14</v>
      </c>
      <c r="P194" s="97" t="s">
        <v>2940</v>
      </c>
      <c r="Q194" s="315">
        <v>20009</v>
      </c>
      <c r="R194" s="97"/>
      <c r="S194" s="97"/>
      <c r="T194" s="97">
        <f>Sheet6!Q196</f>
        <v>0</v>
      </c>
      <c r="U194" s="97">
        <v>180</v>
      </c>
      <c r="V194" s="97">
        <f>Sheet6!W196</f>
        <v>0</v>
      </c>
      <c r="W194" s="97">
        <f t="shared" si="23"/>
        <v>0</v>
      </c>
      <c r="X194" s="97">
        <f>Sheet6!X196</f>
        <v>0</v>
      </c>
      <c r="Y194" s="97">
        <f>Sheet6!AM196</f>
        <v>0</v>
      </c>
      <c r="Z194" s="230" t="s">
        <v>3305</v>
      </c>
      <c r="AA194" s="418">
        <f>VLOOKUP(F194,TaskInstalasi!$F$2:$AK$237,31,FALSE)</f>
        <v>233070710</v>
      </c>
      <c r="AB194" s="206" t="str">
        <f>VLOOKUP(F194,TaskInstalasi!$F$2:$AK$237,32,FALSE)</f>
        <v>Casto Uripto</v>
      </c>
      <c r="AC194" s="97"/>
      <c r="AD194" s="97"/>
      <c r="AE194" s="97"/>
      <c r="AF194" s="230" t="s">
        <v>3303</v>
      </c>
      <c r="AG194" s="417" t="s">
        <v>8548</v>
      </c>
      <c r="AH194" s="215" t="s">
        <v>8547</v>
      </c>
      <c r="AI194" s="97" t="str">
        <f t="shared" si="24"/>
        <v>HUGHES239-PM1-141</v>
      </c>
      <c r="AJ194" s="230">
        <v>233019505</v>
      </c>
      <c r="AK194" s="419" t="s">
        <v>8577</v>
      </c>
      <c r="AL194" s="97"/>
    </row>
    <row r="195" spans="1:38">
      <c r="A195" s="97" t="s">
        <v>6696</v>
      </c>
      <c r="B195" s="97">
        <f>Sheet6!B197</f>
        <v>130</v>
      </c>
      <c r="C195" s="97" t="str">
        <f>Sheet6!C197</f>
        <v>130.3.99.1</v>
      </c>
      <c r="D195" s="314">
        <f>Sheet6!H197</f>
        <v>43611</v>
      </c>
      <c r="E195" s="97" t="s">
        <v>8575</v>
      </c>
      <c r="F195" s="97" t="str">
        <f>Sheet6!D197</f>
        <v>KANCA MAKASAR A YANI</v>
      </c>
      <c r="G195" s="207" t="s">
        <v>3270</v>
      </c>
      <c r="H195" s="207" t="s">
        <v>3271</v>
      </c>
      <c r="I195" s="314">
        <f t="shared" si="19"/>
        <v>43611</v>
      </c>
      <c r="J195" s="314">
        <f t="shared" si="20"/>
        <v>43611</v>
      </c>
      <c r="K195" s="314">
        <f t="shared" si="21"/>
        <v>43611</v>
      </c>
      <c r="L195" s="314">
        <f t="shared" si="22"/>
        <v>43611</v>
      </c>
      <c r="M195" s="416" t="s">
        <v>8547</v>
      </c>
      <c r="N195" s="417" t="s">
        <v>8548</v>
      </c>
      <c r="O195" s="416" t="s">
        <v>14</v>
      </c>
      <c r="P195" s="97" t="s">
        <v>2940</v>
      </c>
      <c r="Q195" s="315">
        <v>20009</v>
      </c>
      <c r="R195" s="97"/>
      <c r="S195" s="97"/>
      <c r="T195" s="97">
        <f>Sheet6!Q197</f>
        <v>0</v>
      </c>
      <c r="U195" s="97">
        <v>180</v>
      </c>
      <c r="V195" s="97">
        <f>Sheet6!W197</f>
        <v>0</v>
      </c>
      <c r="W195" s="97">
        <f t="shared" si="23"/>
        <v>0</v>
      </c>
      <c r="X195" s="97">
        <f>Sheet6!X197</f>
        <v>0</v>
      </c>
      <c r="Y195" s="97">
        <f>Sheet6!AM197</f>
        <v>0</v>
      </c>
      <c r="Z195" s="230" t="s">
        <v>3305</v>
      </c>
      <c r="AA195" s="418">
        <f>VLOOKUP(F195,TaskInstalasi!$F$2:$AK$237,31,FALSE)</f>
        <v>236471702</v>
      </c>
      <c r="AB195" s="206" t="str">
        <f>VLOOKUP(F195,TaskInstalasi!$F$2:$AK$237,32,FALSE)</f>
        <v>Tubagus Arifyanto</v>
      </c>
      <c r="AC195" s="97"/>
      <c r="AD195" s="97"/>
      <c r="AE195" s="97"/>
      <c r="AF195" s="230" t="s">
        <v>3303</v>
      </c>
      <c r="AG195" s="417" t="s">
        <v>8548</v>
      </c>
      <c r="AH195" s="215" t="s">
        <v>8547</v>
      </c>
      <c r="AI195" s="97" t="str">
        <f t="shared" si="24"/>
        <v>HUGHES239-PM1-130</v>
      </c>
      <c r="AJ195" s="230">
        <v>233019505</v>
      </c>
      <c r="AK195" s="419" t="s">
        <v>8577</v>
      </c>
      <c r="AL195" s="97"/>
    </row>
    <row r="196" spans="1:38">
      <c r="A196" s="97" t="str">
        <f>VLOOKUP(C196,MasterRemote!$F$2:$H$237,3,FALSE)</f>
        <v>SCM201900010008000159</v>
      </c>
      <c r="B196" s="97">
        <f>Sheet6!B198</f>
        <v>159</v>
      </c>
      <c r="C196" s="97" t="str">
        <f>Sheet6!C198</f>
        <v>1.102.17.1</v>
      </c>
      <c r="D196" s="314">
        <f>Sheet6!H198</f>
        <v>43611</v>
      </c>
      <c r="E196" s="97" t="s">
        <v>8575</v>
      </c>
      <c r="F196" s="97" t="str">
        <f>Sheet6!D198</f>
        <v>KANCA SMG TEGAL [G0101]</v>
      </c>
      <c r="G196" s="206" t="s">
        <v>3225</v>
      </c>
      <c r="H196" s="206" t="s">
        <v>3226</v>
      </c>
      <c r="I196" s="314">
        <f t="shared" si="19"/>
        <v>43611</v>
      </c>
      <c r="J196" s="314">
        <f t="shared" si="20"/>
        <v>43611</v>
      </c>
      <c r="K196" s="314">
        <f t="shared" si="21"/>
        <v>43611</v>
      </c>
      <c r="L196" s="314">
        <f t="shared" si="22"/>
        <v>43611</v>
      </c>
      <c r="M196" s="416" t="s">
        <v>8547</v>
      </c>
      <c r="N196" s="417" t="s">
        <v>8548</v>
      </c>
      <c r="O196" s="416" t="s">
        <v>14</v>
      </c>
      <c r="P196" s="97" t="s">
        <v>2940</v>
      </c>
      <c r="Q196" s="315">
        <v>20009</v>
      </c>
      <c r="R196" s="97"/>
      <c r="S196" s="97"/>
      <c r="T196" s="97">
        <f>Sheet6!Q198</f>
        <v>0</v>
      </c>
      <c r="U196" s="97">
        <v>180</v>
      </c>
      <c r="V196" s="97">
        <f>Sheet6!W198</f>
        <v>0</v>
      </c>
      <c r="W196" s="97">
        <f t="shared" si="23"/>
        <v>0</v>
      </c>
      <c r="X196" s="97">
        <f>Sheet6!X198</f>
        <v>0</v>
      </c>
      <c r="Y196" s="97">
        <f>Sheet6!AM198</f>
        <v>0</v>
      </c>
      <c r="Z196" s="230" t="s">
        <v>3305</v>
      </c>
      <c r="AA196" s="418">
        <f>VLOOKUP(F196,TaskInstalasi!$F$2:$AK$237,31,FALSE)</f>
        <v>237711805</v>
      </c>
      <c r="AB196" s="206" t="str">
        <f>VLOOKUP(F196,TaskInstalasi!$F$2:$AK$237,32,FALSE)</f>
        <v>Ishak Rusdianto</v>
      </c>
      <c r="AC196" s="97"/>
      <c r="AD196" s="97"/>
      <c r="AE196" s="97"/>
      <c r="AF196" s="230" t="s">
        <v>3303</v>
      </c>
      <c r="AG196" s="417" t="s">
        <v>8548</v>
      </c>
      <c r="AH196" s="215" t="s">
        <v>8547</v>
      </c>
      <c r="AI196" s="97" t="str">
        <f t="shared" si="24"/>
        <v>HUGHES239-PM1-159</v>
      </c>
      <c r="AJ196" s="230">
        <v>233019505</v>
      </c>
      <c r="AK196" s="419" t="s">
        <v>8577</v>
      </c>
      <c r="AL196" s="97"/>
    </row>
    <row r="197" spans="1:38">
      <c r="A197" s="97" t="str">
        <f>VLOOKUP(C197,MasterRemote!$F$2:$H$237,3,FALSE)</f>
        <v>SCM201900010008000140</v>
      </c>
      <c r="B197" s="97">
        <f>Sheet6!B199</f>
        <v>140</v>
      </c>
      <c r="C197" s="97" t="str">
        <f>Sheet6!C199</f>
        <v>46.1.30.1</v>
      </c>
      <c r="D197" s="314">
        <f>Sheet6!H199</f>
        <v>43612</v>
      </c>
      <c r="E197" s="97" t="s">
        <v>8575</v>
      </c>
      <c r="F197" s="97" t="str">
        <f>Sheet6!D199</f>
        <v>KANCA SMG SLAWI TEGAL (V) [G0661]</v>
      </c>
      <c r="G197" s="206" t="s">
        <v>3225</v>
      </c>
      <c r="H197" s="206" t="s">
        <v>3226</v>
      </c>
      <c r="I197" s="314">
        <f t="shared" si="19"/>
        <v>43612</v>
      </c>
      <c r="J197" s="314">
        <f t="shared" si="20"/>
        <v>43612</v>
      </c>
      <c r="K197" s="314">
        <f t="shared" si="21"/>
        <v>43612</v>
      </c>
      <c r="L197" s="314">
        <f t="shared" si="22"/>
        <v>43612</v>
      </c>
      <c r="M197" s="416" t="s">
        <v>8547</v>
      </c>
      <c r="N197" s="417" t="s">
        <v>8548</v>
      </c>
      <c r="O197" s="416" t="s">
        <v>14</v>
      </c>
      <c r="P197" s="97" t="s">
        <v>2940</v>
      </c>
      <c r="Q197" s="315">
        <v>20009</v>
      </c>
      <c r="R197" s="97"/>
      <c r="S197" s="97"/>
      <c r="T197" s="97">
        <f>Sheet6!Q199</f>
        <v>0</v>
      </c>
      <c r="U197" s="97">
        <v>180</v>
      </c>
      <c r="V197" s="97">
        <f>Sheet6!W199</f>
        <v>0</v>
      </c>
      <c r="W197" s="97">
        <f t="shared" si="23"/>
        <v>0</v>
      </c>
      <c r="X197" s="97">
        <f>Sheet6!X199</f>
        <v>0</v>
      </c>
      <c r="Y197" s="97">
        <f>Sheet6!AM199</f>
        <v>0</v>
      </c>
      <c r="Z197" s="230" t="s">
        <v>3305</v>
      </c>
      <c r="AA197" s="418">
        <f>VLOOKUP(F197,TaskInstalasi!$F$2:$AK$237,31,FALSE)</f>
        <v>237711805</v>
      </c>
      <c r="AB197" s="206" t="str">
        <f>VLOOKUP(F197,TaskInstalasi!$F$2:$AK$237,32,FALSE)</f>
        <v>Ishak Rusdianto</v>
      </c>
      <c r="AC197" s="97"/>
      <c r="AD197" s="97"/>
      <c r="AE197" s="97"/>
      <c r="AF197" s="230" t="s">
        <v>3303</v>
      </c>
      <c r="AG197" s="417" t="s">
        <v>8548</v>
      </c>
      <c r="AH197" s="215" t="s">
        <v>8547</v>
      </c>
      <c r="AI197" s="97" t="str">
        <f t="shared" si="24"/>
        <v>HUGHES239-PM1-140</v>
      </c>
      <c r="AJ197" s="230">
        <v>233019505</v>
      </c>
      <c r="AK197" s="419" t="s">
        <v>8577</v>
      </c>
      <c r="AL197" s="97"/>
    </row>
    <row r="198" spans="1:38">
      <c r="A198" s="97" t="str">
        <f>VLOOKUP(C198,MasterRemote!$F$2:$H$237,3,FALSE)</f>
        <v>SCM201900010008000038</v>
      </c>
      <c r="B198" s="97">
        <f>Sheet6!B200</f>
        <v>38</v>
      </c>
      <c r="C198" s="97" t="str">
        <f>Sheet6!C200</f>
        <v>46.24.8.1</v>
      </c>
      <c r="D198" s="314">
        <f>Sheet6!H200</f>
        <v>43612</v>
      </c>
      <c r="E198" s="97" t="s">
        <v>8575</v>
      </c>
      <c r="F198" s="97" t="str">
        <f>Sheet6!D200</f>
        <v>KANCA JKT3 PAMULANG (1127)</v>
      </c>
      <c r="G198" s="206" t="s">
        <v>3127</v>
      </c>
      <c r="H198" s="206" t="s">
        <v>3024</v>
      </c>
      <c r="I198" s="314">
        <f t="shared" si="19"/>
        <v>43612</v>
      </c>
      <c r="J198" s="314">
        <f t="shared" si="20"/>
        <v>43612</v>
      </c>
      <c r="K198" s="314">
        <f t="shared" si="21"/>
        <v>43612</v>
      </c>
      <c r="L198" s="314">
        <f t="shared" si="22"/>
        <v>43612</v>
      </c>
      <c r="M198" s="416" t="s">
        <v>8547</v>
      </c>
      <c r="N198" s="417" t="s">
        <v>8548</v>
      </c>
      <c r="O198" s="416" t="s">
        <v>14</v>
      </c>
      <c r="P198" s="97" t="s">
        <v>2940</v>
      </c>
      <c r="Q198" s="315">
        <v>20009</v>
      </c>
      <c r="R198" s="97"/>
      <c r="S198" s="97"/>
      <c r="T198" s="97">
        <f>Sheet6!Q200</f>
        <v>0</v>
      </c>
      <c r="U198" s="97">
        <v>180</v>
      </c>
      <c r="V198" s="97">
        <f>Sheet6!W200</f>
        <v>0</v>
      </c>
      <c r="W198" s="97">
        <f t="shared" si="23"/>
        <v>0</v>
      </c>
      <c r="X198" s="97">
        <f>Sheet6!X200</f>
        <v>0</v>
      </c>
      <c r="Y198" s="97">
        <f>Sheet6!AM200</f>
        <v>0</v>
      </c>
      <c r="Z198" s="230" t="s">
        <v>3305</v>
      </c>
      <c r="AA198" s="418">
        <f>VLOOKUP(F198,TaskInstalasi!$F$2:$AK$237,31,FALSE)</f>
        <v>233081108</v>
      </c>
      <c r="AB198" s="206" t="str">
        <f>VLOOKUP(F198,TaskInstalasi!$F$2:$AK$237,32,FALSE)</f>
        <v>Erwin Valentinus Samosir</v>
      </c>
      <c r="AC198" s="97"/>
      <c r="AD198" s="97"/>
      <c r="AE198" s="97"/>
      <c r="AF198" s="230" t="s">
        <v>3303</v>
      </c>
      <c r="AG198" s="417" t="s">
        <v>8548</v>
      </c>
      <c r="AH198" s="215" t="s">
        <v>8547</v>
      </c>
      <c r="AI198" s="97" t="str">
        <f t="shared" si="24"/>
        <v>HUGHES239-PM1-38</v>
      </c>
      <c r="AJ198" s="230">
        <v>233019505</v>
      </c>
      <c r="AK198" s="419" t="s">
        <v>8577</v>
      </c>
      <c r="AL198" s="97"/>
    </row>
    <row r="199" spans="1:38">
      <c r="A199" s="97" t="str">
        <f>VLOOKUP(C199,MasterRemote!$F$2:$H$237,3,FALSE)</f>
        <v>SCM201900010008000193</v>
      </c>
      <c r="B199" s="97">
        <f>Sheet6!B201</f>
        <v>193</v>
      </c>
      <c r="C199" s="97" t="str">
        <f>Sheet6!C201</f>
        <v>3.37.17.1</v>
      </c>
      <c r="D199" s="314">
        <f>Sheet6!H201</f>
        <v>43612</v>
      </c>
      <c r="E199" s="97" t="s">
        <v>8575</v>
      </c>
      <c r="F199" s="97" t="str">
        <f>Sheet6!D201</f>
        <v>KANCA DPS TABANAN[M0124]</v>
      </c>
      <c r="G199" s="206" t="s">
        <v>3232</v>
      </c>
      <c r="H199" s="206" t="s">
        <v>3233</v>
      </c>
      <c r="I199" s="314">
        <f t="shared" si="19"/>
        <v>43612</v>
      </c>
      <c r="J199" s="314">
        <f t="shared" si="20"/>
        <v>43612</v>
      </c>
      <c r="K199" s="314">
        <f t="shared" si="21"/>
        <v>43612</v>
      </c>
      <c r="L199" s="314">
        <f t="shared" si="22"/>
        <v>43612</v>
      </c>
      <c r="M199" s="416" t="s">
        <v>8547</v>
      </c>
      <c r="N199" s="417" t="s">
        <v>8548</v>
      </c>
      <c r="O199" s="416" t="s">
        <v>14</v>
      </c>
      <c r="P199" s="97" t="s">
        <v>2940</v>
      </c>
      <c r="Q199" s="315">
        <v>20009</v>
      </c>
      <c r="R199" s="97"/>
      <c r="S199" s="97"/>
      <c r="T199" s="97">
        <f>Sheet6!Q201</f>
        <v>0</v>
      </c>
      <c r="U199" s="97">
        <v>180</v>
      </c>
      <c r="V199" s="97">
        <f>Sheet6!W201</f>
        <v>0</v>
      </c>
      <c r="W199" s="97">
        <f t="shared" si="23"/>
        <v>0</v>
      </c>
      <c r="X199" s="97">
        <f>Sheet6!X201</f>
        <v>0</v>
      </c>
      <c r="Y199" s="97">
        <f>Sheet6!AM201</f>
        <v>0</v>
      </c>
      <c r="Z199" s="230" t="s">
        <v>3305</v>
      </c>
      <c r="AA199" s="418">
        <f>VLOOKUP(F199,TaskInstalasi!$F$2:$AK$237,31,FALSE)</f>
        <v>236471702</v>
      </c>
      <c r="AB199" s="206" t="str">
        <f>VLOOKUP(F199,TaskInstalasi!$F$2:$AK$237,32,FALSE)</f>
        <v>Tubagus Arifyanto</v>
      </c>
      <c r="AC199" s="97"/>
      <c r="AD199" s="97"/>
      <c r="AE199" s="97"/>
      <c r="AF199" s="230" t="s">
        <v>3303</v>
      </c>
      <c r="AG199" s="417" t="s">
        <v>8548</v>
      </c>
      <c r="AH199" s="215" t="s">
        <v>8547</v>
      </c>
      <c r="AI199" s="97" t="str">
        <f t="shared" si="24"/>
        <v>HUGHES239-PM1-193</v>
      </c>
      <c r="AJ199" s="230">
        <v>233019505</v>
      </c>
      <c r="AK199" s="419" t="s">
        <v>8577</v>
      </c>
      <c r="AL199" s="97"/>
    </row>
    <row r="200" spans="1:38">
      <c r="A200" s="97" t="str">
        <f>VLOOKUP(C200,MasterRemote!$F$2:$H$237,3,FALSE)</f>
        <v>SCM201900010008000083</v>
      </c>
      <c r="B200" s="97">
        <f>Sheet6!B202</f>
        <v>83</v>
      </c>
      <c r="C200" s="97" t="str">
        <f>Sheet6!C202</f>
        <v>3.43.17.1</v>
      </c>
      <c r="D200" s="314">
        <f>Sheet6!H202</f>
        <v>43612</v>
      </c>
      <c r="E200" s="97" t="s">
        <v>8575</v>
      </c>
      <c r="F200" s="97" t="str">
        <f>Sheet6!D202</f>
        <v>KC Tembilahan ex. KANINS PKU BRI PEKANBARU</v>
      </c>
      <c r="G200" s="206" t="s">
        <v>3218</v>
      </c>
      <c r="H200" s="206" t="s">
        <v>3118</v>
      </c>
      <c r="I200" s="314">
        <f t="shared" si="19"/>
        <v>43612</v>
      </c>
      <c r="J200" s="314">
        <f t="shared" si="20"/>
        <v>43612</v>
      </c>
      <c r="K200" s="314">
        <f t="shared" si="21"/>
        <v>43612</v>
      </c>
      <c r="L200" s="314">
        <f t="shared" si="22"/>
        <v>43612</v>
      </c>
      <c r="M200" s="416" t="s">
        <v>8547</v>
      </c>
      <c r="N200" s="417" t="s">
        <v>8548</v>
      </c>
      <c r="O200" s="416" t="s">
        <v>14</v>
      </c>
      <c r="P200" s="97" t="s">
        <v>2940</v>
      </c>
      <c r="Q200" s="315">
        <v>20009</v>
      </c>
      <c r="R200" s="97"/>
      <c r="S200" s="97"/>
      <c r="T200" s="97">
        <f>Sheet6!Q202</f>
        <v>0</v>
      </c>
      <c r="U200" s="97">
        <v>180</v>
      </c>
      <c r="V200" s="97">
        <f>Sheet6!W202</f>
        <v>0</v>
      </c>
      <c r="W200" s="97">
        <f t="shared" si="23"/>
        <v>0</v>
      </c>
      <c r="X200" s="97">
        <f>Sheet6!X202</f>
        <v>0</v>
      </c>
      <c r="Y200" s="97">
        <f>Sheet6!AM202</f>
        <v>0</v>
      </c>
      <c r="Z200" s="230" t="s">
        <v>3305</v>
      </c>
      <c r="AA200" s="418">
        <f>VLOOKUP(F200,TaskInstalasi!$F$2:$AK$237,31,FALSE)</f>
        <v>236941705</v>
      </c>
      <c r="AB200" s="206" t="str">
        <f>VLOOKUP(F200,TaskInstalasi!$F$2:$AK$237,32,FALSE)</f>
        <v>Dede Somantri</v>
      </c>
      <c r="AC200" s="97"/>
      <c r="AD200" s="97"/>
      <c r="AE200" s="97"/>
      <c r="AF200" s="230" t="s">
        <v>3303</v>
      </c>
      <c r="AG200" s="417" t="s">
        <v>8548</v>
      </c>
      <c r="AH200" s="215" t="s">
        <v>8547</v>
      </c>
      <c r="AI200" s="97" t="str">
        <f t="shared" si="24"/>
        <v>HUGHES239-PM1-83</v>
      </c>
      <c r="AJ200" s="230">
        <v>233019505</v>
      </c>
      <c r="AK200" s="419" t="s">
        <v>8577</v>
      </c>
      <c r="AL200" s="97"/>
    </row>
    <row r="201" spans="1:38" ht="15.75" thickBot="1">
      <c r="A201" s="97" t="str">
        <f>VLOOKUP(C201,MasterRemote!$F$2:$H$237,3,FALSE)</f>
        <v>SCM201900010008000020</v>
      </c>
      <c r="B201" s="97">
        <f>Sheet6!B203</f>
        <v>20</v>
      </c>
      <c r="C201" s="97" t="str">
        <f>Sheet6!C203</f>
        <v>26.4.65.1</v>
      </c>
      <c r="D201" s="314">
        <f>Sheet6!H203</f>
        <v>43612</v>
      </c>
      <c r="E201" s="97" t="s">
        <v>8575</v>
      </c>
      <c r="F201" s="97" t="str">
        <f>Sheet6!D203</f>
        <v>KCP PKU TANJUNG BALAI KARIMUN BATAM</v>
      </c>
      <c r="G201" s="450">
        <v>235751512</v>
      </c>
      <c r="H201" s="453" t="s">
        <v>8899</v>
      </c>
      <c r="I201" s="314">
        <f t="shared" si="19"/>
        <v>43612</v>
      </c>
      <c r="J201" s="314">
        <f t="shared" si="20"/>
        <v>43612</v>
      </c>
      <c r="K201" s="314">
        <f t="shared" si="21"/>
        <v>43612</v>
      </c>
      <c r="L201" s="314">
        <f t="shared" si="22"/>
        <v>43612</v>
      </c>
      <c r="M201" s="416" t="s">
        <v>8547</v>
      </c>
      <c r="N201" s="417" t="s">
        <v>8548</v>
      </c>
      <c r="O201" s="416" t="s">
        <v>14</v>
      </c>
      <c r="P201" s="97" t="s">
        <v>2940</v>
      </c>
      <c r="Q201" s="315">
        <v>20009</v>
      </c>
      <c r="R201" s="97"/>
      <c r="S201" s="97"/>
      <c r="T201" s="97">
        <f>Sheet6!Q203</f>
        <v>0</v>
      </c>
      <c r="U201" s="97">
        <v>180</v>
      </c>
      <c r="V201" s="97">
        <f>Sheet6!W203</f>
        <v>0</v>
      </c>
      <c r="W201" s="97">
        <f t="shared" si="23"/>
        <v>0</v>
      </c>
      <c r="X201" s="97">
        <f>Sheet6!X203</f>
        <v>0</v>
      </c>
      <c r="Y201" s="97">
        <f>Sheet6!AM203</f>
        <v>0</v>
      </c>
      <c r="Z201" s="230" t="s">
        <v>3305</v>
      </c>
      <c r="AA201" s="418">
        <f>VLOOKUP(F201,TaskInstalasi!$F$2:$AK$237,31,FALSE)</f>
        <v>237711805</v>
      </c>
      <c r="AB201" s="206" t="str">
        <f>VLOOKUP(F201,TaskInstalasi!$F$2:$AK$237,32,FALSE)</f>
        <v>Ishak Rusdianto</v>
      </c>
      <c r="AC201" s="97"/>
      <c r="AD201" s="97"/>
      <c r="AE201" s="97"/>
      <c r="AF201" s="230" t="s">
        <v>3303</v>
      </c>
      <c r="AG201" s="417" t="s">
        <v>8548</v>
      </c>
      <c r="AH201" s="215" t="s">
        <v>8547</v>
      </c>
      <c r="AI201" s="97" t="str">
        <f t="shared" si="24"/>
        <v>HUGHES239-PM1-20</v>
      </c>
      <c r="AJ201" s="230">
        <v>233019505</v>
      </c>
      <c r="AK201" s="419" t="s">
        <v>8577</v>
      </c>
      <c r="AL201" s="97"/>
    </row>
    <row r="202" spans="1:38">
      <c r="A202" s="97" t="str">
        <f>VLOOKUP(C202,MasterRemote!$F$2:$H$237,3,FALSE)</f>
        <v>SCM201900010008000001</v>
      </c>
      <c r="B202" s="97">
        <f>Sheet6!B204</f>
        <v>1</v>
      </c>
      <c r="C202" s="97" t="str">
        <f>Sheet6!C204</f>
        <v>2.102.17.1</v>
      </c>
      <c r="D202" s="314">
        <f>Sheet6!H204</f>
        <v>43612</v>
      </c>
      <c r="E202" s="97" t="s">
        <v>8575</v>
      </c>
      <c r="F202" s="97" t="str">
        <f>Sheet6!D204</f>
        <v>KANCA MOJOKERTO Ex. KANWIL SBY SURABAYA (K) 2.102.17.1</v>
      </c>
      <c r="G202" s="207" t="s">
        <v>3265</v>
      </c>
      <c r="H202" s="207" t="s">
        <v>3266</v>
      </c>
      <c r="I202" s="314">
        <f t="shared" si="19"/>
        <v>43612</v>
      </c>
      <c r="J202" s="314">
        <f t="shared" si="20"/>
        <v>43612</v>
      </c>
      <c r="K202" s="314">
        <f t="shared" si="21"/>
        <v>43612</v>
      </c>
      <c r="L202" s="314">
        <f t="shared" si="22"/>
        <v>43612</v>
      </c>
      <c r="M202" s="416" t="s">
        <v>8547</v>
      </c>
      <c r="N202" s="417" t="s">
        <v>8548</v>
      </c>
      <c r="O202" s="416" t="s">
        <v>14</v>
      </c>
      <c r="P202" s="97" t="s">
        <v>2940</v>
      </c>
      <c r="Q202" s="315">
        <v>20009</v>
      </c>
      <c r="R202" s="97"/>
      <c r="S202" s="97"/>
      <c r="T202" s="97">
        <f>Sheet6!Q204</f>
        <v>0</v>
      </c>
      <c r="U202" s="97">
        <v>180</v>
      </c>
      <c r="V202" s="97">
        <f>Sheet6!W204</f>
        <v>0</v>
      </c>
      <c r="W202" s="97">
        <f t="shared" si="23"/>
        <v>0</v>
      </c>
      <c r="X202" s="97">
        <f>Sheet6!X204</f>
        <v>0</v>
      </c>
      <c r="Y202" s="97">
        <f>Sheet6!AM204</f>
        <v>0</v>
      </c>
      <c r="Z202" s="230" t="s">
        <v>3305</v>
      </c>
      <c r="AA202" s="418">
        <f>VLOOKUP(F202,TaskInstalasi!$F$2:$AK$237,31,FALSE)</f>
        <v>233040304</v>
      </c>
      <c r="AB202" s="206" t="str">
        <f>VLOOKUP(F202,TaskInstalasi!$F$2:$AK$237,32,FALSE)</f>
        <v>Deddy Ambar Setiawan</v>
      </c>
      <c r="AC202" s="97"/>
      <c r="AD202" s="97"/>
      <c r="AE202" s="97"/>
      <c r="AF202" s="230" t="s">
        <v>3303</v>
      </c>
      <c r="AG202" s="417" t="s">
        <v>8548</v>
      </c>
      <c r="AH202" s="215" t="s">
        <v>8547</v>
      </c>
      <c r="AI202" s="97" t="str">
        <f t="shared" si="24"/>
        <v>HUGHES239-PM1-1</v>
      </c>
      <c r="AJ202" s="230">
        <v>233019505</v>
      </c>
      <c r="AK202" s="419" t="s">
        <v>8577</v>
      </c>
      <c r="AL202" s="97"/>
    </row>
    <row r="203" spans="1:38">
      <c r="A203" s="97" t="str">
        <f>VLOOKUP(C203,MasterRemote!$F$2:$H$237,3,FALSE)</f>
        <v>SCM201900010008000019</v>
      </c>
      <c r="B203" s="97">
        <f>Sheet6!B205</f>
        <v>19</v>
      </c>
      <c r="C203" s="97" t="str">
        <f>Sheet6!C205</f>
        <v>5.102.17.1</v>
      </c>
      <c r="D203" s="314">
        <f>Sheet6!H205</f>
        <v>43613</v>
      </c>
      <c r="E203" s="97" t="s">
        <v>8575</v>
      </c>
      <c r="F203" s="97" t="str">
        <f>Sheet6!D205</f>
        <v>KANCA PKU RENGAT</v>
      </c>
      <c r="G203" s="206" t="s">
        <v>3218</v>
      </c>
      <c r="H203" s="206" t="s">
        <v>3118</v>
      </c>
      <c r="I203" s="314">
        <f t="shared" si="19"/>
        <v>43613</v>
      </c>
      <c r="J203" s="314">
        <f t="shared" si="20"/>
        <v>43613</v>
      </c>
      <c r="K203" s="314">
        <f t="shared" si="21"/>
        <v>43613</v>
      </c>
      <c r="L203" s="314">
        <f t="shared" si="22"/>
        <v>43613</v>
      </c>
      <c r="M203" s="416" t="s">
        <v>8547</v>
      </c>
      <c r="N203" s="417" t="s">
        <v>8548</v>
      </c>
      <c r="O203" s="416" t="s">
        <v>14</v>
      </c>
      <c r="P203" s="97" t="s">
        <v>2940</v>
      </c>
      <c r="Q203" s="315">
        <v>20009</v>
      </c>
      <c r="R203" s="97"/>
      <c r="S203" s="97"/>
      <c r="T203" s="97">
        <f>Sheet6!Q205</f>
        <v>0</v>
      </c>
      <c r="U203" s="97">
        <v>180</v>
      </c>
      <c r="V203" s="97">
        <f>Sheet6!W205</f>
        <v>0</v>
      </c>
      <c r="W203" s="97">
        <f t="shared" si="23"/>
        <v>0</v>
      </c>
      <c r="X203" s="97">
        <f>Sheet6!X205</f>
        <v>0</v>
      </c>
      <c r="Y203" s="97">
        <f>Sheet6!AM205</f>
        <v>0</v>
      </c>
      <c r="Z203" s="230" t="s">
        <v>3305</v>
      </c>
      <c r="AA203" s="418">
        <f>VLOOKUP(F203,TaskInstalasi!$F$2:$AK$237,31,FALSE)</f>
        <v>236941705</v>
      </c>
      <c r="AB203" s="206" t="str">
        <f>VLOOKUP(F203,TaskInstalasi!$F$2:$AK$237,32,FALSE)</f>
        <v>Dede Somantri</v>
      </c>
      <c r="AC203" s="97"/>
      <c r="AD203" s="97"/>
      <c r="AE203" s="97"/>
      <c r="AF203" s="230" t="s">
        <v>3303</v>
      </c>
      <c r="AG203" s="417" t="s">
        <v>8548</v>
      </c>
      <c r="AH203" s="215" t="s">
        <v>8547</v>
      </c>
      <c r="AI203" s="97" t="str">
        <f t="shared" si="24"/>
        <v>HUGHES239-PM1-19</v>
      </c>
      <c r="AJ203" s="230">
        <v>233019505</v>
      </c>
      <c r="AK203" s="419" t="s">
        <v>8577</v>
      </c>
      <c r="AL203" s="97"/>
    </row>
    <row r="204" spans="1:38">
      <c r="A204" s="97" t="str">
        <f>VLOOKUP(C204,MasterRemote!$F$2:$H$237,3,FALSE)</f>
        <v>SCM201900010008000200</v>
      </c>
      <c r="B204" s="97">
        <f>Sheet6!B206</f>
        <v>200</v>
      </c>
      <c r="C204" s="97" t="str">
        <f>Sheet6!C206</f>
        <v>5.68.17.1</v>
      </c>
      <c r="D204" s="314">
        <f>Sheet6!H206</f>
        <v>43613</v>
      </c>
      <c r="E204" s="97" t="s">
        <v>8575</v>
      </c>
      <c r="F204" s="97" t="str">
        <f>Sheet6!D206</f>
        <v>KANCA MDN GUNUNG SITOLI</v>
      </c>
      <c r="G204" s="207" t="s">
        <v>3273</v>
      </c>
      <c r="H204" s="207" t="s">
        <v>3067</v>
      </c>
      <c r="I204" s="314">
        <f t="shared" si="19"/>
        <v>43613</v>
      </c>
      <c r="J204" s="314">
        <f t="shared" si="20"/>
        <v>43613</v>
      </c>
      <c r="K204" s="314">
        <f t="shared" si="21"/>
        <v>43613</v>
      </c>
      <c r="L204" s="314">
        <f t="shared" si="22"/>
        <v>43613</v>
      </c>
      <c r="M204" s="416" t="s">
        <v>8547</v>
      </c>
      <c r="N204" s="417" t="s">
        <v>8548</v>
      </c>
      <c r="O204" s="416" t="s">
        <v>14</v>
      </c>
      <c r="P204" s="97" t="s">
        <v>2940</v>
      </c>
      <c r="Q204" s="315">
        <v>20009</v>
      </c>
      <c r="R204" s="97"/>
      <c r="S204" s="97"/>
      <c r="T204" s="97">
        <f>Sheet6!Q206</f>
        <v>0</v>
      </c>
      <c r="U204" s="97">
        <v>180</v>
      </c>
      <c r="V204" s="97">
        <f>Sheet6!W206</f>
        <v>0</v>
      </c>
      <c r="W204" s="97">
        <f t="shared" si="23"/>
        <v>0</v>
      </c>
      <c r="X204" s="97">
        <f>Sheet6!X206</f>
        <v>0</v>
      </c>
      <c r="Y204" s="97">
        <f>Sheet6!AM206</f>
        <v>0</v>
      </c>
      <c r="Z204" s="230" t="s">
        <v>3305</v>
      </c>
      <c r="AA204" s="418">
        <f>VLOOKUP(F204,TaskInstalasi!$F$2:$AK$237,31,FALSE)</f>
        <v>236941705</v>
      </c>
      <c r="AB204" s="206" t="str">
        <f>VLOOKUP(F204,TaskInstalasi!$F$2:$AK$237,32,FALSE)</f>
        <v>Dede Somantri</v>
      </c>
      <c r="AC204" s="97"/>
      <c r="AD204" s="97"/>
      <c r="AE204" s="97"/>
      <c r="AF204" s="230" t="s">
        <v>3303</v>
      </c>
      <c r="AG204" s="417" t="s">
        <v>8548</v>
      </c>
      <c r="AH204" s="215" t="s">
        <v>8547</v>
      </c>
      <c r="AI204" s="97" t="str">
        <f t="shared" si="24"/>
        <v>HUGHES239-PM1-200</v>
      </c>
      <c r="AJ204" s="230">
        <v>233019505</v>
      </c>
      <c r="AK204" s="419" t="s">
        <v>8577</v>
      </c>
      <c r="AL204" s="97"/>
    </row>
    <row r="205" spans="1:38">
      <c r="A205" s="97" t="str">
        <f>VLOOKUP(C205,MasterRemote!$F$2:$H$237,3,FALSE)</f>
        <v>SCM201900010008000102</v>
      </c>
      <c r="B205" s="97">
        <f>Sheet6!B207</f>
        <v>102</v>
      </c>
      <c r="C205" s="97" t="str">
        <f>Sheet6!C207</f>
        <v>3.42.17.1</v>
      </c>
      <c r="D205" s="314">
        <f>Sheet6!H207</f>
        <v>43613</v>
      </c>
      <c r="E205" s="97" t="s">
        <v>8575</v>
      </c>
      <c r="F205" s="97" t="str">
        <f>Sheet6!D207</f>
        <v>KANCA MLG NGANJUK</v>
      </c>
      <c r="G205" s="207" t="s">
        <v>3265</v>
      </c>
      <c r="H205" s="207" t="s">
        <v>3266</v>
      </c>
      <c r="I205" s="314">
        <f t="shared" si="19"/>
        <v>43613</v>
      </c>
      <c r="J205" s="314">
        <f t="shared" si="20"/>
        <v>43613</v>
      </c>
      <c r="K205" s="314">
        <f t="shared" si="21"/>
        <v>43613</v>
      </c>
      <c r="L205" s="314">
        <f t="shared" si="22"/>
        <v>43613</v>
      </c>
      <c r="M205" s="416" t="s">
        <v>8547</v>
      </c>
      <c r="N205" s="417" t="s">
        <v>8548</v>
      </c>
      <c r="O205" s="416" t="s">
        <v>14</v>
      </c>
      <c r="P205" s="97" t="s">
        <v>2940</v>
      </c>
      <c r="Q205" s="315">
        <v>20009</v>
      </c>
      <c r="R205" s="97"/>
      <c r="S205" s="97"/>
      <c r="T205" s="97">
        <f>Sheet6!Q207</f>
        <v>0</v>
      </c>
      <c r="U205" s="97">
        <v>180</v>
      </c>
      <c r="V205" s="97">
        <f>Sheet6!W207</f>
        <v>0</v>
      </c>
      <c r="W205" s="97">
        <f t="shared" si="23"/>
        <v>0</v>
      </c>
      <c r="X205" s="97">
        <f>Sheet6!X207</f>
        <v>0</v>
      </c>
      <c r="Y205" s="97">
        <f>Sheet6!AM207</f>
        <v>0</v>
      </c>
      <c r="Z205" s="230" t="s">
        <v>3305</v>
      </c>
      <c r="AA205" s="418">
        <f>VLOOKUP(F205,TaskInstalasi!$F$2:$AK$237,31,FALSE)</f>
        <v>233040304</v>
      </c>
      <c r="AB205" s="206" t="str">
        <f>VLOOKUP(F205,TaskInstalasi!$F$2:$AK$237,32,FALSE)</f>
        <v>Deddy Ambar Setiawan</v>
      </c>
      <c r="AC205" s="97"/>
      <c r="AD205" s="97"/>
      <c r="AE205" s="97"/>
      <c r="AF205" s="230" t="s">
        <v>3303</v>
      </c>
      <c r="AG205" s="417" t="s">
        <v>8548</v>
      </c>
      <c r="AH205" s="215" t="s">
        <v>8547</v>
      </c>
      <c r="AI205" s="97" t="str">
        <f t="shared" si="24"/>
        <v>HUGHES239-PM1-102</v>
      </c>
      <c r="AJ205" s="230">
        <v>233019505</v>
      </c>
      <c r="AK205" s="419" t="s">
        <v>8577</v>
      </c>
      <c r="AL205" s="97"/>
    </row>
    <row r="206" spans="1:38">
      <c r="A206" s="97" t="str">
        <f>VLOOKUP(C206,MasterRemote!$F$2:$H$237,3,FALSE)</f>
        <v>SCM201900010008000126</v>
      </c>
      <c r="B206" s="97">
        <f>Sheet6!B208</f>
        <v>126</v>
      </c>
      <c r="C206" s="97" t="str">
        <f>Sheet6!C208</f>
        <v>1.40.17.1</v>
      </c>
      <c r="D206" s="314">
        <f>Sheet6!H208</f>
        <v>43613</v>
      </c>
      <c r="E206" s="97" t="s">
        <v>8575</v>
      </c>
      <c r="F206" s="97" t="str">
        <f>Sheet6!D208</f>
        <v>KANWIL PLG PALEMBANG (D)</v>
      </c>
      <c r="G206" s="206" t="s">
        <v>3242</v>
      </c>
      <c r="H206" s="206" t="s">
        <v>3243</v>
      </c>
      <c r="I206" s="314">
        <f t="shared" si="19"/>
        <v>43613</v>
      </c>
      <c r="J206" s="314">
        <f t="shared" si="20"/>
        <v>43613</v>
      </c>
      <c r="K206" s="314">
        <f t="shared" si="21"/>
        <v>43613</v>
      </c>
      <c r="L206" s="314">
        <f t="shared" si="22"/>
        <v>43613</v>
      </c>
      <c r="M206" s="416" t="s">
        <v>8547</v>
      </c>
      <c r="N206" s="417" t="s">
        <v>8548</v>
      </c>
      <c r="O206" s="416" t="s">
        <v>14</v>
      </c>
      <c r="P206" s="97" t="s">
        <v>2940</v>
      </c>
      <c r="Q206" s="315">
        <v>20009</v>
      </c>
      <c r="R206" s="97"/>
      <c r="S206" s="97"/>
      <c r="T206" s="97">
        <f>Sheet6!Q208</f>
        <v>0</v>
      </c>
      <c r="U206" s="97">
        <v>180</v>
      </c>
      <c r="V206" s="97">
        <f>Sheet6!W208</f>
        <v>0</v>
      </c>
      <c r="W206" s="97">
        <f t="shared" si="23"/>
        <v>0</v>
      </c>
      <c r="X206" s="97">
        <f>Sheet6!X208</f>
        <v>0</v>
      </c>
      <c r="Y206" s="97">
        <f>Sheet6!AM208</f>
        <v>0</v>
      </c>
      <c r="Z206" s="230" t="s">
        <v>3305</v>
      </c>
      <c r="AA206" s="418">
        <f>VLOOKUP(F206,TaskInstalasi!$F$2:$AK$237,31,FALSE)</f>
        <v>233059704</v>
      </c>
      <c r="AB206" s="206" t="str">
        <f>VLOOKUP(F206,TaskInstalasi!$F$2:$AK$237,32,FALSE)</f>
        <v>Mohammad Rizal</v>
      </c>
      <c r="AC206" s="97"/>
      <c r="AD206" s="97"/>
      <c r="AE206" s="97"/>
      <c r="AF206" s="230" t="s">
        <v>3303</v>
      </c>
      <c r="AG206" s="417" t="s">
        <v>8548</v>
      </c>
      <c r="AH206" s="215" t="s">
        <v>8547</v>
      </c>
      <c r="AI206" s="97" t="str">
        <f t="shared" si="24"/>
        <v>HUGHES239-PM1-126</v>
      </c>
      <c r="AJ206" s="230">
        <v>233019505</v>
      </c>
      <c r="AK206" s="419" t="s">
        <v>8577</v>
      </c>
      <c r="AL206" s="97"/>
    </row>
    <row r="207" spans="1:38">
      <c r="A207" s="97" t="str">
        <f>VLOOKUP(C207,MasterRemote!$F$2:$H$237,3,FALSE)</f>
        <v>SCM201900010008000012</v>
      </c>
      <c r="B207" s="97">
        <f>Sheet6!B209</f>
        <v>12</v>
      </c>
      <c r="C207" s="97" t="str">
        <f>Sheet6!C209</f>
        <v>26.2.193.1</v>
      </c>
      <c r="D207" s="314">
        <f>Sheet6!H209</f>
        <v>43613</v>
      </c>
      <c r="E207" s="97" t="s">
        <v>8575</v>
      </c>
      <c r="F207" s="97" t="str">
        <f>Sheet6!D209</f>
        <v>KANCA PKU RAPP PANGKALAN KERINCI PKBARU</v>
      </c>
      <c r="G207" s="206" t="s">
        <v>3218</v>
      </c>
      <c r="H207" s="206" t="s">
        <v>3118</v>
      </c>
      <c r="I207" s="314">
        <f t="shared" si="19"/>
        <v>43613</v>
      </c>
      <c r="J207" s="314">
        <f t="shared" si="20"/>
        <v>43613</v>
      </c>
      <c r="K207" s="314">
        <f t="shared" si="21"/>
        <v>43613</v>
      </c>
      <c r="L207" s="314">
        <f t="shared" si="22"/>
        <v>43613</v>
      </c>
      <c r="M207" s="416" t="s">
        <v>8547</v>
      </c>
      <c r="N207" s="417" t="s">
        <v>8548</v>
      </c>
      <c r="O207" s="416" t="s">
        <v>14</v>
      </c>
      <c r="P207" s="97" t="s">
        <v>2940</v>
      </c>
      <c r="Q207" s="315">
        <v>20009</v>
      </c>
      <c r="R207" s="97"/>
      <c r="S207" s="97"/>
      <c r="T207" s="97">
        <f>Sheet6!Q209</f>
        <v>0</v>
      </c>
      <c r="U207" s="97">
        <v>180</v>
      </c>
      <c r="V207" s="97">
        <f>Sheet6!W209</f>
        <v>0</v>
      </c>
      <c r="W207" s="97">
        <f t="shared" si="23"/>
        <v>0</v>
      </c>
      <c r="X207" s="97">
        <f>Sheet6!X209</f>
        <v>0</v>
      </c>
      <c r="Y207" s="97">
        <f>Sheet6!AM209</f>
        <v>0</v>
      </c>
      <c r="Z207" s="230" t="s">
        <v>3305</v>
      </c>
      <c r="AA207" s="418">
        <f>VLOOKUP(F207,TaskInstalasi!$F$2:$AK$237,31,FALSE)</f>
        <v>236941705</v>
      </c>
      <c r="AB207" s="206" t="str">
        <f>VLOOKUP(F207,TaskInstalasi!$F$2:$AK$237,32,FALSE)</f>
        <v>Dede Somantri</v>
      </c>
      <c r="AC207" s="97"/>
      <c r="AD207" s="97"/>
      <c r="AE207" s="97"/>
      <c r="AF207" s="230" t="s">
        <v>3303</v>
      </c>
      <c r="AG207" s="417" t="s">
        <v>8548</v>
      </c>
      <c r="AH207" s="215" t="s">
        <v>8547</v>
      </c>
      <c r="AI207" s="97" t="str">
        <f t="shared" si="24"/>
        <v>HUGHES239-PM1-12</v>
      </c>
      <c r="AJ207" s="230">
        <v>233019505</v>
      </c>
      <c r="AK207" s="419" t="s">
        <v>8577</v>
      </c>
      <c r="AL207" s="97"/>
    </row>
    <row r="208" spans="1:38">
      <c r="A208" s="97" t="s">
        <v>6483</v>
      </c>
      <c r="B208" s="97">
        <f>Sheet6!B210</f>
        <v>6</v>
      </c>
      <c r="C208" s="97" t="str">
        <f>Sheet6!C210</f>
        <v>1.146.17.1</v>
      </c>
      <c r="D208" s="314">
        <f>Sheet6!H210</f>
        <v>43600</v>
      </c>
      <c r="E208" s="97" t="s">
        <v>8575</v>
      </c>
      <c r="F208" s="97" t="str">
        <f>Sheet6!D210</f>
        <v>KANCA JKT3 LABUHAN</v>
      </c>
      <c r="G208" s="450">
        <v>237701805</v>
      </c>
      <c r="H208" s="452" t="s">
        <v>3262</v>
      </c>
      <c r="I208" s="314">
        <f t="shared" si="19"/>
        <v>43600</v>
      </c>
      <c r="J208" s="314">
        <f t="shared" si="20"/>
        <v>43600</v>
      </c>
      <c r="K208" s="314">
        <f t="shared" si="21"/>
        <v>43600</v>
      </c>
      <c r="L208" s="314">
        <f t="shared" si="22"/>
        <v>43600</v>
      </c>
      <c r="M208" s="416" t="s">
        <v>8547</v>
      </c>
      <c r="N208" s="417" t="s">
        <v>8548</v>
      </c>
      <c r="O208" s="416" t="s">
        <v>14</v>
      </c>
      <c r="P208" s="97" t="s">
        <v>2940</v>
      </c>
      <c r="Q208" s="315">
        <v>20009</v>
      </c>
      <c r="R208" s="97"/>
      <c r="S208" s="97"/>
      <c r="T208" s="97">
        <f>Sheet6!Q210</f>
        <v>0</v>
      </c>
      <c r="U208" s="97">
        <v>180</v>
      </c>
      <c r="V208" s="97">
        <f>Sheet6!W210</f>
        <v>0</v>
      </c>
      <c r="W208" s="97">
        <f t="shared" si="23"/>
        <v>0</v>
      </c>
      <c r="X208" s="97">
        <f>Sheet6!X210</f>
        <v>0</v>
      </c>
      <c r="Y208" s="97">
        <f>Sheet6!AM210</f>
        <v>0</v>
      </c>
      <c r="Z208" s="230" t="s">
        <v>3305</v>
      </c>
      <c r="AA208" s="418">
        <f>VLOOKUP(F208,TaskInstalasi!$F$2:$AK$237,31,FALSE)</f>
        <v>233081108</v>
      </c>
      <c r="AB208" s="206" t="str">
        <f>VLOOKUP(F208,TaskInstalasi!$F$2:$AK$237,32,FALSE)</f>
        <v>Erwin Valentinus Samosir</v>
      </c>
      <c r="AC208" s="97"/>
      <c r="AD208" s="97"/>
      <c r="AE208" s="97"/>
      <c r="AF208" s="230" t="s">
        <v>3303</v>
      </c>
      <c r="AG208" s="417" t="s">
        <v>8548</v>
      </c>
      <c r="AH208" s="215" t="s">
        <v>8547</v>
      </c>
      <c r="AI208" s="97" t="str">
        <f t="shared" si="24"/>
        <v>HUGHES239-PM1-6</v>
      </c>
      <c r="AJ208" s="230">
        <v>233019505</v>
      </c>
      <c r="AK208" s="419" t="s">
        <v>8577</v>
      </c>
      <c r="AL208" s="97"/>
    </row>
    <row r="209" spans="1:38">
      <c r="A209" s="97" t="str">
        <f>VLOOKUP(C209,MasterRemote!$F$2:$H$237,3,FALSE)</f>
        <v>SCM201900010008000015</v>
      </c>
      <c r="B209" s="97">
        <f>Sheet6!B211</f>
        <v>15</v>
      </c>
      <c r="C209" s="97" t="str">
        <f>Sheet6!C211</f>
        <v>26.3.97.1</v>
      </c>
      <c r="D209" s="314">
        <f>Sheet6!H211</f>
        <v>43615</v>
      </c>
      <c r="E209" s="97" t="s">
        <v>8575</v>
      </c>
      <c r="F209" s="97" t="str">
        <f>Sheet6!D211</f>
        <v>KCP PKU UJUNG BATU</v>
      </c>
      <c r="G209" s="207" t="s">
        <v>3267</v>
      </c>
      <c r="H209" s="207" t="s">
        <v>3119</v>
      </c>
      <c r="I209" s="314">
        <f t="shared" si="19"/>
        <v>43615</v>
      </c>
      <c r="J209" s="314">
        <f t="shared" si="20"/>
        <v>43615</v>
      </c>
      <c r="K209" s="314">
        <f t="shared" si="21"/>
        <v>43615</v>
      </c>
      <c r="L209" s="314">
        <f t="shared" si="22"/>
        <v>43615</v>
      </c>
      <c r="M209" s="416" t="s">
        <v>8547</v>
      </c>
      <c r="N209" s="417" t="s">
        <v>8548</v>
      </c>
      <c r="O209" s="416" t="s">
        <v>14</v>
      </c>
      <c r="P209" s="97" t="s">
        <v>2940</v>
      </c>
      <c r="Q209" s="315">
        <v>20009</v>
      </c>
      <c r="R209" s="97"/>
      <c r="S209" s="97"/>
      <c r="T209" s="97">
        <f>Sheet6!Q211</f>
        <v>0</v>
      </c>
      <c r="U209" s="97">
        <v>180</v>
      </c>
      <c r="V209" s="97">
        <f>Sheet6!W211</f>
        <v>0</v>
      </c>
      <c r="W209" s="97">
        <f t="shared" si="23"/>
        <v>0</v>
      </c>
      <c r="X209" s="97">
        <f>Sheet6!X211</f>
        <v>0</v>
      </c>
      <c r="Y209" s="97">
        <f>Sheet6!AM211</f>
        <v>0</v>
      </c>
      <c r="Z209" s="230" t="s">
        <v>3305</v>
      </c>
      <c r="AA209" s="418">
        <f>VLOOKUP(F209,TaskInstalasi!$F$2:$AK$237,31,FALSE)</f>
        <v>236941705</v>
      </c>
      <c r="AB209" s="206" t="str">
        <f>VLOOKUP(F209,TaskInstalasi!$F$2:$AK$237,32,FALSE)</f>
        <v>Dede Somantri</v>
      </c>
      <c r="AC209" s="97"/>
      <c r="AD209" s="97"/>
      <c r="AE209" s="97"/>
      <c r="AF209" s="230" t="s">
        <v>3303</v>
      </c>
      <c r="AG209" s="417" t="s">
        <v>8548</v>
      </c>
      <c r="AH209" s="215" t="s">
        <v>8547</v>
      </c>
      <c r="AI209" s="97" t="str">
        <f t="shared" si="24"/>
        <v>HUGHES239-PM1-15</v>
      </c>
      <c r="AJ209" s="230">
        <v>233019505</v>
      </c>
      <c r="AK209" s="419" t="s">
        <v>8577</v>
      </c>
      <c r="AL209" s="97"/>
    </row>
    <row r="210" spans="1:38">
      <c r="A210" s="97" t="str">
        <f>VLOOKUP(C210,MasterRemote!$F$2:$H$237,3,FALSE)</f>
        <v>SCM201900010008000021</v>
      </c>
      <c r="B210" s="97">
        <f>Sheet6!B212</f>
        <v>21</v>
      </c>
      <c r="C210" s="97" t="str">
        <f>Sheet6!C212</f>
        <v>46.26.188.1</v>
      </c>
      <c r="D210" s="314">
        <f>Sheet6!H212</f>
        <v>43615</v>
      </c>
      <c r="E210" s="97" t="s">
        <v>8575</v>
      </c>
      <c r="F210" s="97" t="str">
        <f>Sheet6!D212</f>
        <v>KANCA PKU PASIR PANGARAYAN BANGKINANG (X)</v>
      </c>
      <c r="G210" s="207" t="s">
        <v>3267</v>
      </c>
      <c r="H210" s="207" t="s">
        <v>3119</v>
      </c>
      <c r="I210" s="314">
        <f t="shared" si="19"/>
        <v>43615</v>
      </c>
      <c r="J210" s="314">
        <f t="shared" si="20"/>
        <v>43615</v>
      </c>
      <c r="K210" s="314">
        <f t="shared" si="21"/>
        <v>43615</v>
      </c>
      <c r="L210" s="314">
        <f t="shared" si="22"/>
        <v>43615</v>
      </c>
      <c r="M210" s="416" t="s">
        <v>8547</v>
      </c>
      <c r="N210" s="417" t="s">
        <v>8548</v>
      </c>
      <c r="O210" s="416" t="s">
        <v>14</v>
      </c>
      <c r="P210" s="97" t="s">
        <v>2940</v>
      </c>
      <c r="Q210" s="315">
        <v>20009</v>
      </c>
      <c r="R210" s="97"/>
      <c r="S210" s="97"/>
      <c r="T210" s="97">
        <f>Sheet6!Q212</f>
        <v>0</v>
      </c>
      <c r="U210" s="97">
        <v>180</v>
      </c>
      <c r="V210" s="97">
        <f>Sheet6!W212</f>
        <v>0</v>
      </c>
      <c r="W210" s="97">
        <f t="shared" si="23"/>
        <v>0</v>
      </c>
      <c r="X210" s="97">
        <f>Sheet6!X212</f>
        <v>0</v>
      </c>
      <c r="Y210" s="97">
        <f>Sheet6!AM212</f>
        <v>0</v>
      </c>
      <c r="Z210" s="230" t="s">
        <v>3305</v>
      </c>
      <c r="AA210" s="418">
        <f>VLOOKUP(F210,TaskInstalasi!$F$2:$AK$237,31,FALSE)</f>
        <v>236941705</v>
      </c>
      <c r="AB210" s="206" t="str">
        <f>VLOOKUP(F210,TaskInstalasi!$F$2:$AK$237,32,FALSE)</f>
        <v>Dede Somantri</v>
      </c>
      <c r="AC210" s="97"/>
      <c r="AD210" s="97"/>
      <c r="AE210" s="97"/>
      <c r="AF210" s="230" t="s">
        <v>3303</v>
      </c>
      <c r="AG210" s="417" t="s">
        <v>8548</v>
      </c>
      <c r="AH210" s="215" t="s">
        <v>8547</v>
      </c>
      <c r="AI210" s="97" t="str">
        <f t="shared" si="24"/>
        <v>HUGHES239-PM1-21</v>
      </c>
      <c r="AJ210" s="230">
        <v>233019505</v>
      </c>
      <c r="AK210" s="419" t="s">
        <v>8577</v>
      </c>
      <c r="AL210" s="97"/>
    </row>
    <row r="211" spans="1:38">
      <c r="A211" s="97" t="str">
        <f>VLOOKUP(C211,MasterRemote!$F$2:$H$237,3,FALSE)</f>
        <v>SCM201900010008000024</v>
      </c>
      <c r="B211" s="97">
        <f>Sheet6!B213</f>
        <v>24</v>
      </c>
      <c r="C211" s="97" t="str">
        <f>Sheet6!C213</f>
        <v>4.43.17.1</v>
      </c>
      <c r="D211" s="314">
        <f>Sheet6!H213</f>
        <v>43609</v>
      </c>
      <c r="E211" s="97" t="s">
        <v>8575</v>
      </c>
      <c r="F211" s="97" t="str">
        <f>Sheet6!D213</f>
        <v>DURI</v>
      </c>
      <c r="G211" s="207" t="s">
        <v>3267</v>
      </c>
      <c r="H211" s="207" t="s">
        <v>3119</v>
      </c>
      <c r="I211" s="314">
        <f t="shared" si="19"/>
        <v>43609</v>
      </c>
      <c r="J211" s="314">
        <f t="shared" si="20"/>
        <v>43609</v>
      </c>
      <c r="K211" s="314">
        <f t="shared" si="21"/>
        <v>43609</v>
      </c>
      <c r="L211" s="314">
        <f t="shared" si="22"/>
        <v>43609</v>
      </c>
      <c r="M211" s="416" t="s">
        <v>8547</v>
      </c>
      <c r="N211" s="417" t="s">
        <v>8548</v>
      </c>
      <c r="O211" s="416" t="s">
        <v>14</v>
      </c>
      <c r="P211" s="97" t="s">
        <v>2940</v>
      </c>
      <c r="Q211" s="315">
        <v>20009</v>
      </c>
      <c r="R211" s="97"/>
      <c r="S211" s="97"/>
      <c r="T211" s="97">
        <f>Sheet6!Q213</f>
        <v>0</v>
      </c>
      <c r="U211" s="97">
        <v>180</v>
      </c>
      <c r="V211" s="97">
        <f>Sheet6!W213</f>
        <v>0</v>
      </c>
      <c r="W211" s="97">
        <f t="shared" si="23"/>
        <v>0</v>
      </c>
      <c r="X211" s="97">
        <f>Sheet6!X213</f>
        <v>0</v>
      </c>
      <c r="Y211" s="97">
        <f>Sheet6!AM213</f>
        <v>0</v>
      </c>
      <c r="Z211" s="230" t="s">
        <v>3305</v>
      </c>
      <c r="AA211" s="418">
        <f>VLOOKUP(F211,TaskInstalasi!$F$2:$AK$237,31,FALSE)</f>
        <v>236941705</v>
      </c>
      <c r="AB211" s="206" t="str">
        <f>VLOOKUP(F211,TaskInstalasi!$F$2:$AK$237,32,FALSE)</f>
        <v>Dede Somantri</v>
      </c>
      <c r="AC211" s="97"/>
      <c r="AD211" s="97"/>
      <c r="AE211" s="97"/>
      <c r="AF211" s="230" t="s">
        <v>3303</v>
      </c>
      <c r="AG211" s="417" t="s">
        <v>8548</v>
      </c>
      <c r="AH211" s="215" t="s">
        <v>8547</v>
      </c>
      <c r="AI211" s="97" t="str">
        <f t="shared" si="24"/>
        <v>HUGHES239-PM1-24</v>
      </c>
      <c r="AJ211" s="230">
        <v>233019505</v>
      </c>
      <c r="AK211" s="419" t="s">
        <v>8577</v>
      </c>
      <c r="AL211" s="97"/>
    </row>
    <row r="212" spans="1:38">
      <c r="A212" s="97" t="str">
        <f>VLOOKUP(C212,MasterRemote!$F$2:$H$237,3,FALSE)</f>
        <v>SCM201900010008000040</v>
      </c>
      <c r="B212" s="97">
        <f>Sheet6!B214</f>
        <v>40</v>
      </c>
      <c r="C212" s="97" t="str">
        <f>Sheet6!C214</f>
        <v>29.1.113.1</v>
      </c>
      <c r="D212" s="314">
        <f>Sheet6!H214</f>
        <v>43600</v>
      </c>
      <c r="E212" s="97" t="s">
        <v>8575</v>
      </c>
      <c r="F212" s="97" t="str">
        <f>Sheet6!D214</f>
        <v>KANCA JKT2 SAHARJO</v>
      </c>
      <c r="G212" s="452">
        <v>236381702</v>
      </c>
      <c r="H212" s="452" t="s">
        <v>6742</v>
      </c>
      <c r="I212" s="314">
        <f t="shared" si="19"/>
        <v>43600</v>
      </c>
      <c r="J212" s="314">
        <f t="shared" si="20"/>
        <v>43600</v>
      </c>
      <c r="K212" s="314">
        <f t="shared" si="21"/>
        <v>43600</v>
      </c>
      <c r="L212" s="314">
        <f t="shared" si="22"/>
        <v>43600</v>
      </c>
      <c r="M212" s="416" t="s">
        <v>8547</v>
      </c>
      <c r="N212" s="417" t="s">
        <v>8548</v>
      </c>
      <c r="O212" s="416" t="s">
        <v>14</v>
      </c>
      <c r="P212" s="97" t="s">
        <v>2940</v>
      </c>
      <c r="Q212" s="315">
        <v>20009</v>
      </c>
      <c r="R212" s="97"/>
      <c r="S212" s="97"/>
      <c r="T212" s="97">
        <f>Sheet6!Q214</f>
        <v>0</v>
      </c>
      <c r="U212" s="97">
        <v>180</v>
      </c>
      <c r="V212" s="97">
        <f>Sheet6!W214</f>
        <v>0</v>
      </c>
      <c r="W212" s="97">
        <f t="shared" si="23"/>
        <v>0</v>
      </c>
      <c r="X212" s="97">
        <f>Sheet6!X214</f>
        <v>0</v>
      </c>
      <c r="Y212" s="97">
        <f>Sheet6!AM214</f>
        <v>0</v>
      </c>
      <c r="Z212" s="230" t="s">
        <v>3305</v>
      </c>
      <c r="AA212" s="418">
        <f>VLOOKUP(F212,TaskInstalasi!$F$2:$AK$237,31,FALSE)</f>
        <v>233081108</v>
      </c>
      <c r="AB212" s="206" t="str">
        <f>VLOOKUP(F212,TaskInstalasi!$F$2:$AK$237,32,FALSE)</f>
        <v>Erwin Valentinus Samosir</v>
      </c>
      <c r="AC212" s="97"/>
      <c r="AD212" s="97"/>
      <c r="AE212" s="97"/>
      <c r="AF212" s="230" t="s">
        <v>3303</v>
      </c>
      <c r="AG212" s="417" t="s">
        <v>8548</v>
      </c>
      <c r="AH212" s="215" t="s">
        <v>8547</v>
      </c>
      <c r="AI212" s="97" t="str">
        <f t="shared" si="24"/>
        <v>HUGHES239-PM1-40</v>
      </c>
      <c r="AJ212" s="230">
        <v>233019505</v>
      </c>
      <c r="AK212" s="419" t="s">
        <v>8577</v>
      </c>
      <c r="AL212" s="97"/>
    </row>
    <row r="213" spans="1:38">
      <c r="A213" s="97" t="str">
        <f>VLOOKUP(C213,MasterRemote!$F$2:$H$237,3,FALSE)</f>
        <v>SCM201900010008000056</v>
      </c>
      <c r="B213" s="97">
        <f>Sheet6!B215</f>
        <v>56</v>
      </c>
      <c r="C213" s="97" t="str">
        <f>Sheet6!C215</f>
        <v>22.21.9.1</v>
      </c>
      <c r="D213" s="314">
        <f>Sheet6!H215</f>
        <v>43607</v>
      </c>
      <c r="E213" s="97" t="s">
        <v>8575</v>
      </c>
      <c r="F213" s="97" t="str">
        <f>Sheet6!D215</f>
        <v>UNIT Pagarsih Ex KANCA Bandung Naripan</v>
      </c>
      <c r="G213" s="452" t="s">
        <v>2962</v>
      </c>
      <c r="H213" s="452" t="s">
        <v>2963</v>
      </c>
      <c r="I213" s="314">
        <f t="shared" si="19"/>
        <v>43607</v>
      </c>
      <c r="J213" s="314">
        <f t="shared" si="20"/>
        <v>43607</v>
      </c>
      <c r="K213" s="314">
        <f t="shared" si="21"/>
        <v>43607</v>
      </c>
      <c r="L213" s="314">
        <f t="shared" si="22"/>
        <v>43607</v>
      </c>
      <c r="M213" s="416" t="s">
        <v>8547</v>
      </c>
      <c r="N213" s="417" t="s">
        <v>8548</v>
      </c>
      <c r="O213" s="416" t="s">
        <v>14</v>
      </c>
      <c r="P213" s="97" t="s">
        <v>2940</v>
      </c>
      <c r="Q213" s="315">
        <v>20009</v>
      </c>
      <c r="R213" s="97"/>
      <c r="S213" s="97"/>
      <c r="T213" s="97">
        <f>Sheet6!Q215</f>
        <v>0</v>
      </c>
      <c r="U213" s="97">
        <v>180</v>
      </c>
      <c r="V213" s="97">
        <f>Sheet6!W215</f>
        <v>0</v>
      </c>
      <c r="W213" s="97">
        <f t="shared" si="23"/>
        <v>0</v>
      </c>
      <c r="X213" s="97">
        <f>Sheet6!X215</f>
        <v>0</v>
      </c>
      <c r="Y213" s="97">
        <f>Sheet6!AM215</f>
        <v>0</v>
      </c>
      <c r="Z213" s="230" t="s">
        <v>3305</v>
      </c>
      <c r="AA213" s="418">
        <f>VLOOKUP(F213,TaskInstalasi!$F$2:$AK$237,31,FALSE)</f>
        <v>237711805</v>
      </c>
      <c r="AB213" s="206" t="str">
        <f>VLOOKUP(F213,TaskInstalasi!$F$2:$AK$237,32,FALSE)</f>
        <v>Ishak Rusdianto</v>
      </c>
      <c r="AC213" s="97"/>
      <c r="AD213" s="97"/>
      <c r="AE213" s="97"/>
      <c r="AF213" s="230" t="s">
        <v>3303</v>
      </c>
      <c r="AG213" s="417" t="s">
        <v>8548</v>
      </c>
      <c r="AH213" s="215" t="s">
        <v>8547</v>
      </c>
      <c r="AI213" s="97" t="str">
        <f t="shared" si="24"/>
        <v>HUGHES239-PM1-56</v>
      </c>
      <c r="AJ213" s="230">
        <v>233019505</v>
      </c>
      <c r="AK213" s="419" t="s">
        <v>8577</v>
      </c>
      <c r="AL213" s="97"/>
    </row>
    <row r="214" spans="1:38">
      <c r="A214" s="97" t="str">
        <f>VLOOKUP(C214,MasterRemote!$F$2:$H$237,3,FALSE)</f>
        <v>SCM201900010008000077</v>
      </c>
      <c r="B214" s="97">
        <f>Sheet6!B216</f>
        <v>77</v>
      </c>
      <c r="C214" s="97" t="str">
        <f>Sheet6!C216</f>
        <v>3.102.17.1</v>
      </c>
      <c r="D214" s="314">
        <f>Sheet6!H216</f>
        <v>43608</v>
      </c>
      <c r="E214" s="97" t="s">
        <v>8575</v>
      </c>
      <c r="F214" s="97" t="str">
        <f>Sheet6!D216</f>
        <v>KANWIL MDO MANADO (N) 3.102.17.19</v>
      </c>
      <c r="G214" s="450">
        <v>999999342</v>
      </c>
      <c r="H214" s="451" t="s">
        <v>8902</v>
      </c>
      <c r="I214" s="314">
        <f t="shared" si="19"/>
        <v>43608</v>
      </c>
      <c r="J214" s="314">
        <f t="shared" si="20"/>
        <v>43608</v>
      </c>
      <c r="K214" s="314">
        <f t="shared" si="21"/>
        <v>43608</v>
      </c>
      <c r="L214" s="314">
        <f t="shared" si="22"/>
        <v>43608</v>
      </c>
      <c r="M214" s="416" t="s">
        <v>8547</v>
      </c>
      <c r="N214" s="417" t="s">
        <v>8548</v>
      </c>
      <c r="O214" s="416" t="s">
        <v>14</v>
      </c>
      <c r="P214" s="97" t="s">
        <v>2940</v>
      </c>
      <c r="Q214" s="315">
        <v>20009</v>
      </c>
      <c r="R214" s="97"/>
      <c r="S214" s="97"/>
      <c r="T214" s="97">
        <f>Sheet6!Q216</f>
        <v>0</v>
      </c>
      <c r="U214" s="97">
        <v>180</v>
      </c>
      <c r="V214" s="97">
        <f>Sheet6!W216</f>
        <v>0</v>
      </c>
      <c r="W214" s="97">
        <f t="shared" si="23"/>
        <v>0</v>
      </c>
      <c r="X214" s="97">
        <f>Sheet6!X216</f>
        <v>0</v>
      </c>
      <c r="Y214" s="97">
        <f>Sheet6!AM216</f>
        <v>0</v>
      </c>
      <c r="Z214" s="230" t="s">
        <v>3305</v>
      </c>
      <c r="AA214" s="418">
        <f>VLOOKUP(F214,TaskInstalasi!$F$2:$AK$237,31,FALSE)</f>
        <v>236471702</v>
      </c>
      <c r="AB214" s="206" t="str">
        <f>VLOOKUP(F214,TaskInstalasi!$F$2:$AK$237,32,FALSE)</f>
        <v>Tubagus Arifyanto</v>
      </c>
      <c r="AC214" s="97"/>
      <c r="AD214" s="97"/>
      <c r="AE214" s="97"/>
      <c r="AF214" s="230" t="s">
        <v>3303</v>
      </c>
      <c r="AG214" s="417" t="s">
        <v>8548</v>
      </c>
      <c r="AH214" s="215" t="s">
        <v>8547</v>
      </c>
      <c r="AI214" s="97" t="str">
        <f t="shared" si="24"/>
        <v>HUGHES239-PM1-77</v>
      </c>
      <c r="AJ214" s="230">
        <v>233019505</v>
      </c>
      <c r="AK214" s="419" t="s">
        <v>8577</v>
      </c>
      <c r="AL214" s="97"/>
    </row>
    <row r="215" spans="1:38">
      <c r="A215" s="97" t="str">
        <f>VLOOKUP(C215,MasterRemote!$F$2:$H$237,3,FALSE)</f>
        <v>SCM201900010008000078</v>
      </c>
      <c r="B215" s="97">
        <f>Sheet6!B217</f>
        <v>78</v>
      </c>
      <c r="C215" s="97" t="str">
        <f>Sheet6!C217</f>
        <v>26.2.185.1</v>
      </c>
      <c r="D215" s="314">
        <f>Sheet6!H217</f>
        <v>43614</v>
      </c>
      <c r="E215" s="97" t="s">
        <v>8575</v>
      </c>
      <c r="F215" s="97" t="str">
        <f>Sheet6!D217</f>
        <v>KANINS MDO BRI MANADO 26.2.185.1</v>
      </c>
      <c r="G215" s="450">
        <v>999999342</v>
      </c>
      <c r="H215" s="451" t="s">
        <v>8902</v>
      </c>
      <c r="I215" s="314">
        <f t="shared" si="19"/>
        <v>43614</v>
      </c>
      <c r="J215" s="314">
        <f t="shared" si="20"/>
        <v>43614</v>
      </c>
      <c r="K215" s="314">
        <f t="shared" si="21"/>
        <v>43614</v>
      </c>
      <c r="L215" s="314">
        <f t="shared" si="22"/>
        <v>43614</v>
      </c>
      <c r="M215" s="416" t="s">
        <v>8547</v>
      </c>
      <c r="N215" s="417" t="s">
        <v>8548</v>
      </c>
      <c r="O215" s="416" t="s">
        <v>14</v>
      </c>
      <c r="P215" s="97" t="s">
        <v>2940</v>
      </c>
      <c r="Q215" s="315">
        <v>20009</v>
      </c>
      <c r="R215" s="97"/>
      <c r="S215" s="97"/>
      <c r="T215" s="97">
        <f>Sheet6!Q217</f>
        <v>0</v>
      </c>
      <c r="U215" s="97">
        <v>180</v>
      </c>
      <c r="V215" s="97">
        <f>Sheet6!W217</f>
        <v>0</v>
      </c>
      <c r="W215" s="97">
        <f t="shared" si="23"/>
        <v>0</v>
      </c>
      <c r="X215" s="97">
        <f>Sheet6!X217</f>
        <v>0</v>
      </c>
      <c r="Y215" s="97">
        <f>Sheet6!AM217</f>
        <v>0</v>
      </c>
      <c r="Z215" s="230" t="s">
        <v>3305</v>
      </c>
      <c r="AA215" s="418">
        <f>VLOOKUP(F215,TaskInstalasi!$F$2:$AK$237,31,FALSE)</f>
        <v>236471702</v>
      </c>
      <c r="AB215" s="206" t="str">
        <f>VLOOKUP(F215,TaskInstalasi!$F$2:$AK$237,32,FALSE)</f>
        <v>Tubagus Arifyanto</v>
      </c>
      <c r="AC215" s="97"/>
      <c r="AD215" s="97"/>
      <c r="AE215" s="97"/>
      <c r="AF215" s="230" t="s">
        <v>3303</v>
      </c>
      <c r="AG215" s="417" t="s">
        <v>8548</v>
      </c>
      <c r="AH215" s="215" t="s">
        <v>8547</v>
      </c>
      <c r="AI215" s="97" t="str">
        <f t="shared" si="24"/>
        <v>HUGHES239-PM1-78</v>
      </c>
      <c r="AJ215" s="230">
        <v>233019505</v>
      </c>
      <c r="AK215" s="419" t="s">
        <v>8577</v>
      </c>
      <c r="AL215" s="97"/>
    </row>
    <row r="216" spans="1:38">
      <c r="A216" s="97" t="str">
        <f>VLOOKUP(C216,MasterRemote!$F$2:$H$237,3,FALSE)</f>
        <v>SCM201900010008000121</v>
      </c>
      <c r="B216" s="97">
        <f>Sheet6!B218</f>
        <v>121</v>
      </c>
      <c r="C216" s="97" t="str">
        <f>Sheet6!C218</f>
        <v>1.134.17.1</v>
      </c>
      <c r="D216" s="314">
        <f>Sheet6!H218</f>
        <v>43614</v>
      </c>
      <c r="E216" s="97" t="s">
        <v>8575</v>
      </c>
      <c r="F216" s="97" t="str">
        <f>Sheet6!D218</f>
        <v>PONTIANAK</v>
      </c>
      <c r="G216" s="208">
        <v>999999302</v>
      </c>
      <c r="H216" s="449" t="s">
        <v>3028</v>
      </c>
      <c r="I216" s="314">
        <f t="shared" si="19"/>
        <v>43614</v>
      </c>
      <c r="J216" s="314">
        <f t="shared" si="20"/>
        <v>43614</v>
      </c>
      <c r="K216" s="314">
        <f t="shared" si="21"/>
        <v>43614</v>
      </c>
      <c r="L216" s="314">
        <f t="shared" si="22"/>
        <v>43614</v>
      </c>
      <c r="M216" s="416" t="s">
        <v>8547</v>
      </c>
      <c r="N216" s="417" t="s">
        <v>8548</v>
      </c>
      <c r="O216" s="416" t="s">
        <v>14</v>
      </c>
      <c r="P216" s="97" t="s">
        <v>2940</v>
      </c>
      <c r="Q216" s="315">
        <v>20009</v>
      </c>
      <c r="R216" s="97"/>
      <c r="S216" s="97"/>
      <c r="T216" s="97">
        <f>Sheet6!Q218</f>
        <v>0</v>
      </c>
      <c r="U216" s="97">
        <v>180</v>
      </c>
      <c r="V216" s="97">
        <f>Sheet6!W218</f>
        <v>0</v>
      </c>
      <c r="W216" s="97">
        <f t="shared" si="23"/>
        <v>0</v>
      </c>
      <c r="X216" s="97">
        <f>Sheet6!X218</f>
        <v>0</v>
      </c>
      <c r="Y216" s="97">
        <f>Sheet6!AM218</f>
        <v>0</v>
      </c>
      <c r="Z216" s="230" t="s">
        <v>3305</v>
      </c>
      <c r="AA216" s="418">
        <f>VLOOKUP(F216,TaskInstalasi!$F$2:$AK$237,31,FALSE)</f>
        <v>236471702</v>
      </c>
      <c r="AB216" s="206" t="str">
        <f>VLOOKUP(F216,TaskInstalasi!$F$2:$AK$237,32,FALSE)</f>
        <v>Tubagus Arifyanto</v>
      </c>
      <c r="AC216" s="97"/>
      <c r="AD216" s="97"/>
      <c r="AE216" s="97"/>
      <c r="AF216" s="230" t="s">
        <v>3303</v>
      </c>
      <c r="AG216" s="417" t="s">
        <v>8548</v>
      </c>
      <c r="AH216" s="215" t="s">
        <v>8547</v>
      </c>
      <c r="AI216" s="97" t="str">
        <f t="shared" si="24"/>
        <v>HUGHES239-PM1-121</v>
      </c>
      <c r="AJ216" s="230">
        <v>233019505</v>
      </c>
      <c r="AK216" s="419" t="s">
        <v>8577</v>
      </c>
      <c r="AL216" s="97"/>
    </row>
    <row r="217" spans="1:38">
      <c r="A217" s="97" t="str">
        <f>VLOOKUP(C217,MasterRemote!$F$2:$H$237,3,FALSE)</f>
        <v>SCM201900010008000129</v>
      </c>
      <c r="B217" s="97">
        <f>Sheet6!B219</f>
        <v>129</v>
      </c>
      <c r="C217" s="97" t="str">
        <f>Sheet6!C219</f>
        <v>3.72.17.1</v>
      </c>
      <c r="D217" s="314">
        <f>Sheet6!H219</f>
        <v>43605</v>
      </c>
      <c r="E217" s="97" t="s">
        <v>8575</v>
      </c>
      <c r="F217" s="97" t="str">
        <f>Sheet6!D219</f>
        <v>KUPANG</v>
      </c>
      <c r="G217" s="206" t="s">
        <v>3240</v>
      </c>
      <c r="H217" s="206" t="s">
        <v>3241</v>
      </c>
      <c r="I217" s="314">
        <f t="shared" si="19"/>
        <v>43605</v>
      </c>
      <c r="J217" s="314">
        <f t="shared" si="20"/>
        <v>43605</v>
      </c>
      <c r="K217" s="314">
        <f t="shared" si="21"/>
        <v>43605</v>
      </c>
      <c r="L217" s="314">
        <f t="shared" si="22"/>
        <v>43605</v>
      </c>
      <c r="M217" s="416" t="s">
        <v>8547</v>
      </c>
      <c r="N217" s="417" t="s">
        <v>8548</v>
      </c>
      <c r="O217" s="416" t="s">
        <v>14</v>
      </c>
      <c r="P217" s="97" t="s">
        <v>2940</v>
      </c>
      <c r="Q217" s="315">
        <v>20009</v>
      </c>
      <c r="R217" s="97"/>
      <c r="S217" s="97"/>
      <c r="T217" s="97">
        <f>Sheet6!Q219</f>
        <v>0</v>
      </c>
      <c r="U217" s="97">
        <v>180</v>
      </c>
      <c r="V217" s="97">
        <f>Sheet6!W219</f>
        <v>0</v>
      </c>
      <c r="W217" s="97">
        <f t="shared" si="23"/>
        <v>0</v>
      </c>
      <c r="X217" s="97">
        <f>Sheet6!X219</f>
        <v>0</v>
      </c>
      <c r="Y217" s="97">
        <f>Sheet6!AM219</f>
        <v>0</v>
      </c>
      <c r="Z217" s="230" t="s">
        <v>3305</v>
      </c>
      <c r="AA217" s="418">
        <f>VLOOKUP(F217,TaskInstalasi!$F$2:$AK$237,31,FALSE)</f>
        <v>238081807</v>
      </c>
      <c r="AB217" s="206" t="str">
        <f>VLOOKUP(F217,TaskInstalasi!$F$2:$AK$237,32,FALSE)</f>
        <v>Andri Iskandar</v>
      </c>
      <c r="AC217" s="97"/>
      <c r="AD217" s="97"/>
      <c r="AE217" s="97"/>
      <c r="AF217" s="230" t="s">
        <v>3303</v>
      </c>
      <c r="AG217" s="417" t="s">
        <v>8548</v>
      </c>
      <c r="AH217" s="215" t="s">
        <v>8547</v>
      </c>
      <c r="AI217" s="97" t="str">
        <f t="shared" si="24"/>
        <v>HUGHES239-PM1-129</v>
      </c>
      <c r="AJ217" s="230">
        <v>233019505</v>
      </c>
      <c r="AK217" s="419" t="s">
        <v>8577</v>
      </c>
      <c r="AL217" s="97"/>
    </row>
    <row r="218" spans="1:38">
      <c r="A218" s="97" t="str">
        <f>VLOOKUP(C218,MasterRemote!$F$2:$H$237,3,FALSE)</f>
        <v>SCM201900010008000132</v>
      </c>
      <c r="B218" s="97">
        <f>Sheet6!B220</f>
        <v>132</v>
      </c>
      <c r="C218" s="97" t="str">
        <f>Sheet6!C220</f>
        <v>5.105.17.1</v>
      </c>
      <c r="D218" s="314">
        <f>Sheet6!H220</f>
        <v>43614</v>
      </c>
      <c r="E218" s="97" t="s">
        <v>8575</v>
      </c>
      <c r="F218" s="97" t="str">
        <f>Sheet6!D220</f>
        <v>Kanca Sekayu</v>
      </c>
      <c r="G218" s="207" t="s">
        <v>3268</v>
      </c>
      <c r="H218" s="207" t="s">
        <v>3269</v>
      </c>
      <c r="I218" s="314">
        <f t="shared" si="19"/>
        <v>43614</v>
      </c>
      <c r="J218" s="314">
        <f t="shared" si="20"/>
        <v>43614</v>
      </c>
      <c r="K218" s="314">
        <f t="shared" si="21"/>
        <v>43614</v>
      </c>
      <c r="L218" s="314">
        <f t="shared" si="22"/>
        <v>43614</v>
      </c>
      <c r="M218" s="416" t="s">
        <v>8547</v>
      </c>
      <c r="N218" s="417" t="s">
        <v>8548</v>
      </c>
      <c r="O218" s="416" t="s">
        <v>14</v>
      </c>
      <c r="P218" s="97" t="s">
        <v>2940</v>
      </c>
      <c r="Q218" s="315">
        <v>20009</v>
      </c>
      <c r="R218" s="97"/>
      <c r="S218" s="97"/>
      <c r="T218" s="97">
        <f>Sheet6!Q220</f>
        <v>0</v>
      </c>
      <c r="U218" s="97">
        <v>180</v>
      </c>
      <c r="V218" s="97">
        <f>Sheet6!W220</f>
        <v>0</v>
      </c>
      <c r="W218" s="97">
        <f t="shared" si="23"/>
        <v>0</v>
      </c>
      <c r="X218" s="97">
        <f>Sheet6!X220</f>
        <v>0</v>
      </c>
      <c r="Y218" s="97">
        <f>Sheet6!AM220</f>
        <v>0</v>
      </c>
      <c r="Z218" s="230" t="s">
        <v>3305</v>
      </c>
      <c r="AA218" s="418">
        <f>VLOOKUP(F218,TaskInstalasi!$F$2:$AK$237,31,FALSE)</f>
        <v>233059704</v>
      </c>
      <c r="AB218" s="206" t="str">
        <f>VLOOKUP(F218,TaskInstalasi!$F$2:$AK$237,32,FALSE)</f>
        <v>Mohammad Rizal</v>
      </c>
      <c r="AC218" s="97"/>
      <c r="AD218" s="97"/>
      <c r="AE218" s="97"/>
      <c r="AF218" s="230" t="s">
        <v>3303</v>
      </c>
      <c r="AG218" s="417" t="s">
        <v>8548</v>
      </c>
      <c r="AH218" s="215" t="s">
        <v>8547</v>
      </c>
      <c r="AI218" s="97" t="str">
        <f t="shared" si="24"/>
        <v>HUGHES239-PM1-132</v>
      </c>
      <c r="AJ218" s="230">
        <v>233019505</v>
      </c>
      <c r="AK218" s="419" t="s">
        <v>8577</v>
      </c>
      <c r="AL218" s="97"/>
    </row>
    <row r="219" spans="1:38">
      <c r="A219" s="97" t="str">
        <f>VLOOKUP(C219,MasterRemote!$F$2:$H$237,3,FALSE)</f>
        <v>SCM201900010008000176</v>
      </c>
      <c r="B219" s="97">
        <f>Sheet6!B221</f>
        <v>176</v>
      </c>
      <c r="C219" s="97" t="str">
        <f>Sheet6!C221</f>
        <v>1.40.33.1</v>
      </c>
      <c r="D219" s="314">
        <f>Sheet6!H221</f>
        <v>43607</v>
      </c>
      <c r="E219" s="97" t="s">
        <v>8575</v>
      </c>
      <c r="F219" s="97" t="str">
        <f>Sheet6!D221</f>
        <v>KANCA PLG PALEMBANG A.RIVAI</v>
      </c>
      <c r="G219" s="207" t="s">
        <v>3268</v>
      </c>
      <c r="H219" s="207" t="s">
        <v>3269</v>
      </c>
      <c r="I219" s="314">
        <f t="shared" si="19"/>
        <v>43607</v>
      </c>
      <c r="J219" s="314">
        <f t="shared" si="20"/>
        <v>43607</v>
      </c>
      <c r="K219" s="314">
        <f t="shared" si="21"/>
        <v>43607</v>
      </c>
      <c r="L219" s="314">
        <f t="shared" si="22"/>
        <v>43607</v>
      </c>
      <c r="M219" s="416" t="s">
        <v>8547</v>
      </c>
      <c r="N219" s="417" t="s">
        <v>8548</v>
      </c>
      <c r="O219" s="416" t="s">
        <v>14</v>
      </c>
      <c r="P219" s="97" t="s">
        <v>2940</v>
      </c>
      <c r="Q219" s="315">
        <v>20009</v>
      </c>
      <c r="R219" s="97"/>
      <c r="S219" s="97"/>
      <c r="T219" s="97">
        <f>Sheet6!Q221</f>
        <v>0</v>
      </c>
      <c r="U219" s="97">
        <v>180</v>
      </c>
      <c r="V219" s="97">
        <f>Sheet6!W221</f>
        <v>0</v>
      </c>
      <c r="W219" s="97">
        <f t="shared" si="23"/>
        <v>0</v>
      </c>
      <c r="X219" s="97">
        <f>Sheet6!X221</f>
        <v>0</v>
      </c>
      <c r="Y219" s="97">
        <f>Sheet6!AM221</f>
        <v>0</v>
      </c>
      <c r="Z219" s="230" t="s">
        <v>3305</v>
      </c>
      <c r="AA219" s="418">
        <f>VLOOKUP(F219,TaskInstalasi!$F$2:$AK$237,31,FALSE)</f>
        <v>233059704</v>
      </c>
      <c r="AB219" s="206" t="str">
        <f>VLOOKUP(F219,TaskInstalasi!$F$2:$AK$237,32,FALSE)</f>
        <v>Mohammad Rizal</v>
      </c>
      <c r="AC219" s="97"/>
      <c r="AD219" s="97"/>
      <c r="AE219" s="97"/>
      <c r="AF219" s="230" t="s">
        <v>3303</v>
      </c>
      <c r="AG219" s="417" t="s">
        <v>8548</v>
      </c>
      <c r="AH219" s="215" t="s">
        <v>8547</v>
      </c>
      <c r="AI219" s="97" t="str">
        <f t="shared" si="24"/>
        <v>HUGHES239-PM1-176</v>
      </c>
      <c r="AJ219" s="230">
        <v>233019505</v>
      </c>
      <c r="AK219" s="419" t="s">
        <v>8577</v>
      </c>
      <c r="AL219" s="97"/>
    </row>
    <row r="220" spans="1:38">
      <c r="A220" s="97" t="str">
        <f>VLOOKUP(C220,MasterRemote!$F$2:$H$237,3,FALSE)</f>
        <v>SCM201900010008000186</v>
      </c>
      <c r="B220" s="97">
        <f>Sheet6!B222</f>
        <v>186</v>
      </c>
      <c r="C220" s="97" t="str">
        <f>Sheet6!C222</f>
        <v>5.108.17.1</v>
      </c>
      <c r="D220" s="314">
        <f>Sheet6!H222</f>
        <v>43609</v>
      </c>
      <c r="E220" s="97" t="s">
        <v>8575</v>
      </c>
      <c r="F220" s="97" t="str">
        <f>Sheet6!D222</f>
        <v>KANCA PLG KAYU AGUNG</v>
      </c>
      <c r="G220" s="207" t="s">
        <v>3273</v>
      </c>
      <c r="H220" s="207" t="s">
        <v>3067</v>
      </c>
      <c r="I220" s="314">
        <f t="shared" si="19"/>
        <v>43609</v>
      </c>
      <c r="J220" s="314">
        <f t="shared" si="20"/>
        <v>43609</v>
      </c>
      <c r="K220" s="314">
        <f t="shared" si="21"/>
        <v>43609</v>
      </c>
      <c r="L220" s="314">
        <f t="shared" si="22"/>
        <v>43609</v>
      </c>
      <c r="M220" s="416" t="s">
        <v>8547</v>
      </c>
      <c r="N220" s="417" t="s">
        <v>8548</v>
      </c>
      <c r="O220" s="416" t="s">
        <v>14</v>
      </c>
      <c r="P220" s="97" t="s">
        <v>2940</v>
      </c>
      <c r="Q220" s="315">
        <v>20009</v>
      </c>
      <c r="R220" s="97"/>
      <c r="S220" s="97"/>
      <c r="T220" s="97">
        <f>Sheet6!Q222</f>
        <v>0</v>
      </c>
      <c r="U220" s="97">
        <v>180</v>
      </c>
      <c r="V220" s="97">
        <f>Sheet6!W222</f>
        <v>0</v>
      </c>
      <c r="W220" s="97">
        <f t="shared" si="23"/>
        <v>0</v>
      </c>
      <c r="X220" s="97">
        <f>Sheet6!X222</f>
        <v>0</v>
      </c>
      <c r="Y220" s="97">
        <f>Sheet6!AM222</f>
        <v>0</v>
      </c>
      <c r="Z220" s="230" t="s">
        <v>3305</v>
      </c>
      <c r="AA220" s="418">
        <f>VLOOKUP(F220,TaskInstalasi!$F$2:$AK$237,31,FALSE)</f>
        <v>233059704</v>
      </c>
      <c r="AB220" s="206" t="str">
        <f>VLOOKUP(F220,TaskInstalasi!$F$2:$AK$237,32,FALSE)</f>
        <v>Mohammad Rizal</v>
      </c>
      <c r="AC220" s="97"/>
      <c r="AD220" s="97"/>
      <c r="AE220" s="97"/>
      <c r="AF220" s="230" t="s">
        <v>3303</v>
      </c>
      <c r="AG220" s="417" t="s">
        <v>8548</v>
      </c>
      <c r="AH220" s="215" t="s">
        <v>8547</v>
      </c>
      <c r="AI220" s="97" t="str">
        <f t="shared" si="24"/>
        <v>HUGHES239-PM1-186</v>
      </c>
      <c r="AJ220" s="230">
        <v>233019505</v>
      </c>
      <c r="AK220" s="419" t="s">
        <v>8577</v>
      </c>
      <c r="AL220" s="97"/>
    </row>
    <row r="221" spans="1:38">
      <c r="A221" s="97" t="s">
        <v>6637</v>
      </c>
      <c r="B221" s="97">
        <f>Sheet6!B223</f>
        <v>224</v>
      </c>
      <c r="C221" s="97" t="str">
        <f>Sheet6!C223</f>
        <v>1.73.177.1</v>
      </c>
      <c r="D221" s="314">
        <f>Sheet6!H223</f>
        <v>43607</v>
      </c>
      <c r="E221" s="97" t="s">
        <v>8575</v>
      </c>
      <c r="F221" s="97" t="str">
        <f>Sheet6!D223</f>
        <v>KANWIL PEKANBARU</v>
      </c>
      <c r="G221" s="206" t="s">
        <v>3218</v>
      </c>
      <c r="H221" s="206" t="s">
        <v>3118</v>
      </c>
      <c r="I221" s="314">
        <f t="shared" si="19"/>
        <v>43607</v>
      </c>
      <c r="J221" s="314">
        <f t="shared" si="20"/>
        <v>43607</v>
      </c>
      <c r="K221" s="314">
        <f t="shared" si="21"/>
        <v>43607</v>
      </c>
      <c r="L221" s="314">
        <f t="shared" si="22"/>
        <v>43607</v>
      </c>
      <c r="M221" s="416" t="s">
        <v>8547</v>
      </c>
      <c r="N221" s="417" t="s">
        <v>8548</v>
      </c>
      <c r="O221" s="416" t="s">
        <v>14</v>
      </c>
      <c r="P221" s="97" t="s">
        <v>2940</v>
      </c>
      <c r="Q221" s="315">
        <v>20009</v>
      </c>
      <c r="R221" s="97"/>
      <c r="S221" s="97"/>
      <c r="T221" s="97">
        <f>Sheet6!Q223</f>
        <v>0</v>
      </c>
      <c r="U221" s="97">
        <v>180</v>
      </c>
      <c r="V221" s="97">
        <f>Sheet6!W223</f>
        <v>0</v>
      </c>
      <c r="W221" s="97">
        <f t="shared" si="23"/>
        <v>0</v>
      </c>
      <c r="X221" s="97">
        <f>Sheet6!X223</f>
        <v>0</v>
      </c>
      <c r="Y221" s="97">
        <f>Sheet6!AM223</f>
        <v>0</v>
      </c>
      <c r="Z221" s="230" t="s">
        <v>3305</v>
      </c>
      <c r="AA221" s="418">
        <f>VLOOKUP(F221,TaskInstalasi!$F$2:$AK$237,31,FALSE)</f>
        <v>236941705</v>
      </c>
      <c r="AB221" s="206" t="str">
        <f>VLOOKUP(F221,TaskInstalasi!$F$2:$AK$237,32,FALSE)</f>
        <v>Dede Somantri</v>
      </c>
      <c r="AC221" s="97"/>
      <c r="AD221" s="97"/>
      <c r="AE221" s="97"/>
      <c r="AF221" s="230" t="s">
        <v>3303</v>
      </c>
      <c r="AG221" s="417" t="s">
        <v>8548</v>
      </c>
      <c r="AH221" s="215" t="s">
        <v>8547</v>
      </c>
      <c r="AI221" s="97" t="str">
        <f t="shared" si="24"/>
        <v>HUGHES239-PM1-224</v>
      </c>
      <c r="AJ221" s="230">
        <v>233019505</v>
      </c>
      <c r="AK221" s="419" t="s">
        <v>8577</v>
      </c>
      <c r="AL221" s="97"/>
    </row>
    <row r="222" spans="1:38">
      <c r="A222" s="97" t="str">
        <f>VLOOKUP(C222,MasterRemote!$F$2:$H$237,3,FALSE)</f>
        <v>SCM201900010008000225</v>
      </c>
      <c r="B222" s="97">
        <f>Sheet6!B224</f>
        <v>225</v>
      </c>
      <c r="C222" s="97" t="str">
        <f>Sheet6!C224</f>
        <v>46.31.92.1</v>
      </c>
      <c r="D222" s="314">
        <f>Sheet6!H224</f>
        <v>43607</v>
      </c>
      <c r="E222" s="97" t="s">
        <v>8575</v>
      </c>
      <c r="F222" s="97" t="str">
        <f>Sheet6!D224</f>
        <v>KANCA PKU IMAM MUNANDAR PKBARU(X)</v>
      </c>
      <c r="G222" s="207" t="s">
        <v>3267</v>
      </c>
      <c r="H222" s="207" t="s">
        <v>3119</v>
      </c>
      <c r="I222" s="314">
        <f t="shared" si="19"/>
        <v>43607</v>
      </c>
      <c r="J222" s="314">
        <f t="shared" si="20"/>
        <v>43607</v>
      </c>
      <c r="K222" s="314">
        <f t="shared" si="21"/>
        <v>43607</v>
      </c>
      <c r="L222" s="314">
        <f t="shared" si="22"/>
        <v>43607</v>
      </c>
      <c r="M222" s="416" t="s">
        <v>8547</v>
      </c>
      <c r="N222" s="417" t="s">
        <v>8548</v>
      </c>
      <c r="O222" s="416" t="s">
        <v>14</v>
      </c>
      <c r="P222" s="97" t="s">
        <v>2940</v>
      </c>
      <c r="Q222" s="315">
        <v>20009</v>
      </c>
      <c r="R222" s="97"/>
      <c r="S222" s="97"/>
      <c r="T222" s="97">
        <f>Sheet6!Q224</f>
        <v>0</v>
      </c>
      <c r="U222" s="97">
        <v>180</v>
      </c>
      <c r="V222" s="97">
        <f>Sheet6!W224</f>
        <v>0</v>
      </c>
      <c r="W222" s="97">
        <f t="shared" si="23"/>
        <v>0</v>
      </c>
      <c r="X222" s="97">
        <f>Sheet6!X224</f>
        <v>0</v>
      </c>
      <c r="Y222" s="97">
        <f>Sheet6!AM224</f>
        <v>0</v>
      </c>
      <c r="Z222" s="230" t="s">
        <v>3305</v>
      </c>
      <c r="AA222" s="418">
        <f>VLOOKUP(F222,TaskInstalasi!$F$2:$AK$237,31,FALSE)</f>
        <v>236941705</v>
      </c>
      <c r="AB222" s="206" t="str">
        <f>VLOOKUP(F222,TaskInstalasi!$F$2:$AK$237,32,FALSE)</f>
        <v>Dede Somantri</v>
      </c>
      <c r="AC222" s="97"/>
      <c r="AD222" s="97"/>
      <c r="AE222" s="97"/>
      <c r="AF222" s="230" t="s">
        <v>3303</v>
      </c>
      <c r="AG222" s="417" t="s">
        <v>8548</v>
      </c>
      <c r="AH222" s="215" t="s">
        <v>8547</v>
      </c>
      <c r="AI222" s="97" t="str">
        <f t="shared" si="24"/>
        <v>HUGHES239-PM1-225</v>
      </c>
      <c r="AJ222" s="230">
        <v>233019505</v>
      </c>
      <c r="AK222" s="419" t="s">
        <v>8577</v>
      </c>
      <c r="AL222" s="97"/>
    </row>
    <row r="223" spans="1:38">
      <c r="A223" s="97" t="str">
        <f>VLOOKUP(C223,MasterRemote!$F$2:$H$237,3,FALSE)</f>
        <v>SCM201900010008000229</v>
      </c>
      <c r="B223" s="97">
        <f>Sheet6!B225</f>
        <v>229</v>
      </c>
      <c r="C223" s="97" t="str">
        <f>Sheet6!C225</f>
        <v>10.72.83.1</v>
      </c>
      <c r="D223" s="314">
        <f>Sheet6!H225</f>
        <v>43604</v>
      </c>
      <c r="E223" s="97" t="s">
        <v>8575</v>
      </c>
      <c r="F223" s="97" t="str">
        <f>Sheet6!D225</f>
        <v>KANCA PALU</v>
      </c>
      <c r="G223" s="206" t="s">
        <v>3252</v>
      </c>
      <c r="H223" s="206" t="s">
        <v>3253</v>
      </c>
      <c r="I223" s="314">
        <f t="shared" si="19"/>
        <v>43604</v>
      </c>
      <c r="J223" s="314">
        <f t="shared" si="20"/>
        <v>43604</v>
      </c>
      <c r="K223" s="314">
        <f t="shared" si="21"/>
        <v>43604</v>
      </c>
      <c r="L223" s="314">
        <f t="shared" si="22"/>
        <v>43604</v>
      </c>
      <c r="M223" s="416" t="s">
        <v>8547</v>
      </c>
      <c r="N223" s="417" t="s">
        <v>8548</v>
      </c>
      <c r="O223" s="416" t="s">
        <v>14</v>
      </c>
      <c r="P223" s="97" t="s">
        <v>2940</v>
      </c>
      <c r="Q223" s="315">
        <v>20009</v>
      </c>
      <c r="R223" s="97"/>
      <c r="S223" s="97"/>
      <c r="T223" s="97">
        <f>Sheet6!Q225</f>
        <v>0</v>
      </c>
      <c r="U223" s="97">
        <v>180</v>
      </c>
      <c r="V223" s="97">
        <f>Sheet6!W225</f>
        <v>0</v>
      </c>
      <c r="W223" s="97">
        <f t="shared" si="23"/>
        <v>0</v>
      </c>
      <c r="X223" s="97">
        <f>Sheet6!X225</f>
        <v>0</v>
      </c>
      <c r="Y223" s="97">
        <f>Sheet6!AM225</f>
        <v>0</v>
      </c>
      <c r="Z223" s="230" t="s">
        <v>3305</v>
      </c>
      <c r="AA223" s="418">
        <f>VLOOKUP(F223,TaskInstalasi!$F$2:$AK$237,31,FALSE)</f>
        <v>236471702</v>
      </c>
      <c r="AB223" s="206" t="str">
        <f>VLOOKUP(F223,TaskInstalasi!$F$2:$AK$237,32,FALSE)</f>
        <v>Tubagus Arifyanto</v>
      </c>
      <c r="AC223" s="97"/>
      <c r="AD223" s="97"/>
      <c r="AE223" s="97"/>
      <c r="AF223" s="230" t="s">
        <v>3303</v>
      </c>
      <c r="AG223" s="417" t="s">
        <v>8548</v>
      </c>
      <c r="AH223" s="215" t="s">
        <v>8547</v>
      </c>
      <c r="AI223" s="97" t="str">
        <f t="shared" si="24"/>
        <v>HUGHES239-PM1-229</v>
      </c>
      <c r="AJ223" s="230">
        <v>233019505</v>
      </c>
      <c r="AK223" s="419" t="s">
        <v>8577</v>
      </c>
      <c r="AL223" s="97"/>
    </row>
    <row r="224" spans="1:38">
      <c r="A224" s="97" t="str">
        <f>VLOOKUP(C224,MasterRemote!$F$2:$H$237,3,FALSE)</f>
        <v>SCM201900010008000233</v>
      </c>
      <c r="B224" s="97">
        <f>Sheet6!B226</f>
        <v>233</v>
      </c>
      <c r="C224" s="97" t="str">
        <f>Sheet6!C226</f>
        <v>3.99.17.1</v>
      </c>
      <c r="D224" s="314">
        <f>Sheet6!H226</f>
        <v>43609</v>
      </c>
      <c r="E224" s="97" t="s">
        <v>8575</v>
      </c>
      <c r="F224" s="97" t="str">
        <f>Sheet6!D226</f>
        <v>KANWIL MKS MAKASSAR (P)</v>
      </c>
      <c r="G224" s="207" t="s">
        <v>3270</v>
      </c>
      <c r="H224" s="207" t="s">
        <v>3271</v>
      </c>
      <c r="I224" s="314">
        <f t="shared" si="19"/>
        <v>43609</v>
      </c>
      <c r="J224" s="314">
        <f t="shared" si="20"/>
        <v>43609</v>
      </c>
      <c r="K224" s="314">
        <f t="shared" si="21"/>
        <v>43609</v>
      </c>
      <c r="L224" s="314">
        <f t="shared" si="22"/>
        <v>43609</v>
      </c>
      <c r="M224" s="416" t="s">
        <v>8547</v>
      </c>
      <c r="N224" s="417" t="s">
        <v>8548</v>
      </c>
      <c r="O224" s="416" t="s">
        <v>14</v>
      </c>
      <c r="P224" s="97" t="s">
        <v>2940</v>
      </c>
      <c r="Q224" s="315">
        <v>20009</v>
      </c>
      <c r="R224" s="97"/>
      <c r="S224" s="97"/>
      <c r="T224" s="97">
        <f>Sheet6!Q226</f>
        <v>0</v>
      </c>
      <c r="U224" s="97">
        <v>180</v>
      </c>
      <c r="V224" s="97">
        <f>Sheet6!W226</f>
        <v>0</v>
      </c>
      <c r="W224" s="97">
        <f t="shared" si="23"/>
        <v>0</v>
      </c>
      <c r="X224" s="97">
        <f>Sheet6!X226</f>
        <v>0</v>
      </c>
      <c r="Y224" s="97">
        <f>Sheet6!AM226</f>
        <v>0</v>
      </c>
      <c r="Z224" s="230" t="s">
        <v>3305</v>
      </c>
      <c r="AA224" s="418">
        <f>VLOOKUP(F224,TaskInstalasi!$F$2:$AK$237,31,FALSE)</f>
        <v>236471702</v>
      </c>
      <c r="AB224" s="206" t="str">
        <f>VLOOKUP(F224,TaskInstalasi!$F$2:$AK$237,32,FALSE)</f>
        <v>Tubagus Arifyanto</v>
      </c>
      <c r="AC224" s="97"/>
      <c r="AD224" s="97"/>
      <c r="AE224" s="97"/>
      <c r="AF224" s="230" t="s">
        <v>3303</v>
      </c>
      <c r="AG224" s="417" t="s">
        <v>8548</v>
      </c>
      <c r="AH224" s="215" t="s">
        <v>8547</v>
      </c>
      <c r="AI224" s="97" t="str">
        <f t="shared" si="24"/>
        <v>HUGHES239-PM1-233</v>
      </c>
      <c r="AJ224" s="230">
        <v>233019505</v>
      </c>
      <c r="AK224" s="419" t="s">
        <v>8577</v>
      </c>
      <c r="AL224" s="97"/>
    </row>
    <row r="225" spans="1:38" ht="15.75" thickBot="1">
      <c r="A225" s="97" t="str">
        <f>VLOOKUP(C225,MasterRemote!$F$2:$H$237,3,FALSE)</f>
        <v>SCM201900010008000065</v>
      </c>
      <c r="B225" s="97">
        <f>Sheet6!B227</f>
        <v>65</v>
      </c>
      <c r="C225" s="97" t="str">
        <f>Sheet6!C227</f>
        <v>40.20.41.1</v>
      </c>
      <c r="D225" s="314">
        <f>Sheet6!H227</f>
        <v>43618</v>
      </c>
      <c r="E225" s="97" t="s">
        <v>8575</v>
      </c>
      <c r="F225" s="97" t="str">
        <f>Sheet6!D227</f>
        <v>Unit Cisarua Ex. KANCA BDG SOREANG</v>
      </c>
      <c r="G225" s="454">
        <v>237671804</v>
      </c>
      <c r="H225" s="451" t="s">
        <v>8901</v>
      </c>
      <c r="I225" s="314">
        <f t="shared" si="19"/>
        <v>43618</v>
      </c>
      <c r="J225" s="314">
        <f t="shared" si="20"/>
        <v>43618</v>
      </c>
      <c r="K225" s="314">
        <f t="shared" si="21"/>
        <v>43618</v>
      </c>
      <c r="L225" s="314">
        <f t="shared" si="22"/>
        <v>43618</v>
      </c>
      <c r="M225" s="416" t="s">
        <v>8547</v>
      </c>
      <c r="N225" s="417" t="s">
        <v>8548</v>
      </c>
      <c r="O225" s="416" t="s">
        <v>14</v>
      </c>
      <c r="P225" s="97" t="s">
        <v>2940</v>
      </c>
      <c r="Q225" s="315">
        <v>20009</v>
      </c>
      <c r="R225" s="97"/>
      <c r="S225" s="97"/>
      <c r="T225" s="97">
        <f>Sheet6!Q227</f>
        <v>0</v>
      </c>
      <c r="U225" s="97">
        <v>180</v>
      </c>
      <c r="V225" s="97">
        <f>Sheet6!W227</f>
        <v>0</v>
      </c>
      <c r="W225" s="97">
        <f t="shared" si="23"/>
        <v>0</v>
      </c>
      <c r="X225" s="97">
        <f>Sheet6!X227</f>
        <v>0</v>
      </c>
      <c r="Y225" s="97">
        <f>Sheet6!AM227</f>
        <v>0</v>
      </c>
      <c r="Z225" s="230" t="s">
        <v>3305</v>
      </c>
      <c r="AA225" s="418">
        <f>VLOOKUP(F225,TaskInstalasi!$F$2:$AK$237,31,FALSE)</f>
        <v>237711805</v>
      </c>
      <c r="AB225" s="206" t="str">
        <f>VLOOKUP(F225,TaskInstalasi!$F$2:$AK$237,32,FALSE)</f>
        <v>Ishak Rusdianto</v>
      </c>
      <c r="AC225" s="97"/>
      <c r="AD225" s="97"/>
      <c r="AE225" s="97"/>
      <c r="AF225" s="230" t="s">
        <v>3303</v>
      </c>
      <c r="AG225" s="417" t="s">
        <v>8548</v>
      </c>
      <c r="AH225" s="215" t="s">
        <v>8547</v>
      </c>
      <c r="AI225" s="97" t="str">
        <f t="shared" si="24"/>
        <v>HUGHES239-PM1-65</v>
      </c>
      <c r="AJ225" s="230">
        <v>233019505</v>
      </c>
      <c r="AK225" s="419" t="s">
        <v>8577</v>
      </c>
      <c r="AL225" s="97"/>
    </row>
    <row r="226" spans="1:38">
      <c r="A226" s="466" t="str">
        <f>VLOOKUP(C226,MasterRemote!$F$2:$H$237,3,FALSE)</f>
        <v>SCM201900010008000186</v>
      </c>
      <c r="B226" s="97">
        <f>Sheet6!B228</f>
        <v>186</v>
      </c>
      <c r="C226" s="97" t="str">
        <f>Sheet6!C228</f>
        <v>5.108.17.1</v>
      </c>
      <c r="D226" s="314">
        <f>Sheet6!H228</f>
        <v>43625</v>
      </c>
      <c r="E226" s="97" t="s">
        <v>8575</v>
      </c>
      <c r="F226" s="97" t="str">
        <f>Sheet6!D228</f>
        <v>KANCA PLG KAYU AGUNG</v>
      </c>
      <c r="G226" s="207" t="s">
        <v>3268</v>
      </c>
      <c r="H226" s="207" t="s">
        <v>3269</v>
      </c>
      <c r="I226" s="314">
        <f t="shared" ref="I226" si="25">D226</f>
        <v>43625</v>
      </c>
      <c r="J226" s="314">
        <f t="shared" ref="J226" si="26">D226</f>
        <v>43625</v>
      </c>
      <c r="K226" s="314">
        <f t="shared" ref="K226" si="27">D226</f>
        <v>43625</v>
      </c>
      <c r="L226" s="314">
        <f t="shared" ref="L226" si="28">D226</f>
        <v>43625</v>
      </c>
      <c r="M226" s="416" t="s">
        <v>8547</v>
      </c>
      <c r="N226" s="417" t="s">
        <v>8548</v>
      </c>
      <c r="O226" s="416" t="s">
        <v>14</v>
      </c>
      <c r="P226" s="97" t="s">
        <v>2940</v>
      </c>
      <c r="Q226" s="315">
        <v>20009</v>
      </c>
      <c r="R226" s="97"/>
      <c r="S226" s="97"/>
      <c r="T226" s="97">
        <f>Sheet6!Q228</f>
        <v>0</v>
      </c>
      <c r="U226" s="97">
        <v>180</v>
      </c>
      <c r="V226" s="97">
        <f>Sheet6!W228</f>
        <v>0</v>
      </c>
      <c r="W226" s="97">
        <f t="shared" ref="W226" si="29">V226</f>
        <v>0</v>
      </c>
      <c r="X226" s="97">
        <f>Sheet6!X228</f>
        <v>0</v>
      </c>
      <c r="Y226" s="97" t="str">
        <f>Sheet6!AM228</f>
        <v>SARANA PENUNJANG PERANGKAT INDOOR
• AC ADA DAN SUHU NORMAL DINGIN
• UPS : TERSEDIA DAN BACKUP
KELISTRIKAN OUTPUT KE ADAPTOR :
• PG : 223V
• PN : 223V
• NG : 0.4V
ACTION MAINTENANCE
• GANTI LNB PLL RUSAK
• CEK KONEKTOR DAN PERGANTIAN ISOLASI DENGAN 3M/DODOL /SEALENT INDOOR OUTDOOR
• POINTING MAKSIMAL SQF DAN ESNO XPOOL
• CONFIGURASI MODEM JUPITER DAN ATTENUASI KABEL SUDAH SESUAI.
• SPEEDTEST LINK BRI SUDA</v>
      </c>
      <c r="Z226" s="230" t="s">
        <v>3305</v>
      </c>
      <c r="AA226" s="418">
        <f>VLOOKUP(F226,TaskInstalasi!$F$2:$AK$237,31,FALSE)</f>
        <v>233059704</v>
      </c>
      <c r="AB226" s="206" t="str">
        <f>VLOOKUP(F226,TaskInstalasi!$F$2:$AK$237,32,FALSE)</f>
        <v>Mohammad Rizal</v>
      </c>
      <c r="AC226" s="97"/>
      <c r="AD226" s="97"/>
      <c r="AE226" s="97"/>
      <c r="AF226" s="230" t="s">
        <v>3303</v>
      </c>
      <c r="AG226" s="417" t="s">
        <v>8548</v>
      </c>
      <c r="AH226" s="215" t="s">
        <v>8547</v>
      </c>
      <c r="AI226" s="97" t="str">
        <f t="shared" ref="AI226" si="30">Z226&amp;"-"&amp;E226&amp;"-"&amp;B226</f>
        <v>HUGHES239-PM1-186</v>
      </c>
      <c r="AJ226" s="230">
        <v>233019505</v>
      </c>
      <c r="AK226" s="419" t="s">
        <v>8577</v>
      </c>
      <c r="AL226" s="97"/>
    </row>
    <row r="227" spans="1:38">
      <c r="A227" s="466" t="str">
        <f>VLOOKUP(C227,MasterRemote!$F$2:$H$237,3,FALSE)</f>
        <v>SCM201900010008000089</v>
      </c>
      <c r="B227" s="97">
        <f>Sheet6!B229</f>
        <v>89</v>
      </c>
      <c r="C227" s="97" t="str">
        <f>Sheet6!C229</f>
        <v>2.35.17.1</v>
      </c>
      <c r="D227" s="314">
        <f>Sheet6!H229</f>
        <v>43627</v>
      </c>
      <c r="E227" s="97" t="s">
        <v>8575</v>
      </c>
      <c r="F227" s="97" t="str">
        <f>Sheet6!D229</f>
        <v>KANWIL BDG BANDUNG (F) 2.35.17.109</v>
      </c>
      <c r="G227" s="187">
        <v>999999309</v>
      </c>
      <c r="H227" s="97" t="s">
        <v>3005</v>
      </c>
      <c r="I227" s="314">
        <f t="shared" ref="I227:I232" si="31">D227</f>
        <v>43627</v>
      </c>
      <c r="J227" s="314">
        <f t="shared" ref="J227:J232" si="32">D227</f>
        <v>43627</v>
      </c>
      <c r="K227" s="314">
        <f t="shared" ref="K227:K232" si="33">D227</f>
        <v>43627</v>
      </c>
      <c r="L227" s="314">
        <f t="shared" ref="L227:L232" si="34">D227</f>
        <v>43627</v>
      </c>
      <c r="M227" s="416" t="s">
        <v>8547</v>
      </c>
      <c r="N227" s="417" t="s">
        <v>8548</v>
      </c>
      <c r="O227" s="416" t="s">
        <v>14</v>
      </c>
      <c r="P227" s="97" t="s">
        <v>2940</v>
      </c>
      <c r="Q227" s="315">
        <v>20009</v>
      </c>
      <c r="R227" s="97"/>
      <c r="S227" s="97"/>
      <c r="T227" s="97">
        <f>Sheet6!Q229</f>
        <v>0</v>
      </c>
      <c r="U227" s="97">
        <v>180</v>
      </c>
      <c r="V227" s="97">
        <f>Sheet6!W229</f>
        <v>0</v>
      </c>
      <c r="W227" s="97">
        <f t="shared" ref="W227:W232" si="35">V227</f>
        <v>0</v>
      </c>
      <c r="X227" s="97">
        <f>Sheet6!X229</f>
        <v>0</v>
      </c>
      <c r="Y227" s="97">
        <f>Sheet6!AM229</f>
        <v>0</v>
      </c>
      <c r="Z227" s="230" t="s">
        <v>3305</v>
      </c>
      <c r="AA227" s="418">
        <f>VLOOKUP(F227,TaskInstalasi!$F$2:$AK$237,31,FALSE)</f>
        <v>237711805</v>
      </c>
      <c r="AB227" s="206" t="str">
        <f>VLOOKUP(F227,TaskInstalasi!$F$2:$AK$237,32,FALSE)</f>
        <v>Ishak Rusdianto</v>
      </c>
      <c r="AC227" s="97"/>
      <c r="AD227" s="97"/>
      <c r="AE227" s="97"/>
      <c r="AF227" s="230" t="s">
        <v>3303</v>
      </c>
      <c r="AG227" s="417" t="s">
        <v>8548</v>
      </c>
      <c r="AH227" s="215" t="s">
        <v>8547</v>
      </c>
      <c r="AI227" s="97" t="str">
        <f t="shared" ref="AI227:AI232" si="36">Z227&amp;"-"&amp;E227&amp;"-"&amp;B227</f>
        <v>HUGHES239-PM1-89</v>
      </c>
      <c r="AJ227" s="230">
        <v>233019505</v>
      </c>
      <c r="AK227" s="419" t="s">
        <v>8577</v>
      </c>
      <c r="AL227" s="97"/>
    </row>
    <row r="228" spans="1:38">
      <c r="A228" s="466" t="str">
        <f>VLOOKUP(C228,MasterRemote!$F$2:$H$237,3,FALSE)</f>
        <v>SCM201900010008000190</v>
      </c>
      <c r="B228" s="97">
        <f>Sheet6!B230</f>
        <v>190</v>
      </c>
      <c r="C228" s="97" t="str">
        <f>Sheet6!C230</f>
        <v>3.61.17.1</v>
      </c>
      <c r="D228" s="314">
        <f>Sheet6!H230</f>
        <v>43629</v>
      </c>
      <c r="E228" s="97" t="s">
        <v>8575</v>
      </c>
      <c r="F228" s="97" t="str">
        <f>Sheet6!D230</f>
        <v>KANCA SINGARAJA</v>
      </c>
      <c r="G228" s="206" t="s">
        <v>3232</v>
      </c>
      <c r="H228" s="206" t="s">
        <v>3233</v>
      </c>
      <c r="I228" s="314">
        <f t="shared" si="31"/>
        <v>43629</v>
      </c>
      <c r="J228" s="314">
        <f t="shared" si="32"/>
        <v>43629</v>
      </c>
      <c r="K228" s="314">
        <f t="shared" si="33"/>
        <v>43629</v>
      </c>
      <c r="L228" s="314">
        <f t="shared" si="34"/>
        <v>43629</v>
      </c>
      <c r="M228" s="416" t="s">
        <v>8547</v>
      </c>
      <c r="N228" s="417" t="s">
        <v>8548</v>
      </c>
      <c r="O228" s="416" t="s">
        <v>14</v>
      </c>
      <c r="P228" s="97" t="s">
        <v>2940</v>
      </c>
      <c r="Q228" s="315">
        <v>20009</v>
      </c>
      <c r="R228" s="97"/>
      <c r="S228" s="97"/>
      <c r="T228" s="97">
        <f>Sheet6!Q230</f>
        <v>0</v>
      </c>
      <c r="U228" s="97">
        <v>180</v>
      </c>
      <c r="V228" s="97">
        <f>Sheet6!W230</f>
        <v>0</v>
      </c>
      <c r="W228" s="97">
        <f t="shared" si="35"/>
        <v>0</v>
      </c>
      <c r="X228" s="97">
        <f>Sheet6!X230</f>
        <v>0</v>
      </c>
      <c r="Y228" s="97">
        <f>Sheet6!AM230</f>
        <v>0</v>
      </c>
      <c r="Z228" s="230" t="s">
        <v>3305</v>
      </c>
      <c r="AA228" s="418">
        <f>VLOOKUP(F228,TaskInstalasi!$F$2:$AK$237,31,FALSE)</f>
        <v>236471702</v>
      </c>
      <c r="AB228" s="206" t="str">
        <f>VLOOKUP(F228,TaskInstalasi!$F$2:$AK$237,32,FALSE)</f>
        <v>Tubagus Arifyanto</v>
      </c>
      <c r="AC228" s="97"/>
      <c r="AD228" s="97"/>
      <c r="AE228" s="97"/>
      <c r="AF228" s="230" t="s">
        <v>3303</v>
      </c>
      <c r="AG228" s="417" t="s">
        <v>8548</v>
      </c>
      <c r="AH228" s="215" t="s">
        <v>8547</v>
      </c>
      <c r="AI228" s="97" t="str">
        <f t="shared" si="36"/>
        <v>HUGHES239-PM1-190</v>
      </c>
      <c r="AJ228" s="230">
        <v>233019505</v>
      </c>
      <c r="AK228" s="419" t="s">
        <v>8577</v>
      </c>
      <c r="AL228" s="97"/>
    </row>
    <row r="229" spans="1:38">
      <c r="A229" s="466" t="str">
        <f>VLOOKUP(C229,MasterRemote!$F$2:$H$237,3,FALSE)</f>
        <v>SCM201900010008000011</v>
      </c>
      <c r="B229" s="97">
        <f>Sheet6!B231</f>
        <v>11</v>
      </c>
      <c r="C229" s="97" t="str">
        <f>Sheet6!C231</f>
        <v>46.1.57.1</v>
      </c>
      <c r="D229" s="314">
        <f>Sheet6!H231</f>
        <v>43629</v>
      </c>
      <c r="E229" s="97" t="s">
        <v>8575</v>
      </c>
      <c r="F229" s="97" t="str">
        <f>Sheet6!D231</f>
        <v>KANCA PKU TELUK KUANTAN BACKUP [46.1.57.1]</v>
      </c>
      <c r="G229" s="206" t="s">
        <v>2964</v>
      </c>
      <c r="H229" s="206" t="s">
        <v>2965</v>
      </c>
      <c r="I229" s="314">
        <f t="shared" si="31"/>
        <v>43629</v>
      </c>
      <c r="J229" s="314">
        <f t="shared" si="32"/>
        <v>43629</v>
      </c>
      <c r="K229" s="314">
        <f t="shared" si="33"/>
        <v>43629</v>
      </c>
      <c r="L229" s="314">
        <f t="shared" si="34"/>
        <v>43629</v>
      </c>
      <c r="M229" s="416" t="s">
        <v>8547</v>
      </c>
      <c r="N229" s="417" t="s">
        <v>8548</v>
      </c>
      <c r="O229" s="416" t="s">
        <v>14</v>
      </c>
      <c r="P229" s="97" t="s">
        <v>2940</v>
      </c>
      <c r="Q229" s="315">
        <v>20009</v>
      </c>
      <c r="R229" s="97"/>
      <c r="S229" s="97"/>
      <c r="T229" s="97">
        <f>Sheet6!Q231</f>
        <v>0</v>
      </c>
      <c r="U229" s="97">
        <v>180</v>
      </c>
      <c r="V229" s="97">
        <f>Sheet6!W231</f>
        <v>0</v>
      </c>
      <c r="W229" s="97">
        <f t="shared" si="35"/>
        <v>0</v>
      </c>
      <c r="X229" s="97">
        <f>Sheet6!X231</f>
        <v>0</v>
      </c>
      <c r="Y229" s="97">
        <f>Sheet6!AM231</f>
        <v>0</v>
      </c>
      <c r="Z229" s="230" t="s">
        <v>3305</v>
      </c>
      <c r="AA229" s="418">
        <f>VLOOKUP(F229,TaskInstalasi!$F$2:$AK$237,31,FALSE)</f>
        <v>236941705</v>
      </c>
      <c r="AB229" s="206" t="str">
        <f>VLOOKUP(F229,TaskInstalasi!$F$2:$AK$237,32,FALSE)</f>
        <v>Dede Somantri</v>
      </c>
      <c r="AC229" s="97"/>
      <c r="AD229" s="97"/>
      <c r="AE229" s="97"/>
      <c r="AF229" s="230" t="s">
        <v>3303</v>
      </c>
      <c r="AG229" s="417" t="s">
        <v>8548</v>
      </c>
      <c r="AH229" s="215" t="s">
        <v>8547</v>
      </c>
      <c r="AI229" s="97" t="str">
        <f t="shared" si="36"/>
        <v>HUGHES239-PM1-11</v>
      </c>
      <c r="AJ229" s="230">
        <v>233019505</v>
      </c>
      <c r="AK229" s="419" t="s">
        <v>8577</v>
      </c>
      <c r="AL229" s="97"/>
    </row>
    <row r="230" spans="1:38">
      <c r="A230" s="466" t="str">
        <f>VLOOKUP(C230,MasterRemote!$F$2:$H$237,3,FALSE)</f>
        <v>SCM201900010008000076</v>
      </c>
      <c r="B230" s="97">
        <f>Sheet6!B232</f>
        <v>76</v>
      </c>
      <c r="C230" s="97" t="str">
        <f>Sheet6!C232</f>
        <v>3.35.17.1</v>
      </c>
      <c r="D230" s="314">
        <f>Sheet6!H232</f>
        <v>43630</v>
      </c>
      <c r="E230" s="97" t="s">
        <v>8575</v>
      </c>
      <c r="F230" s="97" t="str">
        <f>Sheet6!D232</f>
        <v>KANWIL DPS DENPASAR (M) 3.35.17.1</v>
      </c>
      <c r="G230" s="206" t="s">
        <v>3232</v>
      </c>
      <c r="H230" s="206" t="s">
        <v>3233</v>
      </c>
      <c r="I230" s="314">
        <f t="shared" si="31"/>
        <v>43630</v>
      </c>
      <c r="J230" s="314">
        <f t="shared" si="32"/>
        <v>43630</v>
      </c>
      <c r="K230" s="314">
        <f t="shared" si="33"/>
        <v>43630</v>
      </c>
      <c r="L230" s="314">
        <f t="shared" si="34"/>
        <v>43630</v>
      </c>
      <c r="M230" s="416" t="s">
        <v>8547</v>
      </c>
      <c r="N230" s="417" t="s">
        <v>8548</v>
      </c>
      <c r="O230" s="416" t="s">
        <v>14</v>
      </c>
      <c r="P230" s="97" t="s">
        <v>2940</v>
      </c>
      <c r="Q230" s="315">
        <v>20009</v>
      </c>
      <c r="R230" s="97"/>
      <c r="S230" s="97"/>
      <c r="T230" s="97">
        <f>Sheet6!Q232</f>
        <v>0</v>
      </c>
      <c r="U230" s="97">
        <v>180</v>
      </c>
      <c r="V230" s="97">
        <f>Sheet6!W232</f>
        <v>0</v>
      </c>
      <c r="W230" s="97">
        <f t="shared" si="35"/>
        <v>0</v>
      </c>
      <c r="X230" s="97">
        <f>Sheet6!X232</f>
        <v>0</v>
      </c>
      <c r="Y230" s="97">
        <f>Sheet6!AM232</f>
        <v>0</v>
      </c>
      <c r="Z230" s="230" t="s">
        <v>3305</v>
      </c>
      <c r="AA230" s="418">
        <f>VLOOKUP(F230,TaskInstalasi!$F$2:$AK$237,31,FALSE)</f>
        <v>236471702</v>
      </c>
      <c r="AB230" s="206" t="str">
        <f>VLOOKUP(F230,TaskInstalasi!$F$2:$AK$237,32,FALSE)</f>
        <v>Tubagus Arifyanto</v>
      </c>
      <c r="AC230" s="97"/>
      <c r="AD230" s="97"/>
      <c r="AE230" s="97"/>
      <c r="AF230" s="230" t="s">
        <v>3303</v>
      </c>
      <c r="AG230" s="417" t="s">
        <v>8548</v>
      </c>
      <c r="AH230" s="215" t="s">
        <v>8547</v>
      </c>
      <c r="AI230" s="97" t="str">
        <f t="shared" si="36"/>
        <v>HUGHES239-PM1-76</v>
      </c>
      <c r="AJ230" s="230">
        <v>233019505</v>
      </c>
      <c r="AK230" s="419" t="s">
        <v>8577</v>
      </c>
      <c r="AL230" s="97"/>
    </row>
    <row r="231" spans="1:38">
      <c r="A231" s="466" t="str">
        <f>VLOOKUP(C231,MasterRemote!$F$2:$H$237,3,FALSE)</f>
        <v>SCM201900010008000191</v>
      </c>
      <c r="B231" s="97">
        <f>Sheet6!B233</f>
        <v>191</v>
      </c>
      <c r="C231" s="97" t="str">
        <f>Sheet6!C233</f>
        <v>3.60.17.1</v>
      </c>
      <c r="D231" s="314">
        <f>Sheet6!H233</f>
        <v>43631</v>
      </c>
      <c r="E231" s="97" t="s">
        <v>8575</v>
      </c>
      <c r="F231" s="97" t="str">
        <f>Sheet6!D233</f>
        <v>KANCA DPS AMLAPURA</v>
      </c>
      <c r="G231" s="206" t="s">
        <v>3232</v>
      </c>
      <c r="H231" s="206" t="s">
        <v>3233</v>
      </c>
      <c r="I231" s="314">
        <f t="shared" si="31"/>
        <v>43631</v>
      </c>
      <c r="J231" s="314">
        <f t="shared" si="32"/>
        <v>43631</v>
      </c>
      <c r="K231" s="314">
        <f t="shared" si="33"/>
        <v>43631</v>
      </c>
      <c r="L231" s="314">
        <f t="shared" si="34"/>
        <v>43631</v>
      </c>
      <c r="M231" s="416" t="s">
        <v>8547</v>
      </c>
      <c r="N231" s="417" t="s">
        <v>8548</v>
      </c>
      <c r="O231" s="416" t="s">
        <v>14</v>
      </c>
      <c r="P231" s="97" t="s">
        <v>2940</v>
      </c>
      <c r="Q231" s="315">
        <v>20009</v>
      </c>
      <c r="R231" s="97"/>
      <c r="S231" s="97"/>
      <c r="T231" s="97">
        <f>Sheet6!Q233</f>
        <v>0</v>
      </c>
      <c r="U231" s="97">
        <v>180</v>
      </c>
      <c r="V231" s="97">
        <f>Sheet6!W233</f>
        <v>0</v>
      </c>
      <c r="W231" s="97">
        <f t="shared" si="35"/>
        <v>0</v>
      </c>
      <c r="X231" s="97">
        <f>Sheet6!X233</f>
        <v>0</v>
      </c>
      <c r="Y231" s="97">
        <f>Sheet6!AM233</f>
        <v>0</v>
      </c>
      <c r="Z231" s="230" t="s">
        <v>3305</v>
      </c>
      <c r="AA231" s="418">
        <f>VLOOKUP(F231,TaskInstalasi!$F$2:$AK$237,31,FALSE)</f>
        <v>236471702</v>
      </c>
      <c r="AB231" s="206" t="str">
        <f>VLOOKUP(F231,TaskInstalasi!$F$2:$AK$237,32,FALSE)</f>
        <v>Tubagus Arifyanto</v>
      </c>
      <c r="AC231" s="97"/>
      <c r="AD231" s="97"/>
      <c r="AE231" s="97"/>
      <c r="AF231" s="230" t="s">
        <v>3303</v>
      </c>
      <c r="AG231" s="417" t="s">
        <v>8548</v>
      </c>
      <c r="AH231" s="215" t="s">
        <v>8547</v>
      </c>
      <c r="AI231" s="97" t="str">
        <f t="shared" si="36"/>
        <v>HUGHES239-PM1-191</v>
      </c>
      <c r="AJ231" s="230">
        <v>233019505</v>
      </c>
      <c r="AK231" s="419" t="s">
        <v>8577</v>
      </c>
      <c r="AL231" s="97"/>
    </row>
    <row r="232" spans="1:38">
      <c r="A232" s="466" t="str">
        <f>VLOOKUP(C232,MasterRemote!$F$2:$H$237,3,FALSE)</f>
        <v>SCM201900010008000013</v>
      </c>
      <c r="B232" s="97">
        <f>Sheet6!B234</f>
        <v>13</v>
      </c>
      <c r="C232" s="97" t="str">
        <f>Sheet6!C234</f>
        <v>1.75.17.1</v>
      </c>
      <c r="D232" s="314">
        <f>Sheet6!H234</f>
        <v>43632</v>
      </c>
      <c r="E232" s="97" t="s">
        <v>8575</v>
      </c>
      <c r="F232" s="97" t="str">
        <f>Sheet6!D234</f>
        <v>KANCA SUDIRMAN</v>
      </c>
      <c r="G232" s="206" t="s">
        <v>3218</v>
      </c>
      <c r="H232" s="206" t="s">
        <v>3118</v>
      </c>
      <c r="I232" s="314">
        <f t="shared" si="31"/>
        <v>43632</v>
      </c>
      <c r="J232" s="314">
        <f t="shared" si="32"/>
        <v>43632</v>
      </c>
      <c r="K232" s="314">
        <f t="shared" si="33"/>
        <v>43632</v>
      </c>
      <c r="L232" s="314">
        <f t="shared" si="34"/>
        <v>43632</v>
      </c>
      <c r="M232" s="416" t="s">
        <v>8547</v>
      </c>
      <c r="N232" s="417" t="s">
        <v>8548</v>
      </c>
      <c r="O232" s="416" t="s">
        <v>14</v>
      </c>
      <c r="P232" s="97" t="s">
        <v>2940</v>
      </c>
      <c r="Q232" s="315">
        <v>20009</v>
      </c>
      <c r="R232" s="97"/>
      <c r="S232" s="97"/>
      <c r="T232" s="97">
        <f>Sheet6!Q234</f>
        <v>0</v>
      </c>
      <c r="U232" s="97">
        <v>180</v>
      </c>
      <c r="V232" s="97">
        <f>Sheet6!W234</f>
        <v>0</v>
      </c>
      <c r="W232" s="97">
        <f t="shared" si="35"/>
        <v>0</v>
      </c>
      <c r="X232" s="97">
        <f>Sheet6!X234</f>
        <v>0</v>
      </c>
      <c r="Y232" s="97">
        <f>Sheet6!AM234</f>
        <v>0</v>
      </c>
      <c r="Z232" s="230" t="s">
        <v>3305</v>
      </c>
      <c r="AA232" s="418">
        <f>VLOOKUP(F232,TaskInstalasi!$F$2:$AK$237,31,FALSE)</f>
        <v>236941705</v>
      </c>
      <c r="AB232" s="206" t="str">
        <f>VLOOKUP(F232,TaskInstalasi!$F$2:$AK$237,32,FALSE)</f>
        <v>Dede Somantri</v>
      </c>
      <c r="AC232" s="97"/>
      <c r="AD232" s="97"/>
      <c r="AE232" s="97"/>
      <c r="AF232" s="230" t="s">
        <v>3303</v>
      </c>
      <c r="AG232" s="417" t="s">
        <v>8548</v>
      </c>
      <c r="AH232" s="215" t="s">
        <v>8547</v>
      </c>
      <c r="AI232" s="97" t="str">
        <f t="shared" si="36"/>
        <v>HUGHES239-PM1-13</v>
      </c>
      <c r="AJ232" s="230">
        <v>233019505</v>
      </c>
      <c r="AK232" s="419" t="s">
        <v>8577</v>
      </c>
      <c r="AL232" s="97"/>
    </row>
  </sheetData>
  <autoFilter ref="A1:AL232" xr:uid="{91D78210-8ACA-4A64-8DDB-46DCD202049C}"/>
  <conditionalFormatting sqref="G216">
    <cfRule type="duplicateValues" dxfId="31" priority="1"/>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3BC3D-D737-46CE-87C0-FBE6A8A0329F}">
  <dimension ref="A1:AP234"/>
  <sheetViews>
    <sheetView topLeftCell="A219" workbookViewId="0">
      <selection activeCell="A233" sqref="A233"/>
    </sheetView>
  </sheetViews>
  <sheetFormatPr defaultRowHeight="15"/>
  <cols>
    <col min="1" max="2" width="9.42578125" bestFit="1" customWidth="1"/>
    <col min="4" max="4" width="37.85546875" customWidth="1"/>
    <col min="8" max="8" width="12.42578125" customWidth="1"/>
    <col min="9" max="9" width="11" bestFit="1" customWidth="1"/>
    <col min="14" max="14" width="12.140625" bestFit="1" customWidth="1"/>
    <col min="15" max="15" width="9.28515625" bestFit="1" customWidth="1"/>
    <col min="17" max="17" width="9.42578125" bestFit="1" customWidth="1"/>
    <col min="18" max="18" width="9.28515625" bestFit="1" customWidth="1"/>
    <col min="21" max="21" width="9.28515625" bestFit="1" customWidth="1"/>
    <col min="25" max="25" width="9.42578125" bestFit="1" customWidth="1"/>
    <col min="26" max="27" width="9.28515625" bestFit="1" customWidth="1"/>
    <col min="28" max="28" width="12.140625" bestFit="1" customWidth="1"/>
    <col min="30" max="30" width="10.140625" bestFit="1" customWidth="1"/>
    <col min="31" max="31" width="11" bestFit="1" customWidth="1"/>
    <col min="36" max="36" width="12.140625" bestFit="1" customWidth="1"/>
    <col min="41" max="42" width="10.42578125" bestFit="1" customWidth="1"/>
  </cols>
  <sheetData>
    <row r="1" spans="1:41">
      <c r="A1" s="420"/>
      <c r="B1" s="420"/>
      <c r="C1" s="420"/>
      <c r="D1" s="420"/>
      <c r="E1" s="420"/>
      <c r="F1" s="420"/>
      <c r="G1" s="420"/>
      <c r="H1" s="420"/>
      <c r="I1" s="420"/>
      <c r="J1" s="420"/>
      <c r="K1" s="420"/>
      <c r="L1" s="420"/>
      <c r="M1" s="420"/>
      <c r="N1" s="420"/>
      <c r="O1" s="420"/>
      <c r="P1" s="420"/>
      <c r="Q1" s="420"/>
      <c r="R1" s="420"/>
      <c r="S1" s="420"/>
      <c r="T1" s="420"/>
      <c r="U1" s="420"/>
      <c r="V1" s="420"/>
      <c r="W1" s="420"/>
      <c r="X1" s="420"/>
      <c r="Y1" s="420"/>
      <c r="Z1" s="420"/>
      <c r="AA1" s="420"/>
      <c r="AB1" s="420"/>
      <c r="AC1" s="420"/>
      <c r="AD1" s="420"/>
      <c r="AE1" s="420"/>
      <c r="AF1" s="420"/>
      <c r="AG1" s="420"/>
      <c r="AH1" s="420"/>
      <c r="AI1" s="420"/>
      <c r="AJ1" s="420"/>
      <c r="AK1" s="420"/>
      <c r="AL1" s="420"/>
      <c r="AM1" s="420"/>
      <c r="AN1" s="420"/>
      <c r="AO1" s="420"/>
    </row>
    <row r="2" spans="1:41" ht="30" customHeight="1">
      <c r="A2" s="420"/>
      <c r="B2" s="420"/>
      <c r="C2" s="420"/>
      <c r="D2" s="420"/>
      <c r="E2" s="420"/>
      <c r="F2" s="420"/>
      <c r="G2" s="456" t="s">
        <v>8578</v>
      </c>
      <c r="H2" s="456"/>
      <c r="I2" s="457" t="s">
        <v>4687</v>
      </c>
      <c r="J2" s="457"/>
      <c r="K2" s="420"/>
      <c r="L2" s="420"/>
      <c r="M2" s="420"/>
      <c r="N2" s="420"/>
      <c r="O2" s="420"/>
      <c r="P2" s="458" t="s">
        <v>4699</v>
      </c>
      <c r="Q2" s="458"/>
      <c r="R2" s="458"/>
      <c r="S2" s="421"/>
      <c r="T2" s="422"/>
      <c r="U2" s="421"/>
      <c r="V2" s="422"/>
      <c r="W2" s="459" t="s">
        <v>8579</v>
      </c>
      <c r="X2" s="459"/>
      <c r="Y2" s="460" t="s">
        <v>8580</v>
      </c>
      <c r="Z2" s="460"/>
      <c r="AA2" s="460"/>
      <c r="AB2" s="460"/>
      <c r="AC2" s="460"/>
      <c r="AD2" s="460"/>
      <c r="AE2" s="460"/>
      <c r="AF2" s="455" t="s">
        <v>8581</v>
      </c>
      <c r="AG2" s="455"/>
      <c r="AH2" s="455"/>
      <c r="AI2" s="455"/>
      <c r="AJ2" s="455"/>
      <c r="AK2" s="455"/>
      <c r="AL2" s="455"/>
      <c r="AM2" s="423"/>
      <c r="AN2" s="423"/>
      <c r="AO2" s="423"/>
    </row>
    <row r="3" spans="1:41">
      <c r="A3" s="424" t="s">
        <v>8582</v>
      </c>
      <c r="B3" s="425" t="s">
        <v>4714</v>
      </c>
      <c r="C3" s="426" t="s">
        <v>2930</v>
      </c>
      <c r="D3" s="427" t="s">
        <v>8583</v>
      </c>
      <c r="E3" s="427" t="s">
        <v>4717</v>
      </c>
      <c r="F3" s="427" t="s">
        <v>4720</v>
      </c>
      <c r="G3" s="424" t="s">
        <v>8584</v>
      </c>
      <c r="H3" s="424" t="s">
        <v>8585</v>
      </c>
      <c r="I3" s="428" t="s">
        <v>8586</v>
      </c>
      <c r="J3" s="428" t="s">
        <v>4744</v>
      </c>
      <c r="K3" s="424" t="s">
        <v>8587</v>
      </c>
      <c r="L3" s="424" t="s">
        <v>2935</v>
      </c>
      <c r="M3" s="429" t="s">
        <v>4688</v>
      </c>
      <c r="N3" s="424" t="s">
        <v>8588</v>
      </c>
      <c r="O3" s="424" t="s">
        <v>2929</v>
      </c>
      <c r="P3" s="430" t="s">
        <v>6768</v>
      </c>
      <c r="Q3" s="430" t="s">
        <v>6769</v>
      </c>
      <c r="R3" s="430" t="s">
        <v>6770</v>
      </c>
      <c r="S3" s="430" t="s">
        <v>6771</v>
      </c>
      <c r="T3" s="430" t="s">
        <v>6773</v>
      </c>
      <c r="U3" s="430" t="s">
        <v>6774</v>
      </c>
      <c r="V3" s="430" t="s">
        <v>6786</v>
      </c>
      <c r="W3" s="430" t="s">
        <v>4700</v>
      </c>
      <c r="X3" s="430" t="s">
        <v>6787</v>
      </c>
      <c r="Y3" s="431" t="s">
        <v>6776</v>
      </c>
      <c r="Z3" s="431" t="s">
        <v>6777</v>
      </c>
      <c r="AA3" s="431" t="s">
        <v>6778</v>
      </c>
      <c r="AB3" s="431" t="s">
        <v>6779</v>
      </c>
      <c r="AC3" s="431" t="s">
        <v>6780</v>
      </c>
      <c r="AD3" s="431" t="s">
        <v>6781</v>
      </c>
      <c r="AE3" s="431" t="s">
        <v>6782</v>
      </c>
      <c r="AF3" s="432" t="s">
        <v>6776</v>
      </c>
      <c r="AG3" s="432" t="s">
        <v>6777</v>
      </c>
      <c r="AH3" s="432" t="s">
        <v>6778</v>
      </c>
      <c r="AI3" s="432" t="s">
        <v>6779</v>
      </c>
      <c r="AJ3" s="432" t="s">
        <v>6780</v>
      </c>
      <c r="AK3" s="432" t="s">
        <v>6781</v>
      </c>
      <c r="AL3" s="432" t="s">
        <v>6782</v>
      </c>
      <c r="AM3" s="433" t="s">
        <v>8589</v>
      </c>
      <c r="AN3" s="433" t="s">
        <v>8590</v>
      </c>
      <c r="AO3" s="433" t="s">
        <v>8591</v>
      </c>
    </row>
    <row r="4" spans="1:41">
      <c r="A4" s="434">
        <v>1</v>
      </c>
      <c r="B4" s="434">
        <v>45</v>
      </c>
      <c r="C4" s="435" t="s">
        <v>3990</v>
      </c>
      <c r="D4" s="420" t="s">
        <v>3579</v>
      </c>
      <c r="E4" s="420" t="s">
        <v>3991</v>
      </c>
      <c r="F4" s="420" t="s">
        <v>8592</v>
      </c>
      <c r="G4" s="420" t="s">
        <v>8575</v>
      </c>
      <c r="H4" s="436">
        <v>43598</v>
      </c>
      <c r="I4" s="436">
        <v>43598</v>
      </c>
      <c r="J4" s="420" t="s">
        <v>8593</v>
      </c>
      <c r="K4" s="420" t="s">
        <v>4767</v>
      </c>
      <c r="L4" s="420" t="s">
        <v>2940</v>
      </c>
      <c r="M4" s="437" t="s">
        <v>3090</v>
      </c>
      <c r="N4" s="438">
        <v>85353332233</v>
      </c>
      <c r="O4" s="435" t="s">
        <v>3989</v>
      </c>
      <c r="P4" s="420"/>
      <c r="Q4" s="434">
        <v>128</v>
      </c>
      <c r="R4" s="434">
        <v>127</v>
      </c>
      <c r="S4" s="420" t="s">
        <v>8594</v>
      </c>
      <c r="T4" s="420"/>
      <c r="U4" s="434">
        <v>128</v>
      </c>
      <c r="V4" s="420" t="s">
        <v>4935</v>
      </c>
      <c r="W4" s="420" t="s">
        <v>8595</v>
      </c>
      <c r="X4" s="420" t="s">
        <v>8596</v>
      </c>
      <c r="Y4" s="434">
        <v>13195897</v>
      </c>
      <c r="Z4" s="435" t="s">
        <v>7812</v>
      </c>
      <c r="AA4" s="435" t="s">
        <v>7813</v>
      </c>
      <c r="AB4" s="420" t="s">
        <v>7814</v>
      </c>
      <c r="AC4" s="420" t="s">
        <v>8597</v>
      </c>
      <c r="AD4" s="420" t="s">
        <v>7816</v>
      </c>
      <c r="AE4" s="435">
        <v>5170915</v>
      </c>
      <c r="AF4" s="420"/>
      <c r="AG4" s="420"/>
      <c r="AH4" s="420"/>
      <c r="AI4" s="420"/>
      <c r="AJ4" s="439" t="s">
        <v>7815</v>
      </c>
      <c r="AK4" s="420"/>
      <c r="AL4" s="420"/>
      <c r="AM4" s="420" t="s">
        <v>8598</v>
      </c>
      <c r="AN4" s="420" t="s">
        <v>8599</v>
      </c>
      <c r="AO4" s="436">
        <v>43599</v>
      </c>
    </row>
    <row r="5" spans="1:41">
      <c r="A5" s="434">
        <v>2</v>
      </c>
      <c r="B5" s="434">
        <v>63</v>
      </c>
      <c r="C5" s="435" t="s">
        <v>4058</v>
      </c>
      <c r="D5" s="420" t="s">
        <v>3612</v>
      </c>
      <c r="E5" s="420" t="s">
        <v>4059</v>
      </c>
      <c r="F5" s="420" t="s">
        <v>8592</v>
      </c>
      <c r="G5" s="420" t="s">
        <v>8575</v>
      </c>
      <c r="H5" s="436">
        <v>43598</v>
      </c>
      <c r="I5" s="436">
        <v>43598</v>
      </c>
      <c r="J5" s="420" t="s">
        <v>8593</v>
      </c>
      <c r="K5" s="420" t="s">
        <v>4767</v>
      </c>
      <c r="L5" s="420" t="s">
        <v>2940</v>
      </c>
      <c r="M5" s="437" t="s">
        <v>3000</v>
      </c>
      <c r="N5" s="438">
        <v>82312000084</v>
      </c>
      <c r="O5" s="435" t="s">
        <v>4057</v>
      </c>
      <c r="P5" s="420"/>
      <c r="Q5" s="434">
        <v>110</v>
      </c>
      <c r="R5" s="434">
        <v>123</v>
      </c>
      <c r="S5" s="420" t="s">
        <v>8600</v>
      </c>
      <c r="T5" s="420"/>
      <c r="U5" s="420"/>
      <c r="V5" s="420" t="s">
        <v>4935</v>
      </c>
      <c r="W5" s="420" t="s">
        <v>8601</v>
      </c>
      <c r="X5" s="420" t="s">
        <v>8602</v>
      </c>
      <c r="Y5" s="434">
        <v>13195123</v>
      </c>
      <c r="Z5" s="435" t="s">
        <v>7931</v>
      </c>
      <c r="AA5" s="435" t="s">
        <v>7932</v>
      </c>
      <c r="AB5" s="420" t="s">
        <v>7933</v>
      </c>
      <c r="AC5" s="420" t="s">
        <v>8603</v>
      </c>
      <c r="AD5" s="420" t="s">
        <v>7935</v>
      </c>
      <c r="AE5" s="435">
        <v>3170324</v>
      </c>
      <c r="AF5" s="420"/>
      <c r="AG5" s="420"/>
      <c r="AH5" s="420"/>
      <c r="AI5" s="420"/>
      <c r="AJ5" s="439" t="s">
        <v>7934</v>
      </c>
      <c r="AK5" s="420"/>
      <c r="AL5" s="420"/>
      <c r="AM5" s="420" t="s">
        <v>8604</v>
      </c>
      <c r="AN5" s="420" t="s">
        <v>8599</v>
      </c>
      <c r="AO5" s="436">
        <v>43599</v>
      </c>
    </row>
    <row r="6" spans="1:41">
      <c r="A6" s="434">
        <v>3</v>
      </c>
      <c r="B6" s="434">
        <v>31</v>
      </c>
      <c r="C6" s="435" t="s">
        <v>3939</v>
      </c>
      <c r="D6" s="420" t="s">
        <v>3555</v>
      </c>
      <c r="E6" s="369" t="s">
        <v>3940</v>
      </c>
      <c r="F6" s="420"/>
      <c r="G6" s="420" t="s">
        <v>8575</v>
      </c>
      <c r="H6" s="436">
        <v>43599</v>
      </c>
      <c r="I6" s="436">
        <v>43599</v>
      </c>
      <c r="J6" s="420" t="s">
        <v>6923</v>
      </c>
      <c r="K6" s="420" t="s">
        <v>4767</v>
      </c>
      <c r="L6" s="420" t="s">
        <v>2940</v>
      </c>
      <c r="M6" s="420" t="s">
        <v>8605</v>
      </c>
      <c r="N6" s="440">
        <v>82255422024</v>
      </c>
      <c r="O6" s="435" t="s">
        <v>3938</v>
      </c>
      <c r="P6" s="420"/>
      <c r="Q6" s="434">
        <v>132</v>
      </c>
      <c r="R6" s="434">
        <v>129</v>
      </c>
      <c r="S6" s="420" t="s">
        <v>8600</v>
      </c>
      <c r="T6" s="420"/>
      <c r="U6" s="434">
        <v>136</v>
      </c>
      <c r="V6" s="420" t="s">
        <v>4935</v>
      </c>
      <c r="W6" s="420" t="s">
        <v>8606</v>
      </c>
      <c r="X6" s="420" t="s">
        <v>8607</v>
      </c>
      <c r="Y6" s="434">
        <v>13211672</v>
      </c>
      <c r="Z6" s="435" t="s">
        <v>7706</v>
      </c>
      <c r="AA6" s="435" t="s">
        <v>7707</v>
      </c>
      <c r="AB6" s="420" t="s">
        <v>7708</v>
      </c>
      <c r="AC6" s="420" t="s">
        <v>8608</v>
      </c>
      <c r="AD6" s="420" t="s">
        <v>7710</v>
      </c>
      <c r="AE6" s="441">
        <v>8002445</v>
      </c>
      <c r="AF6" s="420"/>
      <c r="AG6" s="420"/>
      <c r="AH6" s="420"/>
      <c r="AI6" s="420"/>
      <c r="AJ6" s="439" t="s">
        <v>7709</v>
      </c>
      <c r="AK6" s="420"/>
      <c r="AL6" s="420"/>
      <c r="AM6" s="420" t="s">
        <v>8604</v>
      </c>
      <c r="AN6" s="369" t="s">
        <v>8609</v>
      </c>
      <c r="AO6" s="420"/>
    </row>
    <row r="7" spans="1:41">
      <c r="A7" s="434">
        <v>4</v>
      </c>
      <c r="B7" s="434">
        <v>82</v>
      </c>
      <c r="C7" s="435" t="s">
        <v>4137</v>
      </c>
      <c r="D7" s="420" t="s">
        <v>3346</v>
      </c>
      <c r="E7" s="369" t="s">
        <v>4138</v>
      </c>
      <c r="F7" s="420"/>
      <c r="G7" s="420" t="s">
        <v>8575</v>
      </c>
      <c r="H7" s="436">
        <v>43599</v>
      </c>
      <c r="I7" s="436">
        <v>43599</v>
      </c>
      <c r="J7" s="420" t="s">
        <v>8593</v>
      </c>
      <c r="K7" s="420" t="s">
        <v>4767</v>
      </c>
      <c r="L7" s="420" t="s">
        <v>2940</v>
      </c>
      <c r="M7" s="420" t="s">
        <v>3104</v>
      </c>
      <c r="N7" s="440">
        <v>81227872712</v>
      </c>
      <c r="O7" s="435" t="s">
        <v>4136</v>
      </c>
      <c r="P7" s="420"/>
      <c r="Q7" s="434">
        <v>127</v>
      </c>
      <c r="R7" s="434">
        <v>127</v>
      </c>
      <c r="S7" s="420"/>
      <c r="T7" s="420"/>
      <c r="U7" s="434">
        <v>136</v>
      </c>
      <c r="V7" s="420" t="s">
        <v>4935</v>
      </c>
      <c r="W7" s="420" t="s">
        <v>8610</v>
      </c>
      <c r="X7" s="420" t="s">
        <v>8611</v>
      </c>
      <c r="Y7" s="434">
        <v>13214820</v>
      </c>
      <c r="Z7" s="435" t="s">
        <v>6949</v>
      </c>
      <c r="AA7" s="435" t="s">
        <v>6950</v>
      </c>
      <c r="AB7" s="420" t="s">
        <v>6951</v>
      </c>
      <c r="AC7" s="420" t="s">
        <v>8612</v>
      </c>
      <c r="AD7" s="420" t="s">
        <v>6953</v>
      </c>
      <c r="AE7" s="435">
        <v>1170009</v>
      </c>
      <c r="AF7" s="420"/>
      <c r="AG7" s="420"/>
      <c r="AH7" s="420"/>
      <c r="AI7" s="420"/>
      <c r="AJ7" s="439" t="s">
        <v>6952</v>
      </c>
      <c r="AK7" s="420"/>
      <c r="AL7" s="420"/>
      <c r="AM7" s="420" t="s">
        <v>8613</v>
      </c>
      <c r="AN7" s="420" t="s">
        <v>8599</v>
      </c>
      <c r="AO7" s="436">
        <v>43600</v>
      </c>
    </row>
    <row r="8" spans="1:41">
      <c r="A8" s="434">
        <v>5</v>
      </c>
      <c r="B8" s="434">
        <v>33</v>
      </c>
      <c r="C8" s="435" t="s">
        <v>3946</v>
      </c>
      <c r="D8" s="420" t="s">
        <v>3557</v>
      </c>
      <c r="E8" s="369" t="s">
        <v>3947</v>
      </c>
      <c r="F8" s="420"/>
      <c r="G8" s="420" t="s">
        <v>8575</v>
      </c>
      <c r="H8" s="436">
        <v>43599</v>
      </c>
      <c r="I8" s="436">
        <v>43599</v>
      </c>
      <c r="J8" s="420" t="s">
        <v>8547</v>
      </c>
      <c r="K8" s="420" t="s">
        <v>4767</v>
      </c>
      <c r="L8" s="420" t="s">
        <v>2940</v>
      </c>
      <c r="M8" s="420" t="s">
        <v>3129</v>
      </c>
      <c r="N8" s="440">
        <v>82110096353</v>
      </c>
      <c r="O8" s="442" t="s">
        <v>3945</v>
      </c>
      <c r="P8" s="420"/>
      <c r="Q8" s="434">
        <v>136</v>
      </c>
      <c r="R8" s="420"/>
      <c r="S8" s="420"/>
      <c r="T8" s="420"/>
      <c r="U8" s="434">
        <v>139</v>
      </c>
      <c r="V8" s="420" t="s">
        <v>4935</v>
      </c>
      <c r="W8" s="420" t="s">
        <v>7590</v>
      </c>
      <c r="X8" s="420" t="s">
        <v>8614</v>
      </c>
      <c r="Y8" s="434">
        <v>13196088</v>
      </c>
      <c r="Z8" s="435" t="s">
        <v>7723</v>
      </c>
      <c r="AA8" s="435" t="s">
        <v>7724</v>
      </c>
      <c r="AB8" s="420" t="s">
        <v>7725</v>
      </c>
      <c r="AC8" s="420" t="s">
        <v>8615</v>
      </c>
      <c r="AD8" s="420" t="s">
        <v>7727</v>
      </c>
      <c r="AE8" s="435"/>
      <c r="AF8" s="420"/>
      <c r="AG8" s="420"/>
      <c r="AH8" s="420"/>
      <c r="AI8" s="420"/>
      <c r="AJ8" s="439" t="s">
        <v>7726</v>
      </c>
      <c r="AK8" s="420"/>
      <c r="AL8" s="420"/>
      <c r="AM8" s="420" t="s">
        <v>8613</v>
      </c>
      <c r="AN8" s="369" t="s">
        <v>8616</v>
      </c>
      <c r="AO8" s="420"/>
    </row>
    <row r="9" spans="1:41">
      <c r="A9" s="434">
        <v>6</v>
      </c>
      <c r="B9" s="434">
        <v>32</v>
      </c>
      <c r="C9" s="435" t="s">
        <v>3942</v>
      </c>
      <c r="D9" s="420" t="s">
        <v>3943</v>
      </c>
      <c r="E9" s="369" t="s">
        <v>3944</v>
      </c>
      <c r="F9" s="420"/>
      <c r="G9" s="420" t="s">
        <v>8575</v>
      </c>
      <c r="H9" s="436">
        <v>43599</v>
      </c>
      <c r="I9" s="436">
        <v>43599</v>
      </c>
      <c r="J9" s="420" t="s">
        <v>8593</v>
      </c>
      <c r="K9" s="420" t="s">
        <v>4767</v>
      </c>
      <c r="L9" s="420" t="s">
        <v>2940</v>
      </c>
      <c r="M9" s="420" t="s">
        <v>3152</v>
      </c>
      <c r="N9" s="440">
        <v>87783797917</v>
      </c>
      <c r="O9" s="435" t="s">
        <v>3941</v>
      </c>
      <c r="P9" s="420"/>
      <c r="Q9" s="434">
        <v>121</v>
      </c>
      <c r="R9" s="434">
        <v>121</v>
      </c>
      <c r="S9" s="420"/>
      <c r="T9" s="420"/>
      <c r="U9" s="420"/>
      <c r="V9" s="420" t="s">
        <v>4935</v>
      </c>
      <c r="W9" s="420" t="s">
        <v>8617</v>
      </c>
      <c r="X9" s="420" t="s">
        <v>8618</v>
      </c>
      <c r="Y9" s="434">
        <v>13215900</v>
      </c>
      <c r="Z9" s="435" t="s">
        <v>7714</v>
      </c>
      <c r="AA9" s="435" t="s">
        <v>7715</v>
      </c>
      <c r="AB9" s="420" t="s">
        <v>7716</v>
      </c>
      <c r="AC9" s="420" t="s">
        <v>8619</v>
      </c>
      <c r="AD9" s="420" t="s">
        <v>7718</v>
      </c>
      <c r="AE9" s="439" t="s">
        <v>8620</v>
      </c>
      <c r="AF9" s="420"/>
      <c r="AG9" s="420"/>
      <c r="AH9" s="420"/>
      <c r="AI9" s="420"/>
      <c r="AJ9" s="439" t="s">
        <v>7717</v>
      </c>
      <c r="AK9" s="420"/>
      <c r="AL9" s="420"/>
      <c r="AM9" s="420" t="s">
        <v>8613</v>
      </c>
      <c r="AN9" s="420" t="s">
        <v>8599</v>
      </c>
      <c r="AO9" s="436">
        <v>43603</v>
      </c>
    </row>
    <row r="10" spans="1:41">
      <c r="A10" s="434">
        <v>7</v>
      </c>
      <c r="B10" s="434">
        <v>72</v>
      </c>
      <c r="C10" s="435" t="s">
        <v>4095</v>
      </c>
      <c r="D10" s="420" t="s">
        <v>3344</v>
      </c>
      <c r="E10" s="369" t="s">
        <v>4096</v>
      </c>
      <c r="F10" s="420"/>
      <c r="G10" s="420" t="s">
        <v>8575</v>
      </c>
      <c r="H10" s="436">
        <v>43599</v>
      </c>
      <c r="I10" s="436">
        <v>43599</v>
      </c>
      <c r="J10" s="420" t="s">
        <v>8593</v>
      </c>
      <c r="K10" s="420" t="s">
        <v>4767</v>
      </c>
      <c r="L10" s="420" t="s">
        <v>2940</v>
      </c>
      <c r="M10" s="420" t="s">
        <v>6946</v>
      </c>
      <c r="N10" s="440">
        <v>89666300351</v>
      </c>
      <c r="O10" s="435" t="s">
        <v>4094</v>
      </c>
      <c r="P10" s="420"/>
      <c r="Q10" s="434">
        <v>128</v>
      </c>
      <c r="R10" s="434">
        <v>127</v>
      </c>
      <c r="S10" s="420"/>
      <c r="T10" s="420"/>
      <c r="U10" s="434">
        <v>136</v>
      </c>
      <c r="V10" s="420" t="s">
        <v>4935</v>
      </c>
      <c r="W10" s="420" t="s">
        <v>8621</v>
      </c>
      <c r="X10" s="420" t="s">
        <v>8622</v>
      </c>
      <c r="Y10" s="434">
        <v>13215038</v>
      </c>
      <c r="Z10" s="435" t="s">
        <v>6939</v>
      </c>
      <c r="AA10" s="435" t="s">
        <v>6940</v>
      </c>
      <c r="AB10" s="420" t="s">
        <v>6941</v>
      </c>
      <c r="AC10" s="420" t="s">
        <v>8623</v>
      </c>
      <c r="AD10" s="420" t="s">
        <v>6943</v>
      </c>
      <c r="AE10" s="435" t="s">
        <v>6944</v>
      </c>
      <c r="AF10" s="420"/>
      <c r="AG10" s="420"/>
      <c r="AH10" s="420"/>
      <c r="AI10" s="420"/>
      <c r="AJ10" s="439" t="s">
        <v>6942</v>
      </c>
      <c r="AK10" s="420"/>
      <c r="AL10" s="420"/>
      <c r="AM10" s="420" t="s">
        <v>8613</v>
      </c>
      <c r="AN10" s="420" t="s">
        <v>8599</v>
      </c>
      <c r="AO10" s="436">
        <v>43600</v>
      </c>
    </row>
    <row r="11" spans="1:41">
      <c r="A11" s="434">
        <v>8</v>
      </c>
      <c r="B11" s="434">
        <v>29</v>
      </c>
      <c r="C11" s="435" t="s">
        <v>3931</v>
      </c>
      <c r="D11" s="420" t="s">
        <v>3550</v>
      </c>
      <c r="E11" s="369" t="s">
        <v>3932</v>
      </c>
      <c r="F11" s="420"/>
      <c r="G11" s="420" t="s">
        <v>8575</v>
      </c>
      <c r="H11" s="436">
        <v>43599</v>
      </c>
      <c r="I11" s="436">
        <v>43599</v>
      </c>
      <c r="J11" s="420" t="s">
        <v>8547</v>
      </c>
      <c r="K11" s="420" t="s">
        <v>4767</v>
      </c>
      <c r="L11" s="420" t="s">
        <v>2940</v>
      </c>
      <c r="M11" s="420" t="s">
        <v>3008</v>
      </c>
      <c r="N11" s="440">
        <v>81313016040</v>
      </c>
      <c r="O11" s="442" t="s">
        <v>3930</v>
      </c>
      <c r="P11" s="420"/>
      <c r="Q11" s="434">
        <v>129</v>
      </c>
      <c r="R11" s="420"/>
      <c r="S11" s="420"/>
      <c r="T11" s="420"/>
      <c r="U11" s="434">
        <v>123</v>
      </c>
      <c r="V11" s="420" t="s">
        <v>4935</v>
      </c>
      <c r="W11" s="420" t="s">
        <v>8624</v>
      </c>
      <c r="X11" s="420" t="s">
        <v>8625</v>
      </c>
      <c r="Y11" s="434">
        <v>13195375</v>
      </c>
      <c r="Z11" s="435" t="s">
        <v>7690</v>
      </c>
      <c r="AA11" s="435" t="s">
        <v>7691</v>
      </c>
      <c r="AB11" s="420" t="s">
        <v>7692</v>
      </c>
      <c r="AC11" s="420" t="s">
        <v>8626</v>
      </c>
      <c r="AD11" s="420" t="s">
        <v>7694</v>
      </c>
      <c r="AE11" s="441">
        <v>5170867</v>
      </c>
      <c r="AF11" s="420"/>
      <c r="AG11" s="420"/>
      <c r="AH11" s="420"/>
      <c r="AI11" s="420"/>
      <c r="AJ11" s="439" t="s">
        <v>7693</v>
      </c>
      <c r="AK11" s="420"/>
      <c r="AL11" s="420"/>
      <c r="AM11" s="420" t="s">
        <v>8627</v>
      </c>
      <c r="AN11" s="369" t="s">
        <v>8628</v>
      </c>
      <c r="AO11" s="420"/>
    </row>
    <row r="12" spans="1:41">
      <c r="A12" s="434">
        <v>9</v>
      </c>
      <c r="B12" s="434">
        <v>30</v>
      </c>
      <c r="C12" s="435" t="s">
        <v>3934</v>
      </c>
      <c r="D12" s="420" t="s">
        <v>3936</v>
      </c>
      <c r="E12" s="369" t="s">
        <v>3937</v>
      </c>
      <c r="F12" s="420"/>
      <c r="G12" s="420" t="s">
        <v>8575</v>
      </c>
      <c r="H12" s="436">
        <v>43599</v>
      </c>
      <c r="I12" s="436">
        <v>43599</v>
      </c>
      <c r="J12" s="420" t="s">
        <v>8593</v>
      </c>
      <c r="K12" s="420" t="s">
        <v>4767</v>
      </c>
      <c r="L12" s="420" t="s">
        <v>2940</v>
      </c>
      <c r="M12" s="420" t="s">
        <v>3126</v>
      </c>
      <c r="N12" s="440">
        <v>81293971719</v>
      </c>
      <c r="O12" s="435" t="s">
        <v>3933</v>
      </c>
      <c r="P12" s="420"/>
      <c r="Q12" s="434">
        <v>130</v>
      </c>
      <c r="R12" s="420"/>
      <c r="S12" s="420"/>
      <c r="T12" s="420"/>
      <c r="U12" s="420"/>
      <c r="V12" s="420" t="s">
        <v>4935</v>
      </c>
      <c r="W12" s="420" t="s">
        <v>8629</v>
      </c>
      <c r="X12" s="420" t="s">
        <v>8630</v>
      </c>
      <c r="Y12" s="434">
        <v>13195296</v>
      </c>
      <c r="Z12" s="435" t="s">
        <v>7697</v>
      </c>
      <c r="AA12" s="435" t="s">
        <v>7698</v>
      </c>
      <c r="AB12" s="420" t="s">
        <v>7699</v>
      </c>
      <c r="AC12" s="420" t="s">
        <v>8631</v>
      </c>
      <c r="AD12" s="420" t="s">
        <v>7701</v>
      </c>
      <c r="AE12" s="441">
        <v>5171201</v>
      </c>
      <c r="AF12" s="420"/>
      <c r="AG12" s="420"/>
      <c r="AH12" s="420"/>
      <c r="AI12" s="420"/>
      <c r="AJ12" s="439" t="s">
        <v>7700</v>
      </c>
      <c r="AK12" s="420"/>
      <c r="AL12" s="420"/>
      <c r="AM12" s="420" t="s">
        <v>8627</v>
      </c>
      <c r="AN12" s="420" t="s">
        <v>8599</v>
      </c>
      <c r="AO12" s="436">
        <v>43603</v>
      </c>
    </row>
    <row r="13" spans="1:41">
      <c r="A13" s="434">
        <v>10</v>
      </c>
      <c r="B13" s="434">
        <v>87</v>
      </c>
      <c r="C13" s="435" t="s">
        <v>4156</v>
      </c>
      <c r="D13" s="420" t="s">
        <v>4157</v>
      </c>
      <c r="E13" s="369" t="s">
        <v>4158</v>
      </c>
      <c r="F13" s="420"/>
      <c r="G13" s="420" t="s">
        <v>8575</v>
      </c>
      <c r="H13" s="436">
        <v>43599</v>
      </c>
      <c r="I13" s="436">
        <v>43599</v>
      </c>
      <c r="J13" s="420" t="s">
        <v>8072</v>
      </c>
      <c r="K13" s="420" t="s">
        <v>4767</v>
      </c>
      <c r="L13" s="420" t="s">
        <v>2940</v>
      </c>
      <c r="M13" s="420" t="s">
        <v>8632</v>
      </c>
      <c r="N13" s="440">
        <v>81288862151</v>
      </c>
      <c r="O13" s="435" t="s">
        <v>4155</v>
      </c>
      <c r="P13" s="420"/>
      <c r="Q13" s="420"/>
      <c r="R13" s="420"/>
      <c r="S13" s="420"/>
      <c r="T13" s="420"/>
      <c r="U13" s="420"/>
      <c r="V13" s="420" t="s">
        <v>4935</v>
      </c>
      <c r="W13" s="420" t="s">
        <v>8633</v>
      </c>
      <c r="X13" s="420" t="s">
        <v>8634</v>
      </c>
      <c r="Y13" s="434">
        <v>13195342</v>
      </c>
      <c r="Z13" s="435" t="s">
        <v>8635</v>
      </c>
      <c r="AA13" s="435" t="s">
        <v>8636</v>
      </c>
      <c r="AB13" s="420" t="s">
        <v>8261</v>
      </c>
      <c r="AC13" s="420" t="s">
        <v>8637</v>
      </c>
      <c r="AD13" s="420" t="s">
        <v>8263</v>
      </c>
      <c r="AE13" s="441">
        <v>5170850</v>
      </c>
      <c r="AF13" s="420"/>
      <c r="AG13" s="420"/>
      <c r="AH13" s="420"/>
      <c r="AI13" s="420"/>
      <c r="AJ13" s="439" t="s">
        <v>8262</v>
      </c>
      <c r="AK13" s="420"/>
      <c r="AL13" s="420"/>
      <c r="AM13" s="420" t="s">
        <v>8613</v>
      </c>
      <c r="AN13" s="420" t="s">
        <v>8072</v>
      </c>
      <c r="AO13" s="420"/>
    </row>
    <row r="14" spans="1:41">
      <c r="A14" s="434">
        <v>11</v>
      </c>
      <c r="B14" s="434">
        <v>55</v>
      </c>
      <c r="C14" s="435" t="s">
        <v>4028</v>
      </c>
      <c r="D14" s="420" t="s">
        <v>3598</v>
      </c>
      <c r="E14" s="369" t="s">
        <v>4029</v>
      </c>
      <c r="F14" s="420"/>
      <c r="G14" s="420" t="s">
        <v>8575</v>
      </c>
      <c r="H14" s="436">
        <v>43599</v>
      </c>
      <c r="I14" s="436">
        <v>43599</v>
      </c>
      <c r="J14" s="420" t="s">
        <v>8547</v>
      </c>
      <c r="K14" s="420" t="s">
        <v>4767</v>
      </c>
      <c r="L14" s="420" t="s">
        <v>2940</v>
      </c>
      <c r="M14" s="420" t="s">
        <v>3090</v>
      </c>
      <c r="N14" s="440">
        <v>85353332233</v>
      </c>
      <c r="O14" s="435" t="s">
        <v>4027</v>
      </c>
      <c r="P14" s="420"/>
      <c r="Q14" s="434">
        <v>129</v>
      </c>
      <c r="R14" s="420"/>
      <c r="S14" s="420"/>
      <c r="T14" s="420"/>
      <c r="U14" s="420"/>
      <c r="V14" s="420" t="s">
        <v>4935</v>
      </c>
      <c r="W14" s="420" t="s">
        <v>8638</v>
      </c>
      <c r="X14" s="420" t="s">
        <v>8639</v>
      </c>
      <c r="Y14" s="434">
        <v>13319181</v>
      </c>
      <c r="Z14" s="435" t="s">
        <v>7877</v>
      </c>
      <c r="AA14" s="435" t="s">
        <v>7878</v>
      </c>
      <c r="AB14" s="420" t="s">
        <v>7879</v>
      </c>
      <c r="AC14" s="420" t="s">
        <v>8640</v>
      </c>
      <c r="AD14" s="420" t="s">
        <v>7881</v>
      </c>
      <c r="AE14" s="441">
        <v>10162072</v>
      </c>
      <c r="AF14" s="420"/>
      <c r="AG14" s="420"/>
      <c r="AH14" s="420"/>
      <c r="AI14" s="420"/>
      <c r="AJ14" s="439" t="s">
        <v>7880</v>
      </c>
      <c r="AK14" s="420"/>
      <c r="AL14" s="420"/>
      <c r="AM14" s="420" t="s">
        <v>8598</v>
      </c>
      <c r="AN14" s="420" t="s">
        <v>8599</v>
      </c>
      <c r="AO14" s="420"/>
    </row>
    <row r="15" spans="1:41">
      <c r="A15" s="434">
        <v>12</v>
      </c>
      <c r="B15" s="434">
        <v>39</v>
      </c>
      <c r="C15" s="435" t="s">
        <v>3967</v>
      </c>
      <c r="D15" s="420" t="s">
        <v>3333</v>
      </c>
      <c r="E15" s="369" t="s">
        <v>3968</v>
      </c>
      <c r="F15" s="420"/>
      <c r="G15" s="420" t="s">
        <v>8575</v>
      </c>
      <c r="H15" s="436">
        <v>43599</v>
      </c>
      <c r="I15" s="436">
        <v>43599</v>
      </c>
      <c r="J15" s="420" t="s">
        <v>8547</v>
      </c>
      <c r="K15" s="420" t="s">
        <v>4767</v>
      </c>
      <c r="L15" s="420" t="s">
        <v>2940</v>
      </c>
      <c r="M15" s="420" t="s">
        <v>5542</v>
      </c>
      <c r="N15" s="440">
        <v>82298524266</v>
      </c>
      <c r="O15" s="435" t="s">
        <v>3966</v>
      </c>
      <c r="P15" s="420"/>
      <c r="Q15" s="434">
        <v>139</v>
      </c>
      <c r="R15" s="420"/>
      <c r="S15" s="420"/>
      <c r="T15" s="420"/>
      <c r="U15" s="434">
        <v>138</v>
      </c>
      <c r="V15" s="420" t="s">
        <v>4935</v>
      </c>
      <c r="W15" s="420" t="s">
        <v>8641</v>
      </c>
      <c r="X15" s="420" t="s">
        <v>8642</v>
      </c>
      <c r="Y15" s="434">
        <v>13214770</v>
      </c>
      <c r="Z15" s="435" t="s">
        <v>6918</v>
      </c>
      <c r="AA15" s="435" t="s">
        <v>6919</v>
      </c>
      <c r="AB15" s="420" t="s">
        <v>6920</v>
      </c>
      <c r="AC15" s="420" t="s">
        <v>8643</v>
      </c>
      <c r="AD15" s="420" t="s">
        <v>6922</v>
      </c>
      <c r="AE15" s="435"/>
      <c r="AF15" s="420"/>
      <c r="AG15" s="420"/>
      <c r="AH15" s="420"/>
      <c r="AI15" s="420"/>
      <c r="AJ15" s="439" t="s">
        <v>6921</v>
      </c>
      <c r="AK15" s="420"/>
      <c r="AL15" s="420"/>
      <c r="AM15" s="420" t="s">
        <v>8644</v>
      </c>
      <c r="AN15" s="369" t="s">
        <v>8645</v>
      </c>
      <c r="AO15" s="420"/>
    </row>
    <row r="16" spans="1:41">
      <c r="A16" s="434">
        <v>13</v>
      </c>
      <c r="B16" s="434">
        <v>223</v>
      </c>
      <c r="C16" s="435" t="s">
        <v>4648</v>
      </c>
      <c r="D16" s="420" t="s">
        <v>4649</v>
      </c>
      <c r="E16" s="369" t="s">
        <v>4650</v>
      </c>
      <c r="F16" s="420"/>
      <c r="G16" s="420" t="s">
        <v>8575</v>
      </c>
      <c r="H16" s="436">
        <v>43599</v>
      </c>
      <c r="I16" s="436">
        <v>43599</v>
      </c>
      <c r="J16" s="420" t="s">
        <v>6923</v>
      </c>
      <c r="K16" s="420" t="s">
        <v>4767</v>
      </c>
      <c r="L16" s="420" t="s">
        <v>2940</v>
      </c>
      <c r="M16" s="420" t="s">
        <v>7739</v>
      </c>
      <c r="N16" s="440">
        <v>81388320435</v>
      </c>
      <c r="O16" s="442" t="s">
        <v>4647</v>
      </c>
      <c r="P16" s="420"/>
      <c r="Q16" s="434">
        <v>139</v>
      </c>
      <c r="R16" s="420"/>
      <c r="S16" s="420"/>
      <c r="T16" s="420"/>
      <c r="U16" s="420"/>
      <c r="V16" s="420" t="s">
        <v>4935</v>
      </c>
      <c r="W16" s="420" t="s">
        <v>8646</v>
      </c>
      <c r="X16" s="420" t="s">
        <v>8647</v>
      </c>
      <c r="Y16" s="434">
        <v>13198576</v>
      </c>
      <c r="Z16" s="435" t="s">
        <v>8524</v>
      </c>
      <c r="AA16" s="435" t="s">
        <v>8525</v>
      </c>
      <c r="AB16" s="434">
        <v>930032643</v>
      </c>
      <c r="AC16" s="420" t="s">
        <v>8648</v>
      </c>
      <c r="AD16" s="434">
        <v>930027983</v>
      </c>
      <c r="AE16" s="435" t="s">
        <v>8649</v>
      </c>
      <c r="AF16" s="420"/>
      <c r="AG16" s="420"/>
      <c r="AH16" s="420"/>
      <c r="AI16" s="420"/>
      <c r="AJ16" s="439" t="s">
        <v>8526</v>
      </c>
      <c r="AK16" s="420"/>
      <c r="AL16" s="420"/>
      <c r="AM16" s="420" t="s">
        <v>8650</v>
      </c>
      <c r="AN16" s="369" t="s">
        <v>8651</v>
      </c>
      <c r="AO16" s="420"/>
    </row>
    <row r="17" spans="1:41">
      <c r="A17" s="434">
        <v>14</v>
      </c>
      <c r="B17" s="434">
        <v>92</v>
      </c>
      <c r="C17" s="435" t="s">
        <v>4176</v>
      </c>
      <c r="D17" s="420" t="s">
        <v>4177</v>
      </c>
      <c r="E17" s="369" t="s">
        <v>4178</v>
      </c>
      <c r="F17" s="420"/>
      <c r="G17" s="420" t="s">
        <v>8575</v>
      </c>
      <c r="H17" s="436">
        <v>43599</v>
      </c>
      <c r="I17" s="436">
        <v>43599</v>
      </c>
      <c r="J17" s="420" t="s">
        <v>8593</v>
      </c>
      <c r="K17" s="420" t="s">
        <v>4767</v>
      </c>
      <c r="L17" s="420" t="s">
        <v>2940</v>
      </c>
      <c r="M17" s="420" t="s">
        <v>3013</v>
      </c>
      <c r="N17" s="440">
        <v>81258129672</v>
      </c>
      <c r="O17" s="435" t="s">
        <v>4175</v>
      </c>
      <c r="P17" s="420"/>
      <c r="Q17" s="434">
        <v>140</v>
      </c>
      <c r="R17" s="420"/>
      <c r="S17" s="420"/>
      <c r="T17" s="420"/>
      <c r="U17" s="420"/>
      <c r="V17" s="420" t="s">
        <v>4935</v>
      </c>
      <c r="W17" s="420" t="s">
        <v>8652</v>
      </c>
      <c r="X17" s="420" t="s">
        <v>8653</v>
      </c>
      <c r="Y17" s="434">
        <v>13212317</v>
      </c>
      <c r="Z17" s="435" t="s">
        <v>8097</v>
      </c>
      <c r="AA17" s="435" t="s">
        <v>8098</v>
      </c>
      <c r="AB17" s="434">
        <v>930032601</v>
      </c>
      <c r="AC17" s="420" t="s">
        <v>8654</v>
      </c>
      <c r="AD17" s="434">
        <v>930030388</v>
      </c>
      <c r="AE17" s="441">
        <v>7161316</v>
      </c>
      <c r="AF17" s="420"/>
      <c r="AG17" s="420"/>
      <c r="AH17" s="420"/>
      <c r="AI17" s="420"/>
      <c r="AJ17" s="439" t="s">
        <v>8099</v>
      </c>
      <c r="AK17" s="420"/>
      <c r="AL17" s="420"/>
      <c r="AM17" s="420"/>
      <c r="AN17" s="420" t="s">
        <v>8599</v>
      </c>
      <c r="AO17" s="436">
        <v>43603</v>
      </c>
    </row>
    <row r="18" spans="1:41">
      <c r="A18" s="434">
        <v>15</v>
      </c>
      <c r="B18" s="434">
        <v>62</v>
      </c>
      <c r="C18" s="435" t="s">
        <v>4055</v>
      </c>
      <c r="D18" s="420" t="s">
        <v>3610</v>
      </c>
      <c r="E18" s="369" t="s">
        <v>4056</v>
      </c>
      <c r="F18" s="420"/>
      <c r="G18" s="420" t="s">
        <v>8575</v>
      </c>
      <c r="H18" s="436">
        <v>43599</v>
      </c>
      <c r="I18" s="436">
        <v>43600</v>
      </c>
      <c r="J18" s="420" t="s">
        <v>8593</v>
      </c>
      <c r="K18" s="420" t="s">
        <v>4767</v>
      </c>
      <c r="L18" s="420" t="s">
        <v>2940</v>
      </c>
      <c r="M18" s="420" t="s">
        <v>3214</v>
      </c>
      <c r="N18" s="440">
        <v>82121951574</v>
      </c>
      <c r="O18" s="435" t="s">
        <v>4054</v>
      </c>
      <c r="P18" s="420"/>
      <c r="Q18" s="434">
        <v>137</v>
      </c>
      <c r="R18" s="420"/>
      <c r="S18" s="420"/>
      <c r="T18" s="420"/>
      <c r="U18" s="420"/>
      <c r="V18" s="420" t="s">
        <v>4935</v>
      </c>
      <c r="W18" s="420" t="s">
        <v>8655</v>
      </c>
      <c r="X18" s="420" t="s">
        <v>8656</v>
      </c>
      <c r="Y18" s="434">
        <v>13195186</v>
      </c>
      <c r="Z18" s="435" t="s">
        <v>7914</v>
      </c>
      <c r="AA18" s="435" t="s">
        <v>7915</v>
      </c>
      <c r="AB18" s="420" t="s">
        <v>7916</v>
      </c>
      <c r="AC18" s="420" t="s">
        <v>8657</v>
      </c>
      <c r="AD18" s="420" t="s">
        <v>7918</v>
      </c>
      <c r="AE18" s="435" t="s">
        <v>7919</v>
      </c>
      <c r="AF18" s="420"/>
      <c r="AG18" s="420"/>
      <c r="AH18" s="420"/>
      <c r="AI18" s="420"/>
      <c r="AJ18" s="439" t="s">
        <v>7917</v>
      </c>
      <c r="AK18" s="420"/>
      <c r="AL18" s="420"/>
      <c r="AM18" s="420" t="s">
        <v>8658</v>
      </c>
      <c r="AN18" s="420" t="s">
        <v>8599</v>
      </c>
      <c r="AO18" s="436">
        <v>43603</v>
      </c>
    </row>
    <row r="19" spans="1:41">
      <c r="A19" s="434">
        <v>16</v>
      </c>
      <c r="B19" s="434">
        <v>26</v>
      </c>
      <c r="C19" s="435" t="s">
        <v>3918</v>
      </c>
      <c r="D19" s="420" t="s">
        <v>3545</v>
      </c>
      <c r="E19" s="369" t="s">
        <v>3919</v>
      </c>
      <c r="F19" s="420"/>
      <c r="G19" s="420" t="s">
        <v>8575</v>
      </c>
      <c r="H19" s="436">
        <v>43599</v>
      </c>
      <c r="I19" s="436">
        <v>43599</v>
      </c>
      <c r="J19" s="420" t="s">
        <v>8072</v>
      </c>
      <c r="K19" s="420" t="s">
        <v>4767</v>
      </c>
      <c r="L19" s="420" t="s">
        <v>2940</v>
      </c>
      <c r="M19" s="420" t="s">
        <v>3017</v>
      </c>
      <c r="N19" s="440" t="s">
        <v>8659</v>
      </c>
      <c r="O19" s="435" t="s">
        <v>3917</v>
      </c>
      <c r="P19" s="420"/>
      <c r="Q19" s="434">
        <v>133</v>
      </c>
      <c r="R19" s="420"/>
      <c r="S19" s="420"/>
      <c r="T19" s="420"/>
      <c r="U19" s="420"/>
      <c r="V19" s="420" t="s">
        <v>4935</v>
      </c>
      <c r="W19" s="420" t="s">
        <v>8660</v>
      </c>
      <c r="X19" s="420" t="s">
        <v>8661</v>
      </c>
      <c r="Y19" s="434">
        <v>13198591</v>
      </c>
      <c r="Z19" s="435" t="s">
        <v>7682</v>
      </c>
      <c r="AA19" s="435" t="s">
        <v>7683</v>
      </c>
      <c r="AB19" s="420" t="s">
        <v>7684</v>
      </c>
      <c r="AC19" s="420" t="s">
        <v>8662</v>
      </c>
      <c r="AD19" s="420"/>
      <c r="AE19" s="435" t="s">
        <v>7686</v>
      </c>
      <c r="AF19" s="420"/>
      <c r="AG19" s="420"/>
      <c r="AH19" s="420"/>
      <c r="AI19" s="420"/>
      <c r="AJ19" s="439" t="s">
        <v>7685</v>
      </c>
      <c r="AK19" s="420"/>
      <c r="AL19" s="420"/>
      <c r="AM19" s="420" t="s">
        <v>8663</v>
      </c>
      <c r="AN19" s="420" t="s">
        <v>8072</v>
      </c>
      <c r="AO19" s="420"/>
    </row>
    <row r="20" spans="1:41">
      <c r="A20" s="434">
        <v>17</v>
      </c>
      <c r="B20" s="434">
        <v>54</v>
      </c>
      <c r="C20" s="435" t="s">
        <v>4025</v>
      </c>
      <c r="D20" s="420" t="s">
        <v>3592</v>
      </c>
      <c r="E20" s="369" t="s">
        <v>4026</v>
      </c>
      <c r="F20" s="420"/>
      <c r="G20" s="420" t="s">
        <v>8575</v>
      </c>
      <c r="H20" s="436">
        <v>43599</v>
      </c>
      <c r="I20" s="436">
        <v>43600</v>
      </c>
      <c r="J20" s="420" t="s">
        <v>8593</v>
      </c>
      <c r="K20" s="420" t="s">
        <v>4767</v>
      </c>
      <c r="L20" s="420" t="s">
        <v>2940</v>
      </c>
      <c r="M20" s="420" t="s">
        <v>3099</v>
      </c>
      <c r="N20" s="440">
        <v>82291777645</v>
      </c>
      <c r="O20" s="435" t="s">
        <v>4024</v>
      </c>
      <c r="P20" s="420"/>
      <c r="Q20" s="434">
        <v>130</v>
      </c>
      <c r="R20" s="420"/>
      <c r="S20" s="420"/>
      <c r="T20" s="420"/>
      <c r="U20" s="420"/>
      <c r="V20" s="420" t="s">
        <v>4935</v>
      </c>
      <c r="W20" s="420" t="s">
        <v>8664</v>
      </c>
      <c r="X20" s="420" t="s">
        <v>8665</v>
      </c>
      <c r="Y20" s="434">
        <v>13212898</v>
      </c>
      <c r="Z20" s="435" t="s">
        <v>7870</v>
      </c>
      <c r="AA20" s="435" t="s">
        <v>7871</v>
      </c>
      <c r="AB20" s="420" t="s">
        <v>7872</v>
      </c>
      <c r="AC20" s="420" t="s">
        <v>8666</v>
      </c>
      <c r="AD20" s="420" t="s">
        <v>7874</v>
      </c>
      <c r="AE20" s="435"/>
      <c r="AF20" s="420"/>
      <c r="AG20" s="420"/>
      <c r="AH20" s="420"/>
      <c r="AI20" s="420"/>
      <c r="AJ20" s="439" t="s">
        <v>7873</v>
      </c>
      <c r="AK20" s="420"/>
      <c r="AL20" s="420"/>
      <c r="AM20" s="420" t="s">
        <v>8667</v>
      </c>
      <c r="AN20" s="420" t="s">
        <v>8599</v>
      </c>
      <c r="AO20" s="436">
        <v>43603</v>
      </c>
    </row>
    <row r="21" spans="1:41">
      <c r="A21" s="434">
        <v>18</v>
      </c>
      <c r="B21" s="434">
        <v>120</v>
      </c>
      <c r="C21" s="435" t="s">
        <v>4279</v>
      </c>
      <c r="D21" s="420" t="s">
        <v>4280</v>
      </c>
      <c r="E21" s="369" t="s">
        <v>4281</v>
      </c>
      <c r="F21" s="420"/>
      <c r="G21" s="420" t="s">
        <v>8575</v>
      </c>
      <c r="H21" s="436">
        <v>43599</v>
      </c>
      <c r="I21" s="436">
        <v>43599</v>
      </c>
      <c r="J21" s="420" t="s">
        <v>8547</v>
      </c>
      <c r="K21" s="420" t="s">
        <v>4767</v>
      </c>
      <c r="L21" s="420" t="s">
        <v>2940</v>
      </c>
      <c r="M21" s="420" t="s">
        <v>8576</v>
      </c>
      <c r="N21" s="440">
        <v>85210410044</v>
      </c>
      <c r="O21" s="435" t="s">
        <v>4278</v>
      </c>
      <c r="P21" s="420"/>
      <c r="Q21" s="434">
        <v>131</v>
      </c>
      <c r="R21" s="420"/>
      <c r="S21" s="420"/>
      <c r="T21" s="420"/>
      <c r="U21" s="434">
        <v>115</v>
      </c>
      <c r="V21" s="420" t="s">
        <v>4935</v>
      </c>
      <c r="W21" s="420" t="s">
        <v>8668</v>
      </c>
      <c r="X21" s="420" t="s">
        <v>8669</v>
      </c>
      <c r="Y21" s="434">
        <v>13216272</v>
      </c>
      <c r="Z21" s="435" t="s">
        <v>8670</v>
      </c>
      <c r="AA21" s="435" t="s">
        <v>8671</v>
      </c>
      <c r="AB21" s="420" t="s">
        <v>8672</v>
      </c>
      <c r="AC21" s="420" t="s">
        <v>8673</v>
      </c>
      <c r="AD21" s="420" t="s">
        <v>8405</v>
      </c>
      <c r="AE21" s="441">
        <v>5171258</v>
      </c>
      <c r="AF21" s="420"/>
      <c r="AG21" s="420"/>
      <c r="AH21" s="420"/>
      <c r="AI21" s="420"/>
      <c r="AJ21" s="439" t="s">
        <v>8404</v>
      </c>
      <c r="AK21" s="420"/>
      <c r="AL21" s="420"/>
      <c r="AM21" s="420" t="s">
        <v>8667</v>
      </c>
      <c r="AN21" s="369" t="s">
        <v>8674</v>
      </c>
      <c r="AO21" s="420"/>
    </row>
    <row r="22" spans="1:41">
      <c r="A22" s="434">
        <v>19</v>
      </c>
      <c r="B22" s="434">
        <v>60</v>
      </c>
      <c r="C22" s="435" t="s">
        <v>4048</v>
      </c>
      <c r="D22" s="420" t="s">
        <v>3608</v>
      </c>
      <c r="E22" s="369" t="s">
        <v>4049</v>
      </c>
      <c r="F22" s="420"/>
      <c r="G22" s="420" t="s">
        <v>8575</v>
      </c>
      <c r="H22" s="436">
        <v>43599</v>
      </c>
      <c r="I22" s="436">
        <v>43599</v>
      </c>
      <c r="J22" s="420" t="s">
        <v>6923</v>
      </c>
      <c r="K22" s="420" t="s">
        <v>4767</v>
      </c>
      <c r="L22" s="420" t="s">
        <v>2940</v>
      </c>
      <c r="M22" s="420" t="s">
        <v>2997</v>
      </c>
      <c r="N22" s="440">
        <v>81322774684</v>
      </c>
      <c r="O22" s="435" t="s">
        <v>4047</v>
      </c>
      <c r="P22" s="420"/>
      <c r="Q22" s="434">
        <v>123</v>
      </c>
      <c r="R22" s="420"/>
      <c r="S22" s="420"/>
      <c r="T22" s="420"/>
      <c r="U22" s="434">
        <v>135</v>
      </c>
      <c r="V22" s="420" t="s">
        <v>4935</v>
      </c>
      <c r="W22" s="420" t="s">
        <v>7590</v>
      </c>
      <c r="X22" s="420" t="s">
        <v>8675</v>
      </c>
      <c r="Y22" s="434">
        <v>13195008</v>
      </c>
      <c r="Z22" s="435" t="s">
        <v>7907</v>
      </c>
      <c r="AA22" s="435" t="s">
        <v>7908</v>
      </c>
      <c r="AB22" s="420" t="s">
        <v>7909</v>
      </c>
      <c r="AC22" s="420" t="s">
        <v>8676</v>
      </c>
      <c r="AD22" s="420" t="s">
        <v>7911</v>
      </c>
      <c r="AE22" s="435" t="s">
        <v>8677</v>
      </c>
      <c r="AF22" s="420"/>
      <c r="AG22" s="420"/>
      <c r="AH22" s="420"/>
      <c r="AI22" s="420"/>
      <c r="AJ22" s="439" t="s">
        <v>7910</v>
      </c>
      <c r="AK22" s="420"/>
      <c r="AL22" s="420"/>
      <c r="AM22" s="420" t="s">
        <v>8678</v>
      </c>
      <c r="AN22" s="420" t="s">
        <v>8072</v>
      </c>
      <c r="AO22" s="420"/>
    </row>
    <row r="23" spans="1:41">
      <c r="A23" s="434">
        <v>20</v>
      </c>
      <c r="B23" s="434">
        <v>119</v>
      </c>
      <c r="C23" s="435" t="s">
        <v>4276</v>
      </c>
      <c r="D23" s="420" t="s">
        <v>3738</v>
      </c>
      <c r="E23" s="369" t="s">
        <v>4277</v>
      </c>
      <c r="F23" s="420"/>
      <c r="G23" s="420" t="s">
        <v>8575</v>
      </c>
      <c r="H23" s="436">
        <v>43599</v>
      </c>
      <c r="I23" s="436">
        <v>43599</v>
      </c>
      <c r="J23" s="420" t="s">
        <v>8547</v>
      </c>
      <c r="K23" s="420" t="s">
        <v>4767</v>
      </c>
      <c r="L23" s="420" t="s">
        <v>2940</v>
      </c>
      <c r="M23" s="420" t="s">
        <v>5796</v>
      </c>
      <c r="N23" s="440">
        <v>89676706341</v>
      </c>
      <c r="O23" s="442" t="s">
        <v>4275</v>
      </c>
      <c r="P23" s="420"/>
      <c r="Q23" s="434">
        <v>110</v>
      </c>
      <c r="R23" s="420"/>
      <c r="S23" s="420"/>
      <c r="T23" s="420"/>
      <c r="U23" s="434">
        <v>117</v>
      </c>
      <c r="V23" s="420" t="s">
        <v>4935</v>
      </c>
      <c r="W23" s="420" t="s">
        <v>8621</v>
      </c>
      <c r="X23" s="420" t="s">
        <v>8679</v>
      </c>
      <c r="Y23" s="434">
        <v>13196403</v>
      </c>
      <c r="Z23" s="435" t="s">
        <v>8680</v>
      </c>
      <c r="AA23" s="435" t="s">
        <v>8394</v>
      </c>
      <c r="AB23" s="420" t="s">
        <v>8395</v>
      </c>
      <c r="AC23" s="420" t="s">
        <v>8681</v>
      </c>
      <c r="AD23" s="420"/>
      <c r="AE23" s="435" t="s">
        <v>8397</v>
      </c>
      <c r="AF23" s="420"/>
      <c r="AG23" s="420"/>
      <c r="AH23" s="420"/>
      <c r="AI23" s="420"/>
      <c r="AJ23" s="439" t="s">
        <v>8396</v>
      </c>
      <c r="AK23" s="420"/>
      <c r="AL23" s="420"/>
      <c r="AM23" s="420" t="s">
        <v>8682</v>
      </c>
      <c r="AN23" s="369" t="s">
        <v>8683</v>
      </c>
      <c r="AO23" s="420"/>
    </row>
    <row r="24" spans="1:41">
      <c r="A24" s="434">
        <v>21</v>
      </c>
      <c r="B24" s="434">
        <v>3</v>
      </c>
      <c r="C24" s="435" t="s">
        <v>3823</v>
      </c>
      <c r="D24" s="420" t="s">
        <v>3824</v>
      </c>
      <c r="E24" s="369" t="s">
        <v>3825</v>
      </c>
      <c r="F24" s="420"/>
      <c r="G24" s="420" t="s">
        <v>8575</v>
      </c>
      <c r="H24" s="436">
        <v>43599</v>
      </c>
      <c r="I24" s="436">
        <v>43599</v>
      </c>
      <c r="J24" s="420" t="s">
        <v>8593</v>
      </c>
      <c r="K24" s="420" t="s">
        <v>4767</v>
      </c>
      <c r="L24" s="420" t="s">
        <v>2940</v>
      </c>
      <c r="M24" s="420" t="s">
        <v>8684</v>
      </c>
      <c r="N24" s="440">
        <v>81281420867</v>
      </c>
      <c r="O24" s="435" t="s">
        <v>3822</v>
      </c>
      <c r="P24" s="420"/>
      <c r="Q24" s="434">
        <v>128</v>
      </c>
      <c r="R24" s="420"/>
      <c r="S24" s="420"/>
      <c r="T24" s="420"/>
      <c r="U24" s="434">
        <v>128</v>
      </c>
      <c r="V24" s="420" t="s">
        <v>4935</v>
      </c>
      <c r="W24" s="420" t="s">
        <v>8685</v>
      </c>
      <c r="X24" s="420" t="s">
        <v>8686</v>
      </c>
      <c r="Y24" s="434">
        <v>13195358</v>
      </c>
      <c r="Z24" s="435" t="s">
        <v>8687</v>
      </c>
      <c r="AA24" s="435" t="s">
        <v>8416</v>
      </c>
      <c r="AB24" s="420" t="s">
        <v>8417</v>
      </c>
      <c r="AC24" s="420" t="s">
        <v>8688</v>
      </c>
      <c r="AD24" s="420" t="s">
        <v>8419</v>
      </c>
      <c r="AE24" s="435" t="s">
        <v>8689</v>
      </c>
      <c r="AF24" s="420"/>
      <c r="AG24" s="420"/>
      <c r="AH24" s="420"/>
      <c r="AI24" s="420"/>
      <c r="AJ24" s="439" t="s">
        <v>8418</v>
      </c>
      <c r="AK24" s="420"/>
      <c r="AL24" s="420"/>
      <c r="AM24" s="420" t="s">
        <v>8663</v>
      </c>
      <c r="AN24" s="420" t="s">
        <v>8599</v>
      </c>
      <c r="AO24" s="436">
        <v>43603</v>
      </c>
    </row>
    <row r="25" spans="1:41">
      <c r="A25" s="434">
        <v>22</v>
      </c>
      <c r="B25" s="434">
        <v>48</v>
      </c>
      <c r="C25" s="435" t="s">
        <v>4002</v>
      </c>
      <c r="D25" s="420" t="s">
        <v>3583</v>
      </c>
      <c r="E25" s="369" t="s">
        <v>4003</v>
      </c>
      <c r="F25" s="420"/>
      <c r="G25" s="420" t="s">
        <v>8575</v>
      </c>
      <c r="H25" s="436">
        <v>43599</v>
      </c>
      <c r="I25" s="436">
        <v>43599</v>
      </c>
      <c r="J25" s="420" t="s">
        <v>8593</v>
      </c>
      <c r="K25" s="420" t="s">
        <v>4767</v>
      </c>
      <c r="L25" s="420" t="s">
        <v>2940</v>
      </c>
      <c r="M25" s="420" t="s">
        <v>3000</v>
      </c>
      <c r="N25" s="440">
        <v>82312000084</v>
      </c>
      <c r="O25" s="435" t="s">
        <v>4001</v>
      </c>
      <c r="P25" s="420"/>
      <c r="Q25" s="434">
        <v>116</v>
      </c>
      <c r="R25" s="420"/>
      <c r="S25" s="420"/>
      <c r="T25" s="420"/>
      <c r="U25" s="434">
        <v>128</v>
      </c>
      <c r="V25" s="420" t="s">
        <v>4935</v>
      </c>
      <c r="W25" s="420" t="s">
        <v>8624</v>
      </c>
      <c r="X25" s="420" t="s">
        <v>8690</v>
      </c>
      <c r="Y25" s="434">
        <v>13182925</v>
      </c>
      <c r="Z25" s="435" t="s">
        <v>7830</v>
      </c>
      <c r="AA25" s="435" t="s">
        <v>7831</v>
      </c>
      <c r="AB25" s="420" t="s">
        <v>7832</v>
      </c>
      <c r="AC25" s="420" t="s">
        <v>8691</v>
      </c>
      <c r="AD25" s="420" t="s">
        <v>7834</v>
      </c>
      <c r="AE25" s="441">
        <v>13170296</v>
      </c>
      <c r="AF25" s="420"/>
      <c r="AG25" s="420"/>
      <c r="AH25" s="420"/>
      <c r="AI25" s="420"/>
      <c r="AJ25" s="439" t="s">
        <v>7833</v>
      </c>
      <c r="AK25" s="420"/>
      <c r="AL25" s="420"/>
      <c r="AM25" s="420" t="s">
        <v>8692</v>
      </c>
      <c r="AN25" s="420" t="s">
        <v>8599</v>
      </c>
      <c r="AO25" s="436">
        <v>43600</v>
      </c>
    </row>
    <row r="26" spans="1:41">
      <c r="A26" s="434">
        <v>23</v>
      </c>
      <c r="B26" s="434">
        <v>177</v>
      </c>
      <c r="C26" s="435" t="s">
        <v>4478</v>
      </c>
      <c r="D26" s="420" t="s">
        <v>3424</v>
      </c>
      <c r="E26" s="369" t="s">
        <v>4479</v>
      </c>
      <c r="F26" s="420"/>
      <c r="G26" s="420" t="s">
        <v>8575</v>
      </c>
      <c r="H26" s="436">
        <v>43600</v>
      </c>
      <c r="I26" s="436">
        <v>43601</v>
      </c>
      <c r="J26" s="420" t="s">
        <v>8547</v>
      </c>
      <c r="K26" s="420" t="s">
        <v>4767</v>
      </c>
      <c r="L26" s="420" t="s">
        <v>2940</v>
      </c>
      <c r="M26" s="420" t="s">
        <v>6983</v>
      </c>
      <c r="N26" s="440">
        <v>85712423341</v>
      </c>
      <c r="O26" s="435" t="s">
        <v>4477</v>
      </c>
      <c r="P26" s="420"/>
      <c r="Q26" s="434">
        <v>123</v>
      </c>
      <c r="R26" s="420"/>
      <c r="S26" s="420"/>
      <c r="T26" s="420"/>
      <c r="U26" s="434">
        <v>120</v>
      </c>
      <c r="V26" s="420" t="s">
        <v>4935</v>
      </c>
      <c r="W26" s="420" t="s">
        <v>8693</v>
      </c>
      <c r="X26" s="420" t="s">
        <v>8694</v>
      </c>
      <c r="Y26" s="434">
        <v>13319798</v>
      </c>
      <c r="Z26" s="435" t="s">
        <v>7250</v>
      </c>
      <c r="AA26" s="435" t="s">
        <v>7251</v>
      </c>
      <c r="AB26" s="420" t="s">
        <v>7252</v>
      </c>
      <c r="AC26" s="420" t="s">
        <v>8695</v>
      </c>
      <c r="AD26" s="420" t="s">
        <v>7254</v>
      </c>
      <c r="AE26" s="435">
        <v>5170826</v>
      </c>
      <c r="AF26" s="420"/>
      <c r="AG26" s="420"/>
      <c r="AH26" s="420"/>
      <c r="AI26" s="420"/>
      <c r="AJ26" s="439" t="s">
        <v>7253</v>
      </c>
      <c r="AK26" s="420"/>
      <c r="AL26" s="420"/>
      <c r="AM26" s="420" t="s">
        <v>8696</v>
      </c>
      <c r="AN26" s="369" t="s">
        <v>8697</v>
      </c>
      <c r="AO26" s="420"/>
    </row>
    <row r="27" spans="1:41">
      <c r="A27" s="434">
        <v>24</v>
      </c>
      <c r="B27" s="434">
        <v>171</v>
      </c>
      <c r="C27" s="435" t="s">
        <v>4460</v>
      </c>
      <c r="D27" s="420" t="s">
        <v>3416</v>
      </c>
      <c r="E27" s="369" t="s">
        <v>4461</v>
      </c>
      <c r="F27" s="420"/>
      <c r="G27" s="420" t="s">
        <v>8575</v>
      </c>
      <c r="H27" s="436">
        <v>43600</v>
      </c>
      <c r="I27" s="436">
        <v>43600</v>
      </c>
      <c r="J27" s="420" t="s">
        <v>8593</v>
      </c>
      <c r="K27" s="420" t="s">
        <v>4767</v>
      </c>
      <c r="L27" s="420" t="s">
        <v>2940</v>
      </c>
      <c r="M27" s="420" t="s">
        <v>3104</v>
      </c>
      <c r="N27" s="440">
        <v>81227872712</v>
      </c>
      <c r="O27" s="435" t="s">
        <v>4459</v>
      </c>
      <c r="P27" s="420"/>
      <c r="Q27" s="434">
        <v>124</v>
      </c>
      <c r="R27" s="420"/>
      <c r="S27" s="420"/>
      <c r="T27" s="420"/>
      <c r="U27" s="434">
        <v>77</v>
      </c>
      <c r="V27" s="420" t="s">
        <v>4935</v>
      </c>
      <c r="W27" s="420" t="s">
        <v>8698</v>
      </c>
      <c r="X27" s="420" t="s">
        <v>8699</v>
      </c>
      <c r="Y27" s="434">
        <v>13195156</v>
      </c>
      <c r="Z27" s="435" t="s">
        <v>7213</v>
      </c>
      <c r="AA27" s="435" t="s">
        <v>7214</v>
      </c>
      <c r="AB27" s="420" t="s">
        <v>7215</v>
      </c>
      <c r="AC27" s="420" t="s">
        <v>8700</v>
      </c>
      <c r="AD27" s="420" t="s">
        <v>7217</v>
      </c>
      <c r="AE27" s="441">
        <v>12163709</v>
      </c>
      <c r="AF27" s="420"/>
      <c r="AG27" s="420"/>
      <c r="AH27" s="420"/>
      <c r="AI27" s="420"/>
      <c r="AJ27" s="439" t="s">
        <v>7216</v>
      </c>
      <c r="AK27" s="420"/>
      <c r="AL27" s="420"/>
      <c r="AM27" s="420" t="s">
        <v>8701</v>
      </c>
      <c r="AN27" s="420" t="s">
        <v>8599</v>
      </c>
      <c r="AO27" s="436">
        <v>43603</v>
      </c>
    </row>
    <row r="28" spans="1:41">
      <c r="A28" s="434">
        <v>25</v>
      </c>
      <c r="B28" s="434">
        <v>147</v>
      </c>
      <c r="C28" s="435" t="s">
        <v>4374</v>
      </c>
      <c r="D28" s="420" t="s">
        <v>3378</v>
      </c>
      <c r="E28" s="369" t="s">
        <v>4375</v>
      </c>
      <c r="F28" s="420"/>
      <c r="G28" s="420" t="s">
        <v>8575</v>
      </c>
      <c r="H28" s="436">
        <v>43600</v>
      </c>
      <c r="I28" s="436">
        <v>43600</v>
      </c>
      <c r="J28" s="420" t="s">
        <v>8593</v>
      </c>
      <c r="K28" s="420" t="s">
        <v>4767</v>
      </c>
      <c r="L28" s="420" t="s">
        <v>2940</v>
      </c>
      <c r="M28" s="420" t="s">
        <v>3091</v>
      </c>
      <c r="N28" s="440">
        <v>82242798652</v>
      </c>
      <c r="O28" s="435" t="s">
        <v>4373</v>
      </c>
      <c r="P28" s="420"/>
      <c r="Q28" s="434">
        <v>118</v>
      </c>
      <c r="R28" s="420"/>
      <c r="S28" s="420"/>
      <c r="T28" s="420"/>
      <c r="U28" s="434">
        <v>137</v>
      </c>
      <c r="V28" s="420" t="s">
        <v>4935</v>
      </c>
      <c r="W28" s="420" t="s">
        <v>8702</v>
      </c>
      <c r="X28" s="420" t="s">
        <v>8703</v>
      </c>
      <c r="Y28" s="434">
        <v>13216308</v>
      </c>
      <c r="Z28" s="435" t="s">
        <v>7067</v>
      </c>
      <c r="AA28" s="435" t="s">
        <v>7068</v>
      </c>
      <c r="AB28" s="420" t="s">
        <v>7069</v>
      </c>
      <c r="AC28" s="420" t="s">
        <v>8704</v>
      </c>
      <c r="AD28" s="420" t="s">
        <v>7071</v>
      </c>
      <c r="AE28" s="435">
        <v>1170013</v>
      </c>
      <c r="AF28" s="420"/>
      <c r="AG28" s="420"/>
      <c r="AH28" s="420"/>
      <c r="AI28" s="420"/>
      <c r="AJ28" s="439" t="s">
        <v>7070</v>
      </c>
      <c r="AK28" s="420"/>
      <c r="AL28" s="420"/>
      <c r="AM28" s="420" t="s">
        <v>8705</v>
      </c>
      <c r="AN28" s="420" t="s">
        <v>8599</v>
      </c>
      <c r="AO28" s="436">
        <v>43603</v>
      </c>
    </row>
    <row r="29" spans="1:41">
      <c r="A29" s="434">
        <v>26</v>
      </c>
      <c r="B29" s="434">
        <v>91</v>
      </c>
      <c r="C29" s="435" t="s">
        <v>4172</v>
      </c>
      <c r="D29" s="420" t="s">
        <v>4173</v>
      </c>
      <c r="E29" s="369" t="s">
        <v>4174</v>
      </c>
      <c r="F29" s="420"/>
      <c r="G29" s="420" t="s">
        <v>8575</v>
      </c>
      <c r="H29" s="436">
        <v>43600</v>
      </c>
      <c r="I29" s="436">
        <v>43600</v>
      </c>
      <c r="J29" s="420" t="s">
        <v>8706</v>
      </c>
      <c r="K29" s="420" t="s">
        <v>4767</v>
      </c>
      <c r="L29" s="420" t="s">
        <v>2940</v>
      </c>
      <c r="M29" s="420" t="s">
        <v>3013</v>
      </c>
      <c r="N29" s="440">
        <v>81258129672</v>
      </c>
      <c r="O29" s="435" t="s">
        <v>4171</v>
      </c>
      <c r="P29" s="420"/>
      <c r="Q29" s="434">
        <v>136</v>
      </c>
      <c r="R29" s="420"/>
      <c r="S29" s="420"/>
      <c r="T29" s="420"/>
      <c r="U29" s="420"/>
      <c r="V29" s="420" t="s">
        <v>4935</v>
      </c>
      <c r="W29" s="420"/>
      <c r="X29" s="420"/>
      <c r="Y29" s="440" t="e">
        <v>#N/A</v>
      </c>
      <c r="Z29" s="443" t="e">
        <v>#N/A</v>
      </c>
      <c r="AA29" s="443" t="e">
        <v>#N/A</v>
      </c>
      <c r="AB29" s="440" t="e">
        <v>#N/A</v>
      </c>
      <c r="AC29" s="420" t="s">
        <v>8707</v>
      </c>
      <c r="AD29" s="440" t="e">
        <v>#N/A</v>
      </c>
      <c r="AE29" s="443" t="e">
        <v>#N/A</v>
      </c>
      <c r="AF29" s="420"/>
      <c r="AG29" s="420"/>
      <c r="AH29" s="420"/>
      <c r="AI29" s="420"/>
      <c r="AJ29" s="443" t="e">
        <v>#N/A</v>
      </c>
      <c r="AK29" s="420"/>
      <c r="AL29" s="420"/>
      <c r="AM29" s="420" t="s">
        <v>8708</v>
      </c>
      <c r="AN29" s="420" t="s">
        <v>8706</v>
      </c>
      <c r="AO29" s="420"/>
    </row>
    <row r="30" spans="1:41">
      <c r="A30" s="434">
        <v>27</v>
      </c>
      <c r="B30" s="434">
        <v>164</v>
      </c>
      <c r="C30" s="435" t="s">
        <v>4434</v>
      </c>
      <c r="D30" s="420" t="s">
        <v>3406</v>
      </c>
      <c r="E30" s="369" t="s">
        <v>4435</v>
      </c>
      <c r="F30" s="420"/>
      <c r="G30" s="420" t="s">
        <v>8575</v>
      </c>
      <c r="H30" s="436">
        <v>43600</v>
      </c>
      <c r="I30" s="436">
        <v>43600</v>
      </c>
      <c r="J30" s="420" t="s">
        <v>8547</v>
      </c>
      <c r="K30" s="420" t="s">
        <v>4767</v>
      </c>
      <c r="L30" s="420" t="s">
        <v>2940</v>
      </c>
      <c r="M30" s="420" t="s">
        <v>6983</v>
      </c>
      <c r="N30" s="440">
        <v>85712423341</v>
      </c>
      <c r="O30" s="435" t="s">
        <v>4433</v>
      </c>
      <c r="P30" s="420"/>
      <c r="Q30" s="434">
        <v>129</v>
      </c>
      <c r="R30" s="420"/>
      <c r="S30" s="420"/>
      <c r="T30" s="420"/>
      <c r="U30" s="434">
        <v>138</v>
      </c>
      <c r="V30" s="420" t="s">
        <v>4935</v>
      </c>
      <c r="W30" s="420" t="s">
        <v>8709</v>
      </c>
      <c r="X30" s="420" t="s">
        <v>8710</v>
      </c>
      <c r="Y30" s="434">
        <v>13318755</v>
      </c>
      <c r="Z30" s="435" t="s">
        <v>7170</v>
      </c>
      <c r="AA30" s="435" t="s">
        <v>7171</v>
      </c>
      <c r="AB30" s="420" t="s">
        <v>7172</v>
      </c>
      <c r="AC30" s="420" t="s">
        <v>8711</v>
      </c>
      <c r="AD30" s="420" t="s">
        <v>7174</v>
      </c>
      <c r="AE30" s="441">
        <v>12163836</v>
      </c>
      <c r="AF30" s="420"/>
      <c r="AG30" s="420"/>
      <c r="AH30" s="420"/>
      <c r="AI30" s="420"/>
      <c r="AJ30" s="439" t="s">
        <v>7173</v>
      </c>
      <c r="AK30" s="420"/>
      <c r="AL30" s="420"/>
      <c r="AM30" s="420" t="s">
        <v>8712</v>
      </c>
      <c r="AN30" s="369" t="s">
        <v>8713</v>
      </c>
      <c r="AO30" s="420"/>
    </row>
    <row r="31" spans="1:41">
      <c r="A31" s="434">
        <v>28</v>
      </c>
      <c r="B31" s="434">
        <v>35</v>
      </c>
      <c r="C31" s="435" t="s">
        <v>3953</v>
      </c>
      <c r="D31" s="420" t="s">
        <v>3561</v>
      </c>
      <c r="E31" s="369" t="s">
        <v>3954</v>
      </c>
      <c r="F31" s="420"/>
      <c r="G31" s="420" t="s">
        <v>8575</v>
      </c>
      <c r="H31" s="436">
        <v>43600</v>
      </c>
      <c r="I31" s="436">
        <v>43600</v>
      </c>
      <c r="J31" s="420" t="s">
        <v>8072</v>
      </c>
      <c r="K31" s="420" t="s">
        <v>4767</v>
      </c>
      <c r="L31" s="420" t="s">
        <v>2940</v>
      </c>
      <c r="M31" s="420" t="s">
        <v>3008</v>
      </c>
      <c r="N31" s="440">
        <v>81313016040</v>
      </c>
      <c r="O31" s="442" t="s">
        <v>3952</v>
      </c>
      <c r="P31" s="420"/>
      <c r="Q31" s="434">
        <v>134</v>
      </c>
      <c r="R31" s="420"/>
      <c r="S31" s="420"/>
      <c r="T31" s="420"/>
      <c r="U31" s="434">
        <v>96</v>
      </c>
      <c r="V31" s="420" t="s">
        <v>4935</v>
      </c>
      <c r="W31" s="420" t="s">
        <v>8714</v>
      </c>
      <c r="X31" s="420" t="s">
        <v>8715</v>
      </c>
      <c r="Y31" s="434">
        <v>13214756</v>
      </c>
      <c r="Z31" s="435" t="s">
        <v>7741</v>
      </c>
      <c r="AA31" s="435" t="s">
        <v>7742</v>
      </c>
      <c r="AB31" s="434">
        <v>930032629</v>
      </c>
      <c r="AC31" s="420" t="s">
        <v>8716</v>
      </c>
      <c r="AD31" s="420" t="s">
        <v>7744</v>
      </c>
      <c r="AE31" s="435" t="s">
        <v>7745</v>
      </c>
      <c r="AF31" s="420"/>
      <c r="AG31" s="420"/>
      <c r="AH31" s="420"/>
      <c r="AI31" s="420"/>
      <c r="AJ31" s="439" t="s">
        <v>7743</v>
      </c>
      <c r="AK31" s="420"/>
      <c r="AL31" s="420"/>
      <c r="AM31" s="369" t="s">
        <v>8613</v>
      </c>
      <c r="AN31" s="420"/>
      <c r="AO31" s="420"/>
    </row>
    <row r="32" spans="1:41">
      <c r="A32" s="434">
        <v>29</v>
      </c>
      <c r="B32" s="434">
        <v>170</v>
      </c>
      <c r="C32" s="435" t="s">
        <v>4457</v>
      </c>
      <c r="D32" s="420" t="s">
        <v>3415</v>
      </c>
      <c r="E32" s="369" t="s">
        <v>4458</v>
      </c>
      <c r="F32" s="420"/>
      <c r="G32" s="420" t="s">
        <v>8575</v>
      </c>
      <c r="H32" s="436">
        <v>43600</v>
      </c>
      <c r="I32" s="436">
        <v>43600</v>
      </c>
      <c r="J32" s="420" t="s">
        <v>6923</v>
      </c>
      <c r="K32" s="420" t="s">
        <v>4767</v>
      </c>
      <c r="L32" s="420" t="s">
        <v>2940</v>
      </c>
      <c r="M32" s="420" t="s">
        <v>6946</v>
      </c>
      <c r="N32" s="440">
        <v>89666300351</v>
      </c>
      <c r="O32" s="435" t="s">
        <v>4456</v>
      </c>
      <c r="P32" s="420"/>
      <c r="Q32" s="434">
        <v>125</v>
      </c>
      <c r="R32" s="420"/>
      <c r="S32" s="420"/>
      <c r="T32" s="420"/>
      <c r="U32" s="434">
        <v>135</v>
      </c>
      <c r="V32" s="420" t="s">
        <v>4935</v>
      </c>
      <c r="W32" s="420" t="s">
        <v>8717</v>
      </c>
      <c r="X32" s="420" t="s">
        <v>8718</v>
      </c>
      <c r="Y32" s="420"/>
      <c r="Z32" s="435" t="s">
        <v>7207</v>
      </c>
      <c r="AA32" s="435" t="s">
        <v>7208</v>
      </c>
      <c r="AB32" s="420" t="s">
        <v>7209</v>
      </c>
      <c r="AC32" s="420" t="s">
        <v>8719</v>
      </c>
      <c r="AD32" s="420" t="s">
        <v>7062</v>
      </c>
      <c r="AE32" s="435">
        <v>5170821</v>
      </c>
      <c r="AF32" s="420"/>
      <c r="AG32" s="420"/>
      <c r="AH32" s="420"/>
      <c r="AI32" s="420"/>
      <c r="AJ32" s="439" t="s">
        <v>7210</v>
      </c>
      <c r="AK32" s="420"/>
      <c r="AL32" s="420"/>
      <c r="AM32" s="420" t="s">
        <v>8613</v>
      </c>
      <c r="AN32" s="369" t="s">
        <v>8720</v>
      </c>
      <c r="AO32" s="420"/>
    </row>
    <row r="33" spans="1:41">
      <c r="A33" s="434">
        <v>30</v>
      </c>
      <c r="B33" s="434">
        <v>152</v>
      </c>
      <c r="C33" s="435" t="s">
        <v>4392</v>
      </c>
      <c r="D33" s="420" t="s">
        <v>3387</v>
      </c>
      <c r="E33" s="369" t="s">
        <v>4393</v>
      </c>
      <c r="F33" s="420"/>
      <c r="G33" s="420" t="s">
        <v>8575</v>
      </c>
      <c r="H33" s="436">
        <v>43600</v>
      </c>
      <c r="I33" s="436">
        <v>43600</v>
      </c>
      <c r="J33" s="420" t="s">
        <v>8593</v>
      </c>
      <c r="K33" s="420" t="s">
        <v>4767</v>
      </c>
      <c r="L33" s="420" t="s">
        <v>2940</v>
      </c>
      <c r="M33" s="420" t="s">
        <v>3105</v>
      </c>
      <c r="N33" s="440">
        <v>81325923845</v>
      </c>
      <c r="O33" s="435" t="s">
        <v>4391</v>
      </c>
      <c r="P33" s="420"/>
      <c r="Q33" s="434">
        <v>126</v>
      </c>
      <c r="R33" s="420"/>
      <c r="S33" s="420"/>
      <c r="T33" s="420"/>
      <c r="U33" s="434">
        <v>137</v>
      </c>
      <c r="V33" s="420" t="s">
        <v>4935</v>
      </c>
      <c r="W33" s="420" t="s">
        <v>8721</v>
      </c>
      <c r="X33" s="420" t="s">
        <v>8722</v>
      </c>
      <c r="Y33" s="434">
        <v>13195206</v>
      </c>
      <c r="Z33" s="435" t="s">
        <v>7103</v>
      </c>
      <c r="AA33" s="435" t="s">
        <v>7104</v>
      </c>
      <c r="AB33" s="420" t="s">
        <v>7105</v>
      </c>
      <c r="AC33" s="420" t="s">
        <v>8723</v>
      </c>
      <c r="AD33" s="420" t="s">
        <v>7107</v>
      </c>
      <c r="AE33" s="435">
        <v>1170021</v>
      </c>
      <c r="AF33" s="420"/>
      <c r="AG33" s="420"/>
      <c r="AH33" s="420"/>
      <c r="AI33" s="420"/>
      <c r="AJ33" s="439" t="s">
        <v>7106</v>
      </c>
      <c r="AK33" s="420"/>
      <c r="AL33" s="420"/>
      <c r="AM33" s="420" t="s">
        <v>8696</v>
      </c>
      <c r="AN33" s="420" t="s">
        <v>8599</v>
      </c>
      <c r="AO33" s="436">
        <v>43603</v>
      </c>
    </row>
    <row r="34" spans="1:41">
      <c r="A34" s="434">
        <v>31</v>
      </c>
      <c r="B34" s="434">
        <v>41</v>
      </c>
      <c r="C34" s="435" t="s">
        <v>3974</v>
      </c>
      <c r="D34" s="420" t="s">
        <v>3975</v>
      </c>
      <c r="E34" s="369" t="s">
        <v>3976</v>
      </c>
      <c r="F34" s="420"/>
      <c r="G34" s="420" t="s">
        <v>8575</v>
      </c>
      <c r="H34" s="436">
        <v>43600</v>
      </c>
      <c r="I34" s="436">
        <v>43602</v>
      </c>
      <c r="J34" s="420" t="s">
        <v>8547</v>
      </c>
      <c r="K34" s="420" t="s">
        <v>4767</v>
      </c>
      <c r="L34" s="420" t="s">
        <v>2940</v>
      </c>
      <c r="M34" s="420" t="s">
        <v>3090</v>
      </c>
      <c r="N34" s="440">
        <v>85353332233</v>
      </c>
      <c r="O34" s="435" t="s">
        <v>3973</v>
      </c>
      <c r="P34" s="420"/>
      <c r="Q34" s="434">
        <v>129</v>
      </c>
      <c r="R34" s="420"/>
      <c r="S34" s="420"/>
      <c r="T34" s="420"/>
      <c r="U34" s="420"/>
      <c r="V34" s="420" t="s">
        <v>4935</v>
      </c>
      <c r="W34" s="420"/>
      <c r="X34" s="420"/>
      <c r="Y34" s="440" t="e">
        <v>#N/A</v>
      </c>
      <c r="Z34" s="443" t="e">
        <v>#N/A</v>
      </c>
      <c r="AA34" s="443" t="e">
        <v>#N/A</v>
      </c>
      <c r="AB34" s="440" t="e">
        <v>#N/A</v>
      </c>
      <c r="AC34" s="420" t="s">
        <v>8724</v>
      </c>
      <c r="AD34" s="440" t="e">
        <v>#N/A</v>
      </c>
      <c r="AE34" s="443" t="e">
        <v>#N/A</v>
      </c>
      <c r="AF34" s="420"/>
      <c r="AG34" s="420"/>
      <c r="AH34" s="420"/>
      <c r="AI34" s="420"/>
      <c r="AJ34" s="443" t="e">
        <v>#N/A</v>
      </c>
      <c r="AK34" s="420"/>
      <c r="AL34" s="420"/>
      <c r="AM34" s="420" t="s">
        <v>8613</v>
      </c>
      <c r="AN34" s="420" t="s">
        <v>8599</v>
      </c>
      <c r="AO34" s="420"/>
    </row>
    <row r="35" spans="1:41">
      <c r="A35" s="434">
        <v>32</v>
      </c>
      <c r="B35" s="434">
        <v>187</v>
      </c>
      <c r="C35" s="435" t="s">
        <v>4513</v>
      </c>
      <c r="D35" s="420" t="s">
        <v>3440</v>
      </c>
      <c r="E35" s="369" t="s">
        <v>4514</v>
      </c>
      <c r="F35" s="420"/>
      <c r="G35" s="420" t="s">
        <v>8575</v>
      </c>
      <c r="H35" s="436">
        <v>43600</v>
      </c>
      <c r="I35" s="436">
        <v>43600</v>
      </c>
      <c r="J35" s="420" t="s">
        <v>8593</v>
      </c>
      <c r="K35" s="420" t="s">
        <v>4767</v>
      </c>
      <c r="L35" s="420" t="s">
        <v>2940</v>
      </c>
      <c r="M35" s="420" t="s">
        <v>7280</v>
      </c>
      <c r="N35" s="440">
        <v>85816906598</v>
      </c>
      <c r="O35" s="435" t="s">
        <v>4512</v>
      </c>
      <c r="P35" s="420"/>
      <c r="Q35" s="434">
        <v>120</v>
      </c>
      <c r="R35" s="420"/>
      <c r="S35" s="420"/>
      <c r="T35" s="420"/>
      <c r="U35" s="434">
        <v>135</v>
      </c>
      <c r="V35" s="420" t="s">
        <v>4935</v>
      </c>
      <c r="W35" s="420"/>
      <c r="X35" s="420"/>
      <c r="Y35" s="434">
        <v>13211654</v>
      </c>
      <c r="Z35" s="435" t="s">
        <v>7299</v>
      </c>
      <c r="AA35" s="435" t="s">
        <v>7300</v>
      </c>
      <c r="AB35" s="420" t="s">
        <v>7301</v>
      </c>
      <c r="AC35" s="420" t="s">
        <v>8725</v>
      </c>
      <c r="AD35" s="420" t="s">
        <v>7303</v>
      </c>
      <c r="AE35" s="441">
        <v>5171097</v>
      </c>
      <c r="AF35" s="420"/>
      <c r="AG35" s="420"/>
      <c r="AH35" s="420"/>
      <c r="AI35" s="420"/>
      <c r="AJ35" s="439" t="s">
        <v>7302</v>
      </c>
      <c r="AK35" s="420"/>
      <c r="AL35" s="420"/>
      <c r="AM35" s="420" t="s">
        <v>8726</v>
      </c>
      <c r="AN35" s="420" t="s">
        <v>8599</v>
      </c>
      <c r="AO35" s="436">
        <v>43603</v>
      </c>
    </row>
    <row r="36" spans="1:41">
      <c r="A36" s="434">
        <v>33</v>
      </c>
      <c r="B36" s="434">
        <v>227</v>
      </c>
      <c r="C36" s="435" t="s">
        <v>4659</v>
      </c>
      <c r="D36" s="420" t="s">
        <v>3809</v>
      </c>
      <c r="E36" s="369" t="s">
        <v>4660</v>
      </c>
      <c r="F36" s="420"/>
      <c r="G36" s="420" t="s">
        <v>8575</v>
      </c>
      <c r="H36" s="436">
        <v>43600</v>
      </c>
      <c r="I36" s="436">
        <v>43600</v>
      </c>
      <c r="J36" s="420" t="s">
        <v>8593</v>
      </c>
      <c r="K36" s="420" t="s">
        <v>4767</v>
      </c>
      <c r="L36" s="420" t="s">
        <v>2940</v>
      </c>
      <c r="M36" s="420" t="s">
        <v>7739</v>
      </c>
      <c r="N36" s="440">
        <v>81388320435</v>
      </c>
      <c r="O36" s="442" t="s">
        <v>4658</v>
      </c>
      <c r="P36" s="420"/>
      <c r="Q36" s="434">
        <v>124</v>
      </c>
      <c r="R36" s="420"/>
      <c r="S36" s="420"/>
      <c r="T36" s="420"/>
      <c r="U36" s="434">
        <v>135</v>
      </c>
      <c r="V36" s="420" t="s">
        <v>4935</v>
      </c>
      <c r="W36" s="420"/>
      <c r="X36" s="420"/>
      <c r="Y36" s="434">
        <v>13319192</v>
      </c>
      <c r="Z36" s="435" t="s">
        <v>8539</v>
      </c>
      <c r="AA36" s="435" t="s">
        <v>8540</v>
      </c>
      <c r="AB36" s="420" t="s">
        <v>8541</v>
      </c>
      <c r="AC36" s="420" t="s">
        <v>8727</v>
      </c>
      <c r="AD36" s="420" t="s">
        <v>8543</v>
      </c>
      <c r="AE36" s="435" t="s">
        <v>7764</v>
      </c>
      <c r="AF36" s="420"/>
      <c r="AG36" s="420"/>
      <c r="AH36" s="420"/>
      <c r="AI36" s="420"/>
      <c r="AJ36" s="439" t="s">
        <v>8542</v>
      </c>
      <c r="AK36" s="420"/>
      <c r="AL36" s="420"/>
      <c r="AM36" s="420" t="s">
        <v>8613</v>
      </c>
      <c r="AN36" s="420" t="s">
        <v>8599</v>
      </c>
      <c r="AO36" s="436">
        <v>43603</v>
      </c>
    </row>
    <row r="37" spans="1:41">
      <c r="A37" s="434">
        <v>34</v>
      </c>
      <c r="B37" s="434">
        <v>69</v>
      </c>
      <c r="C37" s="435" t="s">
        <v>4083</v>
      </c>
      <c r="D37" s="420" t="s">
        <v>3621</v>
      </c>
      <c r="E37" s="369" t="s">
        <v>4084</v>
      </c>
      <c r="F37" s="420"/>
      <c r="G37" s="420" t="s">
        <v>8575</v>
      </c>
      <c r="H37" s="436">
        <v>43600</v>
      </c>
      <c r="I37" s="436">
        <v>43600</v>
      </c>
      <c r="J37" s="420" t="s">
        <v>8547</v>
      </c>
      <c r="K37" s="420" t="s">
        <v>4767</v>
      </c>
      <c r="L37" s="420" t="s">
        <v>2940</v>
      </c>
      <c r="M37" s="420" t="s">
        <v>3152</v>
      </c>
      <c r="N37" s="440">
        <v>87783797917</v>
      </c>
      <c r="O37" s="435" t="s">
        <v>4082</v>
      </c>
      <c r="P37" s="420"/>
      <c r="Q37" s="434">
        <v>127</v>
      </c>
      <c r="R37" s="420"/>
      <c r="S37" s="420"/>
      <c r="T37" s="420"/>
      <c r="U37" s="434">
        <v>127</v>
      </c>
      <c r="V37" s="420" t="s">
        <v>4935</v>
      </c>
      <c r="W37" s="420"/>
      <c r="X37" s="420"/>
      <c r="Y37" s="434">
        <v>13214725</v>
      </c>
      <c r="Z37" s="435" t="s">
        <v>7970</v>
      </c>
      <c r="AA37" s="435" t="s">
        <v>7971</v>
      </c>
      <c r="AB37" s="420" t="s">
        <v>7972</v>
      </c>
      <c r="AC37" s="420" t="s">
        <v>8728</v>
      </c>
      <c r="AD37" s="420" t="s">
        <v>7049</v>
      </c>
      <c r="AE37" s="435">
        <v>5170629</v>
      </c>
      <c r="AF37" s="420"/>
      <c r="AG37" s="420"/>
      <c r="AH37" s="420"/>
      <c r="AI37" s="420"/>
      <c r="AJ37" s="439" t="s">
        <v>7973</v>
      </c>
      <c r="AK37" s="420"/>
      <c r="AL37" s="420"/>
      <c r="AM37" s="420" t="s">
        <v>8729</v>
      </c>
      <c r="AN37" s="369" t="s">
        <v>8730</v>
      </c>
      <c r="AO37" s="420"/>
    </row>
    <row r="38" spans="1:41">
      <c r="A38" s="434">
        <v>35</v>
      </c>
      <c r="B38" s="434">
        <v>222</v>
      </c>
      <c r="C38" s="435" t="s">
        <v>4644</v>
      </c>
      <c r="D38" s="420" t="s">
        <v>4645</v>
      </c>
      <c r="E38" s="369" t="s">
        <v>4646</v>
      </c>
      <c r="F38" s="420"/>
      <c r="G38" s="420" t="s">
        <v>8575</v>
      </c>
      <c r="H38" s="436">
        <v>43600</v>
      </c>
      <c r="I38" s="436">
        <v>43600</v>
      </c>
      <c r="J38" s="420" t="s">
        <v>8072</v>
      </c>
      <c r="K38" s="420" t="s">
        <v>4767</v>
      </c>
      <c r="L38" s="420" t="s">
        <v>2940</v>
      </c>
      <c r="M38" s="420" t="s">
        <v>2997</v>
      </c>
      <c r="N38" s="440">
        <v>81322774684</v>
      </c>
      <c r="O38" s="435" t="s">
        <v>4643</v>
      </c>
      <c r="P38" s="420"/>
      <c r="Q38" s="434">
        <v>122</v>
      </c>
      <c r="R38" s="420"/>
      <c r="S38" s="420"/>
      <c r="T38" s="420"/>
      <c r="U38" s="434">
        <v>119</v>
      </c>
      <c r="V38" s="420" t="s">
        <v>4935</v>
      </c>
      <c r="W38" s="420"/>
      <c r="X38" s="420"/>
      <c r="Y38" s="440" t="e">
        <v>#N/A</v>
      </c>
      <c r="Z38" s="443" t="e">
        <v>#N/A</v>
      </c>
      <c r="AA38" s="443" t="e">
        <v>#N/A</v>
      </c>
      <c r="AB38" s="440" t="e">
        <v>#N/A</v>
      </c>
      <c r="AC38" s="420" t="s">
        <v>8731</v>
      </c>
      <c r="AD38" s="440" t="e">
        <v>#N/A</v>
      </c>
      <c r="AE38" s="443" t="e">
        <v>#N/A</v>
      </c>
      <c r="AF38" s="420"/>
      <c r="AG38" s="420"/>
      <c r="AH38" s="420"/>
      <c r="AI38" s="420"/>
      <c r="AJ38" s="443" t="e">
        <v>#N/A</v>
      </c>
      <c r="AK38" s="420"/>
      <c r="AL38" s="420"/>
      <c r="AM38" s="369" t="s">
        <v>8732</v>
      </c>
      <c r="AN38" s="420"/>
      <c r="AO38" s="420"/>
    </row>
    <row r="39" spans="1:41">
      <c r="A39" s="434">
        <v>36</v>
      </c>
      <c r="B39" s="434">
        <v>58</v>
      </c>
      <c r="C39" s="435" t="s">
        <v>4040</v>
      </c>
      <c r="D39" s="420" t="s">
        <v>3605</v>
      </c>
      <c r="E39" s="369" t="s">
        <v>4041</v>
      </c>
      <c r="F39" s="420"/>
      <c r="G39" s="420" t="s">
        <v>8575</v>
      </c>
      <c r="H39" s="436">
        <v>43600</v>
      </c>
      <c r="I39" s="436">
        <v>43600</v>
      </c>
      <c r="J39" s="420" t="s">
        <v>8072</v>
      </c>
      <c r="K39" s="420" t="s">
        <v>4767</v>
      </c>
      <c r="L39" s="420" t="s">
        <v>2940</v>
      </c>
      <c r="M39" s="420" t="s">
        <v>3214</v>
      </c>
      <c r="N39" s="440">
        <v>82121951574</v>
      </c>
      <c r="O39" s="435" t="s">
        <v>4039</v>
      </c>
      <c r="P39" s="420"/>
      <c r="Q39" s="434">
        <v>120</v>
      </c>
      <c r="R39" s="420"/>
      <c r="S39" s="420"/>
      <c r="T39" s="420"/>
      <c r="U39" s="434">
        <v>96</v>
      </c>
      <c r="V39" s="420" t="s">
        <v>4935</v>
      </c>
      <c r="W39" s="420"/>
      <c r="X39" s="420"/>
      <c r="Y39" s="434">
        <v>13195119</v>
      </c>
      <c r="Z39" s="435" t="s">
        <v>7890</v>
      </c>
      <c r="AA39" s="435" t="s">
        <v>7891</v>
      </c>
      <c r="AB39" s="420" t="s">
        <v>7892</v>
      </c>
      <c r="AC39" s="420" t="s">
        <v>8733</v>
      </c>
      <c r="AD39" s="420" t="s">
        <v>7894</v>
      </c>
      <c r="AE39" s="435" t="s">
        <v>7895</v>
      </c>
      <c r="AF39" s="420"/>
      <c r="AG39" s="420"/>
      <c r="AH39" s="420"/>
      <c r="AI39" s="420"/>
      <c r="AJ39" s="439" t="s">
        <v>7893</v>
      </c>
      <c r="AK39" s="420"/>
      <c r="AL39" s="420"/>
      <c r="AM39" s="369" t="s">
        <v>8734</v>
      </c>
      <c r="AN39" s="420"/>
      <c r="AO39" s="420"/>
    </row>
    <row r="40" spans="1:41">
      <c r="A40" s="434">
        <v>37</v>
      </c>
      <c r="B40" s="434">
        <v>81</v>
      </c>
      <c r="C40" s="435" t="s">
        <v>4132</v>
      </c>
      <c r="D40" s="420" t="s">
        <v>4133</v>
      </c>
      <c r="E40" s="369" t="s">
        <v>4134</v>
      </c>
      <c r="F40" s="420"/>
      <c r="G40" s="420" t="s">
        <v>8575</v>
      </c>
      <c r="H40" s="436">
        <v>43600</v>
      </c>
      <c r="I40" s="436">
        <v>43600</v>
      </c>
      <c r="J40" s="420" t="s">
        <v>8547</v>
      </c>
      <c r="K40" s="420" t="s">
        <v>4767</v>
      </c>
      <c r="L40" s="420" t="s">
        <v>2940</v>
      </c>
      <c r="M40" s="420" t="s">
        <v>3111</v>
      </c>
      <c r="N40" s="440">
        <v>85263778888</v>
      </c>
      <c r="O40" s="435" t="s">
        <v>4131</v>
      </c>
      <c r="P40" s="420"/>
      <c r="Q40" s="434">
        <v>152</v>
      </c>
      <c r="R40" s="420"/>
      <c r="S40" s="420"/>
      <c r="T40" s="420"/>
      <c r="U40" s="420"/>
      <c r="V40" s="420" t="s">
        <v>4935</v>
      </c>
      <c r="W40" s="420"/>
      <c r="X40" s="420"/>
      <c r="Y40" s="440" t="e">
        <v>#N/A</v>
      </c>
      <c r="Z40" s="443" t="e">
        <v>#N/A</v>
      </c>
      <c r="AA40" s="443" t="e">
        <v>#N/A</v>
      </c>
      <c r="AB40" s="440" t="e">
        <v>#N/A</v>
      </c>
      <c r="AC40" s="420" t="s">
        <v>8735</v>
      </c>
      <c r="AD40" s="440" t="e">
        <v>#N/A</v>
      </c>
      <c r="AE40" s="443" t="e">
        <v>#N/A</v>
      </c>
      <c r="AF40" s="420"/>
      <c r="AG40" s="420"/>
      <c r="AH40" s="420"/>
      <c r="AI40" s="420"/>
      <c r="AJ40" s="443" t="e">
        <v>#N/A</v>
      </c>
      <c r="AK40" s="420"/>
      <c r="AL40" s="420"/>
      <c r="AM40" s="420" t="s">
        <v>8734</v>
      </c>
      <c r="AN40" s="369" t="s">
        <v>8736</v>
      </c>
      <c r="AO40" s="420"/>
    </row>
    <row r="41" spans="1:41">
      <c r="A41" s="434">
        <v>38</v>
      </c>
      <c r="B41" s="434">
        <v>127</v>
      </c>
      <c r="C41" s="435" t="s">
        <v>4301</v>
      </c>
      <c r="D41" s="420" t="s">
        <v>3762</v>
      </c>
      <c r="E41" s="369" t="s">
        <v>4302</v>
      </c>
      <c r="F41" s="420"/>
      <c r="G41" s="420" t="s">
        <v>8575</v>
      </c>
      <c r="H41" s="436">
        <v>43600</v>
      </c>
      <c r="I41" s="436">
        <v>43600</v>
      </c>
      <c r="J41" s="420"/>
      <c r="K41" s="420" t="s">
        <v>4767</v>
      </c>
      <c r="L41" s="420" t="s">
        <v>2940</v>
      </c>
      <c r="M41" s="420" t="s">
        <v>8737</v>
      </c>
      <c r="N41" s="440">
        <v>85733967891</v>
      </c>
      <c r="O41" s="435" t="s">
        <v>4300</v>
      </c>
      <c r="P41" s="420"/>
      <c r="Q41" s="434">
        <v>133</v>
      </c>
      <c r="R41" s="420"/>
      <c r="S41" s="420"/>
      <c r="T41" s="420"/>
      <c r="U41" s="420"/>
      <c r="V41" s="420" t="s">
        <v>4935</v>
      </c>
      <c r="W41" s="420"/>
      <c r="X41" s="420"/>
      <c r="Y41" s="434">
        <v>13196089</v>
      </c>
      <c r="Z41" s="435" t="s">
        <v>8455</v>
      </c>
      <c r="AA41" s="435" t="s">
        <v>8456</v>
      </c>
      <c r="AB41" s="420" t="s">
        <v>8457</v>
      </c>
      <c r="AC41" s="420" t="s">
        <v>8738</v>
      </c>
      <c r="AD41" s="420" t="s">
        <v>8459</v>
      </c>
      <c r="AE41" s="441">
        <v>12163369</v>
      </c>
      <c r="AF41" s="420"/>
      <c r="AG41" s="420"/>
      <c r="AH41" s="420"/>
      <c r="AI41" s="420"/>
      <c r="AJ41" s="439" t="s">
        <v>8458</v>
      </c>
      <c r="AK41" s="420"/>
      <c r="AL41" s="420"/>
      <c r="AM41" s="369" t="s">
        <v>8739</v>
      </c>
      <c r="AN41" s="420"/>
      <c r="AO41" s="420"/>
    </row>
    <row r="42" spans="1:41">
      <c r="A42" s="434">
        <v>39</v>
      </c>
      <c r="B42" s="434">
        <v>6</v>
      </c>
      <c r="C42" s="435" t="s">
        <v>3838</v>
      </c>
      <c r="D42" s="420" t="s">
        <v>3326</v>
      </c>
      <c r="E42" s="369" t="s">
        <v>3839</v>
      </c>
      <c r="F42" s="420"/>
      <c r="G42" s="420" t="s">
        <v>8575</v>
      </c>
      <c r="H42" s="436">
        <v>43601</v>
      </c>
      <c r="I42" s="436">
        <v>43600</v>
      </c>
      <c r="J42" s="420"/>
      <c r="K42" s="420" t="s">
        <v>4767</v>
      </c>
      <c r="L42" s="420" t="s">
        <v>2940</v>
      </c>
      <c r="M42" s="420" t="s">
        <v>6907</v>
      </c>
      <c r="N42" s="440">
        <v>81342143569</v>
      </c>
      <c r="O42" s="435" t="s">
        <v>3837</v>
      </c>
      <c r="P42" s="420"/>
      <c r="Q42" s="434">
        <v>130</v>
      </c>
      <c r="R42" s="420"/>
      <c r="S42" s="420"/>
      <c r="T42" s="420"/>
      <c r="U42" s="420"/>
      <c r="V42" s="420" t="s">
        <v>4935</v>
      </c>
      <c r="W42" s="420"/>
      <c r="X42" s="420"/>
      <c r="Y42" s="434">
        <v>13212840</v>
      </c>
      <c r="Z42" s="435" t="s">
        <v>6893</v>
      </c>
      <c r="AA42" s="435" t="s">
        <v>6894</v>
      </c>
      <c r="AB42" s="420" t="s">
        <v>6895</v>
      </c>
      <c r="AC42" s="420" t="s">
        <v>8740</v>
      </c>
      <c r="AD42" s="420" t="s">
        <v>6897</v>
      </c>
      <c r="AE42" s="441">
        <v>5170760</v>
      </c>
      <c r="AF42" s="420"/>
      <c r="AG42" s="420"/>
      <c r="AH42" s="420"/>
      <c r="AI42" s="420"/>
      <c r="AJ42" s="439" t="s">
        <v>6896</v>
      </c>
      <c r="AK42" s="420"/>
      <c r="AL42" s="420"/>
      <c r="AM42" s="369" t="s">
        <v>8741</v>
      </c>
      <c r="AN42" s="420"/>
      <c r="AO42" s="420"/>
    </row>
    <row r="43" spans="1:41">
      <c r="A43" s="434">
        <v>40</v>
      </c>
      <c r="B43" s="434">
        <v>107</v>
      </c>
      <c r="C43" s="435" t="s">
        <v>4235</v>
      </c>
      <c r="D43" s="420" t="s">
        <v>3695</v>
      </c>
      <c r="E43" s="369" t="s">
        <v>4236</v>
      </c>
      <c r="F43" s="420"/>
      <c r="G43" s="420" t="s">
        <v>8575</v>
      </c>
      <c r="H43" s="436">
        <v>43600</v>
      </c>
      <c r="I43" s="436">
        <v>43600</v>
      </c>
      <c r="J43" s="420"/>
      <c r="K43" s="420" t="s">
        <v>4767</v>
      </c>
      <c r="L43" s="420" t="s">
        <v>2940</v>
      </c>
      <c r="M43" s="420" t="s">
        <v>3088</v>
      </c>
      <c r="N43" s="440">
        <v>82138167126</v>
      </c>
      <c r="O43" s="435" t="s">
        <v>4234</v>
      </c>
      <c r="P43" s="420"/>
      <c r="Q43" s="434">
        <v>124</v>
      </c>
      <c r="R43" s="420"/>
      <c r="S43" s="420"/>
      <c r="T43" s="420"/>
      <c r="U43" s="420"/>
      <c r="V43" s="420" t="s">
        <v>4935</v>
      </c>
      <c r="W43" s="420"/>
      <c r="X43" s="420"/>
      <c r="Y43" s="434">
        <v>13195178</v>
      </c>
      <c r="Z43" s="435" t="s">
        <v>8191</v>
      </c>
      <c r="AA43" s="435" t="s">
        <v>8192</v>
      </c>
      <c r="AB43" s="420" t="s">
        <v>8142</v>
      </c>
      <c r="AC43" s="420" t="s">
        <v>8742</v>
      </c>
      <c r="AD43" s="420" t="s">
        <v>8193</v>
      </c>
      <c r="AE43" s="435">
        <v>1170087</v>
      </c>
      <c r="AF43" s="420"/>
      <c r="AG43" s="420"/>
      <c r="AH43" s="420"/>
      <c r="AI43" s="420"/>
      <c r="AJ43" s="439" t="s">
        <v>8143</v>
      </c>
      <c r="AK43" s="420"/>
      <c r="AL43" s="420"/>
      <c r="AM43" s="369" t="s">
        <v>8613</v>
      </c>
      <c r="AN43" s="420"/>
      <c r="AO43" s="420"/>
    </row>
    <row r="44" spans="1:41">
      <c r="A44" s="434">
        <v>41</v>
      </c>
      <c r="B44" s="434">
        <v>137</v>
      </c>
      <c r="C44" s="435" t="s">
        <v>4336</v>
      </c>
      <c r="D44" s="420" t="s">
        <v>3361</v>
      </c>
      <c r="E44" s="369" t="s">
        <v>4337</v>
      </c>
      <c r="F44" s="420"/>
      <c r="G44" s="420" t="s">
        <v>8575</v>
      </c>
      <c r="H44" s="436">
        <v>43600</v>
      </c>
      <c r="I44" s="436">
        <v>43600</v>
      </c>
      <c r="J44" s="420"/>
      <c r="K44" s="420" t="s">
        <v>4767</v>
      </c>
      <c r="L44" s="420" t="s">
        <v>2940</v>
      </c>
      <c r="M44" s="420" t="s">
        <v>6983</v>
      </c>
      <c r="N44" s="440">
        <v>85712423341</v>
      </c>
      <c r="O44" s="435" t="s">
        <v>4335</v>
      </c>
      <c r="P44" s="420"/>
      <c r="Q44" s="434">
        <v>126</v>
      </c>
      <c r="R44" s="420"/>
      <c r="S44" s="420"/>
      <c r="T44" s="420"/>
      <c r="U44" s="420"/>
      <c r="V44" s="420" t="s">
        <v>4935</v>
      </c>
      <c r="W44" s="420"/>
      <c r="X44" s="420"/>
      <c r="Y44" s="434">
        <v>13195333</v>
      </c>
      <c r="Z44" s="435" t="s">
        <v>7000</v>
      </c>
      <c r="AA44" s="435" t="s">
        <v>7001</v>
      </c>
      <c r="AB44" s="420" t="s">
        <v>7002</v>
      </c>
      <c r="AC44" s="420" t="s">
        <v>8743</v>
      </c>
      <c r="AD44" s="420" t="s">
        <v>7004</v>
      </c>
      <c r="AE44" s="435">
        <v>3170475</v>
      </c>
      <c r="AF44" s="420"/>
      <c r="AG44" s="420"/>
      <c r="AH44" s="420"/>
      <c r="AI44" s="420"/>
      <c r="AJ44" s="439" t="s">
        <v>7003</v>
      </c>
      <c r="AK44" s="420"/>
      <c r="AL44" s="420"/>
      <c r="AM44" s="369" t="s">
        <v>8744</v>
      </c>
      <c r="AN44" s="420"/>
      <c r="AO44" s="420"/>
    </row>
    <row r="45" spans="1:41">
      <c r="A45" s="434">
        <v>42</v>
      </c>
      <c r="B45" s="434">
        <v>67</v>
      </c>
      <c r="C45" s="435" t="s">
        <v>4074</v>
      </c>
      <c r="D45" s="420" t="s">
        <v>3617</v>
      </c>
      <c r="E45" s="369" t="s">
        <v>4075</v>
      </c>
      <c r="F45" s="420"/>
      <c r="G45" s="420" t="s">
        <v>8575</v>
      </c>
      <c r="H45" s="436">
        <v>43600</v>
      </c>
      <c r="I45" s="436">
        <v>43600</v>
      </c>
      <c r="J45" s="420"/>
      <c r="K45" s="420" t="s">
        <v>4767</v>
      </c>
      <c r="L45" s="420" t="s">
        <v>2940</v>
      </c>
      <c r="M45" s="420" t="s">
        <v>8576</v>
      </c>
      <c r="N45" s="440">
        <v>85210410044</v>
      </c>
      <c r="O45" s="435" t="s">
        <v>4073</v>
      </c>
      <c r="P45" s="420"/>
      <c r="Q45" s="434">
        <v>130</v>
      </c>
      <c r="R45" s="420"/>
      <c r="S45" s="420"/>
      <c r="T45" s="420"/>
      <c r="U45" s="434">
        <v>136</v>
      </c>
      <c r="V45" s="420" t="s">
        <v>4935</v>
      </c>
      <c r="W45" s="420"/>
      <c r="X45" s="420"/>
      <c r="Y45" s="434">
        <v>13195196</v>
      </c>
      <c r="Z45" s="435" t="s">
        <v>7953</v>
      </c>
      <c r="AA45" s="435" t="s">
        <v>7954</v>
      </c>
      <c r="AB45" s="420" t="s">
        <v>7955</v>
      </c>
      <c r="AC45" s="420" t="s">
        <v>8745</v>
      </c>
      <c r="AD45" s="420" t="s">
        <v>7957</v>
      </c>
      <c r="AE45" s="435" t="s">
        <v>7958</v>
      </c>
      <c r="AF45" s="420"/>
      <c r="AG45" s="420"/>
      <c r="AH45" s="420"/>
      <c r="AI45" s="420"/>
      <c r="AJ45" s="439" t="s">
        <v>7956</v>
      </c>
      <c r="AK45" s="420"/>
      <c r="AL45" s="420"/>
      <c r="AM45" s="369" t="s">
        <v>8746</v>
      </c>
      <c r="AN45" s="420"/>
      <c r="AO45" s="420"/>
    </row>
    <row r="46" spans="1:41">
      <c r="A46" s="434">
        <v>43</v>
      </c>
      <c r="B46" s="434">
        <v>139</v>
      </c>
      <c r="C46" s="435" t="s">
        <v>4344</v>
      </c>
      <c r="D46" s="420" t="s">
        <v>3365</v>
      </c>
      <c r="E46" s="369" t="s">
        <v>4345</v>
      </c>
      <c r="F46" s="420"/>
      <c r="G46" s="420" t="s">
        <v>8575</v>
      </c>
      <c r="H46" s="436">
        <v>43600</v>
      </c>
      <c r="I46" s="436">
        <v>43600</v>
      </c>
      <c r="J46" s="420"/>
      <c r="K46" s="420" t="s">
        <v>4767</v>
      </c>
      <c r="L46" s="420" t="s">
        <v>2940</v>
      </c>
      <c r="M46" s="420" t="s">
        <v>8747</v>
      </c>
      <c r="N46" s="440">
        <v>81357441054</v>
      </c>
      <c r="O46" s="435" t="s">
        <v>4343</v>
      </c>
      <c r="P46" s="420"/>
      <c r="Q46" s="434">
        <v>133</v>
      </c>
      <c r="R46" s="420"/>
      <c r="S46" s="420"/>
      <c r="T46" s="420"/>
      <c r="U46" s="420"/>
      <c r="V46" s="420" t="s">
        <v>4935</v>
      </c>
      <c r="W46" s="420"/>
      <c r="X46" s="420"/>
      <c r="Y46" s="434">
        <v>13195209</v>
      </c>
      <c r="Z46" s="435" t="s">
        <v>7013</v>
      </c>
      <c r="AA46" s="435" t="s">
        <v>7014</v>
      </c>
      <c r="AB46" s="420" t="s">
        <v>7015</v>
      </c>
      <c r="AC46" s="420" t="s">
        <v>7015</v>
      </c>
      <c r="AD46" s="420" t="s">
        <v>7017</v>
      </c>
      <c r="AE46" s="435">
        <v>5170794</v>
      </c>
      <c r="AF46" s="420"/>
      <c r="AG46" s="420"/>
      <c r="AH46" s="420"/>
      <c r="AI46" s="420"/>
      <c r="AJ46" s="439" t="s">
        <v>7016</v>
      </c>
      <c r="AK46" s="420"/>
      <c r="AL46" s="420"/>
      <c r="AM46" s="369" t="s">
        <v>8613</v>
      </c>
      <c r="AN46" s="420"/>
      <c r="AO46" s="420"/>
    </row>
    <row r="47" spans="1:41">
      <c r="A47" s="434">
        <v>44</v>
      </c>
      <c r="B47" s="434">
        <v>37</v>
      </c>
      <c r="C47" s="435" t="s">
        <v>3960</v>
      </c>
      <c r="D47" s="420" t="s">
        <v>3961</v>
      </c>
      <c r="E47" s="369" t="s">
        <v>3962</v>
      </c>
      <c r="F47" s="420"/>
      <c r="G47" s="420" t="s">
        <v>8575</v>
      </c>
      <c r="H47" s="436">
        <v>43600</v>
      </c>
      <c r="I47" s="436">
        <v>43600</v>
      </c>
      <c r="J47" s="420" t="s">
        <v>8072</v>
      </c>
      <c r="K47" s="420" t="s">
        <v>4767</v>
      </c>
      <c r="L47" s="420" t="s">
        <v>2940</v>
      </c>
      <c r="M47" s="420" t="s">
        <v>3129</v>
      </c>
      <c r="N47" s="440">
        <v>82110096353</v>
      </c>
      <c r="O47" s="435" t="s">
        <v>3959</v>
      </c>
      <c r="P47" s="420"/>
      <c r="Q47" s="434">
        <v>133</v>
      </c>
      <c r="R47" s="420"/>
      <c r="S47" s="420"/>
      <c r="T47" s="420"/>
      <c r="U47" s="434">
        <v>114</v>
      </c>
      <c r="V47" s="420" t="s">
        <v>4935</v>
      </c>
      <c r="W47" s="420" t="s">
        <v>8748</v>
      </c>
      <c r="X47" s="420" t="s">
        <v>8749</v>
      </c>
      <c r="Y47" s="434">
        <v>13216295</v>
      </c>
      <c r="Z47" s="435" t="s">
        <v>8248</v>
      </c>
      <c r="AA47" s="435" t="s">
        <v>8249</v>
      </c>
      <c r="AB47" s="420" t="s">
        <v>8250</v>
      </c>
      <c r="AC47" s="420" t="s">
        <v>8750</v>
      </c>
      <c r="AD47" s="420"/>
      <c r="AE47" s="441">
        <v>5170860</v>
      </c>
      <c r="AF47" s="420"/>
      <c r="AG47" s="420"/>
      <c r="AH47" s="420"/>
      <c r="AI47" s="420"/>
      <c r="AJ47" s="441">
        <v>10245730001</v>
      </c>
      <c r="AK47" s="420"/>
      <c r="AL47" s="420"/>
      <c r="AM47" s="369" t="s">
        <v>8613</v>
      </c>
      <c r="AN47" s="420"/>
      <c r="AO47" s="420"/>
    </row>
    <row r="48" spans="1:41">
      <c r="A48" s="434">
        <v>45</v>
      </c>
      <c r="B48" s="434">
        <v>197</v>
      </c>
      <c r="C48" s="435" t="s">
        <v>4553</v>
      </c>
      <c r="D48" s="420" t="s">
        <v>3322</v>
      </c>
      <c r="E48" s="369" t="s">
        <v>4554</v>
      </c>
      <c r="F48" s="420"/>
      <c r="G48" s="420" t="s">
        <v>8575</v>
      </c>
      <c r="H48" s="436">
        <v>43600</v>
      </c>
      <c r="I48" s="436">
        <v>43600</v>
      </c>
      <c r="J48" s="420"/>
      <c r="K48" s="420" t="s">
        <v>4767</v>
      </c>
      <c r="L48" s="420" t="s">
        <v>2940</v>
      </c>
      <c r="M48" s="420" t="s">
        <v>8684</v>
      </c>
      <c r="N48" s="440">
        <v>81281420867</v>
      </c>
      <c r="O48" s="435" t="s">
        <v>4552</v>
      </c>
      <c r="P48" s="420"/>
      <c r="Q48" s="434">
        <v>129</v>
      </c>
      <c r="R48" s="420"/>
      <c r="S48" s="420"/>
      <c r="T48" s="420"/>
      <c r="U48" s="420"/>
      <c r="V48" s="420" t="s">
        <v>4935</v>
      </c>
      <c r="W48" s="420" t="s">
        <v>8751</v>
      </c>
      <c r="X48" s="420" t="s">
        <v>8647</v>
      </c>
      <c r="Y48" s="434">
        <v>13212193</v>
      </c>
      <c r="Z48" s="435" t="s">
        <v>6874</v>
      </c>
      <c r="AA48" s="435" t="s">
        <v>6875</v>
      </c>
      <c r="AB48" s="420" t="s">
        <v>6876</v>
      </c>
      <c r="AC48" s="420" t="s">
        <v>8752</v>
      </c>
      <c r="AD48" s="420" t="s">
        <v>6878</v>
      </c>
      <c r="AE48" s="435" t="s">
        <v>6879</v>
      </c>
      <c r="AF48" s="420"/>
      <c r="AG48" s="420"/>
      <c r="AH48" s="420"/>
      <c r="AI48" s="420"/>
      <c r="AJ48" s="439" t="s">
        <v>6877</v>
      </c>
      <c r="AK48" s="420"/>
      <c r="AL48" s="420"/>
      <c r="AM48" s="369" t="s">
        <v>8753</v>
      </c>
      <c r="AN48" s="420"/>
      <c r="AO48" s="420"/>
    </row>
    <row r="49" spans="1:41">
      <c r="A49" s="434">
        <v>46</v>
      </c>
      <c r="B49" s="434">
        <v>27</v>
      </c>
      <c r="C49" s="435" t="s">
        <v>3922</v>
      </c>
      <c r="D49" s="420" t="s">
        <v>3923</v>
      </c>
      <c r="E49" s="369" t="s">
        <v>3924</v>
      </c>
      <c r="F49" s="420"/>
      <c r="G49" s="420" t="s">
        <v>8575</v>
      </c>
      <c r="H49" s="436">
        <v>43600</v>
      </c>
      <c r="I49" s="436">
        <v>43600</v>
      </c>
      <c r="J49" s="420" t="s">
        <v>8706</v>
      </c>
      <c r="K49" s="420" t="s">
        <v>4767</v>
      </c>
      <c r="L49" s="420" t="s">
        <v>2940</v>
      </c>
      <c r="M49" s="420" t="s">
        <v>3017</v>
      </c>
      <c r="N49" s="440">
        <v>85717949494</v>
      </c>
      <c r="O49" s="435" t="s">
        <v>3921</v>
      </c>
      <c r="P49" s="420"/>
      <c r="Q49" s="434">
        <v>125</v>
      </c>
      <c r="R49" s="420"/>
      <c r="S49" s="420"/>
      <c r="T49" s="420"/>
      <c r="U49" s="420"/>
      <c r="V49" s="420" t="s">
        <v>4860</v>
      </c>
      <c r="W49" s="420"/>
      <c r="X49" s="420"/>
      <c r="Y49" s="440" t="e">
        <v>#N/A</v>
      </c>
      <c r="Z49" s="443" t="e">
        <v>#N/A</v>
      </c>
      <c r="AA49" s="443" t="e">
        <v>#N/A</v>
      </c>
      <c r="AB49" s="440" t="e">
        <v>#N/A</v>
      </c>
      <c r="AC49" s="420"/>
      <c r="AD49" s="440" t="e">
        <v>#N/A</v>
      </c>
      <c r="AE49" s="443" t="e">
        <v>#N/A</v>
      </c>
      <c r="AF49" s="420"/>
      <c r="AG49" s="420"/>
      <c r="AH49" s="420"/>
      <c r="AI49" s="420"/>
      <c r="AJ49" s="443" t="e">
        <v>#N/A</v>
      </c>
      <c r="AK49" s="420"/>
      <c r="AL49" s="420"/>
      <c r="AM49" s="420" t="s">
        <v>8754</v>
      </c>
      <c r="AN49" s="420" t="s">
        <v>8706</v>
      </c>
      <c r="AO49" s="420"/>
    </row>
    <row r="50" spans="1:41">
      <c r="A50" s="434">
        <v>47</v>
      </c>
      <c r="B50" s="434">
        <v>158</v>
      </c>
      <c r="C50" s="435" t="s">
        <v>4414</v>
      </c>
      <c r="D50" s="420" t="s">
        <v>3396</v>
      </c>
      <c r="E50" s="369" t="s">
        <v>4415</v>
      </c>
      <c r="F50" s="420"/>
      <c r="G50" s="420" t="s">
        <v>8575</v>
      </c>
      <c r="H50" s="436">
        <v>43601</v>
      </c>
      <c r="I50" s="436">
        <v>43601</v>
      </c>
      <c r="J50" s="420"/>
      <c r="K50" s="420" t="s">
        <v>4767</v>
      </c>
      <c r="L50" s="420" t="s">
        <v>2940</v>
      </c>
      <c r="M50" s="420" t="s">
        <v>3104</v>
      </c>
      <c r="N50" s="440">
        <v>81227872712</v>
      </c>
      <c r="O50" s="435" t="s">
        <v>4413</v>
      </c>
      <c r="P50" s="420"/>
      <c r="Q50" s="434">
        <v>126</v>
      </c>
      <c r="R50" s="420"/>
      <c r="S50" s="420"/>
      <c r="T50" s="420"/>
      <c r="U50" s="434">
        <v>136</v>
      </c>
      <c r="V50" s="420" t="s">
        <v>4935</v>
      </c>
      <c r="W50" s="420" t="s">
        <v>8755</v>
      </c>
      <c r="X50" s="420" t="s">
        <v>8718</v>
      </c>
      <c r="Y50" s="434">
        <v>13216300</v>
      </c>
      <c r="Z50" s="435" t="s">
        <v>7131</v>
      </c>
      <c r="AA50" s="435" t="s">
        <v>7132</v>
      </c>
      <c r="AB50" s="420" t="s">
        <v>7133</v>
      </c>
      <c r="AC50" s="420"/>
      <c r="AD50" s="420" t="s">
        <v>7135</v>
      </c>
      <c r="AE50" s="441">
        <v>12163063</v>
      </c>
      <c r="AF50" s="420"/>
      <c r="AG50" s="420"/>
      <c r="AH50" s="420"/>
      <c r="AI50" s="420"/>
      <c r="AJ50" s="439" t="s">
        <v>7134</v>
      </c>
      <c r="AK50" s="420"/>
      <c r="AL50" s="420"/>
      <c r="AM50" s="369" t="s">
        <v>8756</v>
      </c>
      <c r="AN50" s="420"/>
      <c r="AO50" s="420"/>
    </row>
    <row r="51" spans="1:41">
      <c r="A51" s="434">
        <v>48</v>
      </c>
      <c r="B51" s="434">
        <v>108</v>
      </c>
      <c r="C51" s="435" t="s">
        <v>4239</v>
      </c>
      <c r="D51" s="420" t="s">
        <v>4240</v>
      </c>
      <c r="E51" s="369" t="s">
        <v>4241</v>
      </c>
      <c r="F51" s="420"/>
      <c r="G51" s="420" t="s">
        <v>8575</v>
      </c>
      <c r="H51" s="436">
        <v>43601</v>
      </c>
      <c r="I51" s="436">
        <v>43602</v>
      </c>
      <c r="J51" s="420"/>
      <c r="K51" s="420" t="s">
        <v>4767</v>
      </c>
      <c r="L51" s="420" t="s">
        <v>2940</v>
      </c>
      <c r="M51" s="420" t="s">
        <v>8176</v>
      </c>
      <c r="N51" s="440">
        <v>82333734255</v>
      </c>
      <c r="O51" s="435" t="s">
        <v>4238</v>
      </c>
      <c r="P51" s="420"/>
      <c r="Q51" s="434">
        <v>131</v>
      </c>
      <c r="R51" s="420"/>
      <c r="S51" s="420"/>
      <c r="T51" s="420"/>
      <c r="U51" s="434">
        <v>114</v>
      </c>
      <c r="V51" s="420" t="s">
        <v>4935</v>
      </c>
      <c r="W51" s="420" t="s">
        <v>8757</v>
      </c>
      <c r="X51" s="420" t="s">
        <v>8758</v>
      </c>
      <c r="Y51" s="434">
        <v>13195371</v>
      </c>
      <c r="Z51" s="435" t="s">
        <v>8197</v>
      </c>
      <c r="AA51" s="435" t="s">
        <v>8759</v>
      </c>
      <c r="AB51" s="420" t="s">
        <v>8760</v>
      </c>
      <c r="AC51" s="420" t="s">
        <v>8761</v>
      </c>
      <c r="AD51" s="444" t="s">
        <v>8201</v>
      </c>
      <c r="AE51" s="445">
        <v>3170303</v>
      </c>
      <c r="AF51" s="420"/>
      <c r="AG51" s="420"/>
      <c r="AH51" s="420"/>
      <c r="AI51" s="420"/>
      <c r="AJ51" s="439" t="s">
        <v>8200</v>
      </c>
      <c r="AK51" s="420"/>
      <c r="AL51" s="420"/>
      <c r="AM51" s="369" t="s">
        <v>8756</v>
      </c>
      <c r="AN51" s="420"/>
      <c r="AO51" s="420"/>
    </row>
    <row r="52" spans="1:41">
      <c r="A52" s="434">
        <v>49</v>
      </c>
      <c r="B52" s="434">
        <v>53</v>
      </c>
      <c r="C52" s="435" t="s">
        <v>4021</v>
      </c>
      <c r="D52" s="420" t="s">
        <v>3590</v>
      </c>
      <c r="E52" s="369" t="s">
        <v>4022</v>
      </c>
      <c r="F52" s="420"/>
      <c r="G52" s="420" t="s">
        <v>8575</v>
      </c>
      <c r="H52" s="436">
        <v>43601</v>
      </c>
      <c r="I52" s="436">
        <v>43601</v>
      </c>
      <c r="J52" s="420" t="s">
        <v>8706</v>
      </c>
      <c r="K52" s="420" t="s">
        <v>4767</v>
      </c>
      <c r="L52" s="420" t="s">
        <v>2940</v>
      </c>
      <c r="M52" s="420" t="s">
        <v>3214</v>
      </c>
      <c r="N52" s="420"/>
      <c r="O52" s="435" t="s">
        <v>4020</v>
      </c>
      <c r="P52" s="420"/>
      <c r="Q52" s="420"/>
      <c r="R52" s="420"/>
      <c r="S52" s="420"/>
      <c r="T52" s="420"/>
      <c r="U52" s="420"/>
      <c r="V52" s="420"/>
      <c r="W52" s="420"/>
      <c r="X52" s="420"/>
      <c r="Y52" s="434">
        <v>13216104</v>
      </c>
      <c r="Z52" s="435" t="s">
        <v>7861</v>
      </c>
      <c r="AA52" s="435" t="s">
        <v>7862</v>
      </c>
      <c r="AB52" s="420" t="s">
        <v>7863</v>
      </c>
      <c r="AC52" s="420"/>
      <c r="AD52" s="420" t="s">
        <v>7865</v>
      </c>
      <c r="AE52" s="435" t="s">
        <v>7866</v>
      </c>
      <c r="AF52" s="420"/>
      <c r="AG52" s="420"/>
      <c r="AH52" s="420"/>
      <c r="AI52" s="420"/>
      <c r="AJ52" s="439" t="s">
        <v>7864</v>
      </c>
      <c r="AK52" s="420"/>
      <c r="AL52" s="420"/>
      <c r="AM52" s="420"/>
      <c r="AN52" s="420" t="s">
        <v>8706</v>
      </c>
      <c r="AO52" s="420"/>
    </row>
    <row r="53" spans="1:41">
      <c r="A53" s="434">
        <v>50</v>
      </c>
      <c r="B53" s="434">
        <v>173</v>
      </c>
      <c r="C53" s="435" t="s">
        <v>4466</v>
      </c>
      <c r="D53" s="420" t="s">
        <v>3418</v>
      </c>
      <c r="E53" s="369" t="s">
        <v>4467</v>
      </c>
      <c r="F53" s="420"/>
      <c r="G53" s="420" t="s">
        <v>8575</v>
      </c>
      <c r="H53" s="436">
        <v>43601</v>
      </c>
      <c r="I53" s="436">
        <v>43601</v>
      </c>
      <c r="J53" s="420"/>
      <c r="K53" s="420" t="s">
        <v>4767</v>
      </c>
      <c r="L53" s="420" t="s">
        <v>2940</v>
      </c>
      <c r="M53" s="420" t="s">
        <v>3091</v>
      </c>
      <c r="N53" s="440">
        <v>82242798652</v>
      </c>
      <c r="O53" s="435" t="s">
        <v>4465</v>
      </c>
      <c r="P53" s="420"/>
      <c r="Q53" s="434">
        <v>122</v>
      </c>
      <c r="R53" s="420"/>
      <c r="S53" s="420"/>
      <c r="T53" s="420"/>
      <c r="U53" s="434">
        <v>116</v>
      </c>
      <c r="V53" s="420" t="s">
        <v>4935</v>
      </c>
      <c r="W53" s="420" t="s">
        <v>8762</v>
      </c>
      <c r="X53" s="420" t="s">
        <v>8763</v>
      </c>
      <c r="Y53" s="434">
        <v>13194913</v>
      </c>
      <c r="Z53" s="435" t="s">
        <v>7228</v>
      </c>
      <c r="AA53" s="435" t="s">
        <v>7229</v>
      </c>
      <c r="AB53" s="420" t="s">
        <v>7230</v>
      </c>
      <c r="AC53" s="420" t="s">
        <v>8764</v>
      </c>
      <c r="AD53" s="420" t="s">
        <v>7232</v>
      </c>
      <c r="AE53" s="441">
        <v>12163050</v>
      </c>
      <c r="AF53" s="420"/>
      <c r="AG53" s="420"/>
      <c r="AH53" s="420"/>
      <c r="AI53" s="420"/>
      <c r="AJ53" s="439" t="s">
        <v>7231</v>
      </c>
      <c r="AK53" s="420"/>
      <c r="AL53" s="420"/>
      <c r="AM53" s="369" t="s">
        <v>8765</v>
      </c>
      <c r="AN53" s="420"/>
      <c r="AO53" s="420"/>
    </row>
    <row r="54" spans="1:41">
      <c r="A54" s="434">
        <v>51</v>
      </c>
      <c r="B54" s="434">
        <v>189</v>
      </c>
      <c r="C54" s="435" t="s">
        <v>4521</v>
      </c>
      <c r="D54" s="420" t="s">
        <v>3444</v>
      </c>
      <c r="E54" s="369" t="s">
        <v>4522</v>
      </c>
      <c r="F54" s="420"/>
      <c r="G54" s="420" t="s">
        <v>8575</v>
      </c>
      <c r="H54" s="436">
        <v>43601</v>
      </c>
      <c r="I54" s="436">
        <v>43601</v>
      </c>
      <c r="J54" s="420" t="s">
        <v>8706</v>
      </c>
      <c r="K54" s="420" t="s">
        <v>4767</v>
      </c>
      <c r="L54" s="420" t="s">
        <v>2940</v>
      </c>
      <c r="M54" s="420" t="s">
        <v>4776</v>
      </c>
      <c r="N54" s="440">
        <v>81357644229</v>
      </c>
      <c r="O54" s="435" t="s">
        <v>4520</v>
      </c>
      <c r="P54" s="420"/>
      <c r="Q54" s="434">
        <v>129</v>
      </c>
      <c r="R54" s="420"/>
      <c r="S54" s="420"/>
      <c r="T54" s="420"/>
      <c r="U54" s="420"/>
      <c r="V54" s="420" t="s">
        <v>4935</v>
      </c>
      <c r="W54" s="420" t="s">
        <v>8766</v>
      </c>
      <c r="X54" s="420" t="s">
        <v>8767</v>
      </c>
      <c r="Y54" s="434">
        <v>13195927</v>
      </c>
      <c r="Z54" s="435" t="s">
        <v>7315</v>
      </c>
      <c r="AA54" s="435" t="s">
        <v>7316</v>
      </c>
      <c r="AB54" s="420" t="s">
        <v>7317</v>
      </c>
      <c r="AC54" s="420" t="s">
        <v>8768</v>
      </c>
      <c r="AD54" s="420" t="s">
        <v>7319</v>
      </c>
      <c r="AE54" s="441">
        <v>10162017</v>
      </c>
      <c r="AF54" s="420"/>
      <c r="AG54" s="420"/>
      <c r="AH54" s="420"/>
      <c r="AI54" s="420"/>
      <c r="AJ54" s="439" t="s">
        <v>7318</v>
      </c>
      <c r="AK54" s="420"/>
      <c r="AL54" s="420"/>
      <c r="AM54" s="420" t="s">
        <v>8769</v>
      </c>
      <c r="AN54" s="420" t="s">
        <v>8706</v>
      </c>
      <c r="AO54" s="420"/>
    </row>
    <row r="55" spans="1:41">
      <c r="A55" s="434">
        <v>52</v>
      </c>
      <c r="B55" s="434">
        <v>98</v>
      </c>
      <c r="C55" s="435" t="s">
        <v>4199</v>
      </c>
      <c r="D55" s="420" t="s">
        <v>3679</v>
      </c>
      <c r="E55" s="369" t="s">
        <v>4200</v>
      </c>
      <c r="F55" s="420"/>
      <c r="G55" s="420" t="s">
        <v>8575</v>
      </c>
      <c r="H55" s="436">
        <v>43601</v>
      </c>
      <c r="I55" s="436">
        <v>43601</v>
      </c>
      <c r="J55" s="420"/>
      <c r="K55" s="420" t="s">
        <v>4767</v>
      </c>
      <c r="L55" s="420" t="s">
        <v>2940</v>
      </c>
      <c r="M55" s="420" t="s">
        <v>3088</v>
      </c>
      <c r="N55" s="440">
        <v>82138167126</v>
      </c>
      <c r="O55" s="435" t="s">
        <v>4198</v>
      </c>
      <c r="P55" s="420"/>
      <c r="Q55" s="434">
        <v>126</v>
      </c>
      <c r="R55" s="420"/>
      <c r="S55" s="420"/>
      <c r="T55" s="420"/>
      <c r="U55" s="434">
        <v>106</v>
      </c>
      <c r="V55" s="420" t="s">
        <v>4935</v>
      </c>
      <c r="W55" s="420" t="s">
        <v>8770</v>
      </c>
      <c r="X55" s="420" t="s">
        <v>8647</v>
      </c>
      <c r="Y55" s="434">
        <v>13214997</v>
      </c>
      <c r="Z55" s="435" t="s">
        <v>8134</v>
      </c>
      <c r="AA55" s="435" t="s">
        <v>8135</v>
      </c>
      <c r="AB55" s="420" t="s">
        <v>8136</v>
      </c>
      <c r="AC55" s="420" t="s">
        <v>8771</v>
      </c>
      <c r="AD55" s="420" t="s">
        <v>8138</v>
      </c>
      <c r="AE55" s="435">
        <v>1170088</v>
      </c>
      <c r="AF55" s="420"/>
      <c r="AG55" s="420"/>
      <c r="AH55" s="420"/>
      <c r="AI55" s="420"/>
      <c r="AJ55" s="439" t="s">
        <v>8137</v>
      </c>
      <c r="AK55" s="420"/>
      <c r="AL55" s="420"/>
      <c r="AM55" s="369" t="s">
        <v>8772</v>
      </c>
      <c r="AN55" s="420"/>
      <c r="AO55" s="420"/>
    </row>
    <row r="56" spans="1:41">
      <c r="A56" s="434">
        <v>53</v>
      </c>
      <c r="B56" s="434">
        <v>181</v>
      </c>
      <c r="C56" s="435" t="s">
        <v>4492</v>
      </c>
      <c r="D56" s="420" t="s">
        <v>4493</v>
      </c>
      <c r="E56" s="369" t="s">
        <v>4494</v>
      </c>
      <c r="F56" s="420"/>
      <c r="G56" s="420" t="s">
        <v>8575</v>
      </c>
      <c r="H56" s="436">
        <v>43601</v>
      </c>
      <c r="I56" s="436">
        <v>43601</v>
      </c>
      <c r="J56" s="420"/>
      <c r="K56" s="420" t="s">
        <v>4767</v>
      </c>
      <c r="L56" s="420" t="s">
        <v>2940</v>
      </c>
      <c r="M56" s="420" t="s">
        <v>7280</v>
      </c>
      <c r="N56" s="440">
        <v>85816906598</v>
      </c>
      <c r="O56" s="435" t="s">
        <v>4491</v>
      </c>
      <c r="P56" s="420"/>
      <c r="Q56" s="434">
        <v>130</v>
      </c>
      <c r="R56" s="420"/>
      <c r="S56" s="420"/>
      <c r="T56" s="420"/>
      <c r="U56" s="434">
        <v>137</v>
      </c>
      <c r="V56" s="420" t="s">
        <v>4935</v>
      </c>
      <c r="W56" s="420" t="s">
        <v>8773</v>
      </c>
      <c r="X56" s="420" t="s">
        <v>8774</v>
      </c>
      <c r="Y56" s="434">
        <v>13195263</v>
      </c>
      <c r="Z56" s="435" t="s">
        <v>8313</v>
      </c>
      <c r="AA56" s="435" t="s">
        <v>8775</v>
      </c>
      <c r="AB56" s="420" t="s">
        <v>8315</v>
      </c>
      <c r="AC56" s="420" t="s">
        <v>8776</v>
      </c>
      <c r="AD56" s="390" t="s">
        <v>8317</v>
      </c>
      <c r="AE56" s="390">
        <v>12163952</v>
      </c>
      <c r="AF56" s="420"/>
      <c r="AG56" s="420"/>
      <c r="AH56" s="420"/>
      <c r="AI56" s="420"/>
      <c r="AJ56" s="439" t="s">
        <v>8316</v>
      </c>
      <c r="AK56" s="420"/>
      <c r="AL56" s="420"/>
      <c r="AM56" s="369" t="s">
        <v>8772</v>
      </c>
      <c r="AN56" s="420"/>
      <c r="AO56" s="420"/>
    </row>
    <row r="57" spans="1:41">
      <c r="A57" s="434">
        <v>54</v>
      </c>
      <c r="B57" s="434">
        <v>71</v>
      </c>
      <c r="C57" s="435" t="s">
        <v>4090</v>
      </c>
      <c r="D57" s="420" t="s">
        <v>4091</v>
      </c>
      <c r="E57" s="369" t="s">
        <v>4092</v>
      </c>
      <c r="F57" s="420"/>
      <c r="G57" s="420" t="s">
        <v>8575</v>
      </c>
      <c r="H57" s="436">
        <v>43601</v>
      </c>
      <c r="I57" s="436">
        <v>43601</v>
      </c>
      <c r="J57" s="420"/>
      <c r="K57" s="420" t="s">
        <v>4767</v>
      </c>
      <c r="L57" s="420" t="s">
        <v>2940</v>
      </c>
      <c r="M57" s="420" t="s">
        <v>3084</v>
      </c>
      <c r="N57" s="440">
        <v>85225446780</v>
      </c>
      <c r="O57" s="435" t="s">
        <v>4089</v>
      </c>
      <c r="P57" s="420"/>
      <c r="Q57" s="434">
        <v>148</v>
      </c>
      <c r="R57" s="420"/>
      <c r="S57" s="420"/>
      <c r="T57" s="420"/>
      <c r="U57" s="420"/>
      <c r="V57" s="420" t="s">
        <v>4935</v>
      </c>
      <c r="W57" s="420"/>
      <c r="X57" s="420"/>
      <c r="Y57" s="434">
        <v>13195353</v>
      </c>
      <c r="Z57" s="435" t="s">
        <v>7985</v>
      </c>
      <c r="AA57" s="435" t="s">
        <v>7986</v>
      </c>
      <c r="AB57" s="434">
        <v>93003032658</v>
      </c>
      <c r="AC57" s="420" t="s">
        <v>8777</v>
      </c>
      <c r="AD57" s="390">
        <v>930030390</v>
      </c>
      <c r="AE57" s="390" t="s">
        <v>7988</v>
      </c>
      <c r="AF57" s="420"/>
      <c r="AG57" s="420"/>
      <c r="AH57" s="420"/>
      <c r="AI57" s="420"/>
      <c r="AJ57" s="439" t="s">
        <v>7987</v>
      </c>
      <c r="AK57" s="420"/>
      <c r="AL57" s="420"/>
      <c r="AM57" s="369" t="s">
        <v>8778</v>
      </c>
      <c r="AN57" s="420"/>
      <c r="AO57" s="420"/>
    </row>
    <row r="58" spans="1:41">
      <c r="A58" s="434">
        <v>55</v>
      </c>
      <c r="B58" s="434">
        <v>44</v>
      </c>
      <c r="C58" s="435" t="s">
        <v>3986</v>
      </c>
      <c r="D58" s="420" t="s">
        <v>3578</v>
      </c>
      <c r="E58" s="369" t="s">
        <v>3988</v>
      </c>
      <c r="F58" s="420"/>
      <c r="G58" s="420" t="s">
        <v>8575</v>
      </c>
      <c r="H58" s="436">
        <v>43601</v>
      </c>
      <c r="I58" s="436">
        <v>43600</v>
      </c>
      <c r="J58" s="420"/>
      <c r="K58" s="420" t="s">
        <v>4767</v>
      </c>
      <c r="L58" s="420" t="s">
        <v>2940</v>
      </c>
      <c r="M58" s="420" t="s">
        <v>3099</v>
      </c>
      <c r="N58" s="440">
        <v>82291777645</v>
      </c>
      <c r="O58" s="435" t="s">
        <v>3985</v>
      </c>
      <c r="P58" s="420"/>
      <c r="Q58" s="434">
        <v>130</v>
      </c>
      <c r="R58" s="420"/>
      <c r="S58" s="420"/>
      <c r="T58" s="420"/>
      <c r="U58" s="420"/>
      <c r="V58" s="420" t="s">
        <v>4935</v>
      </c>
      <c r="W58" s="420" t="s">
        <v>8779</v>
      </c>
      <c r="X58" s="420" t="s">
        <v>8780</v>
      </c>
      <c r="Y58" s="420" t="s">
        <v>7803</v>
      </c>
      <c r="Z58" s="435" t="s">
        <v>7804</v>
      </c>
      <c r="AA58" s="435" t="s">
        <v>7805</v>
      </c>
      <c r="AB58" s="420" t="s">
        <v>7806</v>
      </c>
      <c r="AC58" s="420" t="s">
        <v>8781</v>
      </c>
      <c r="AD58" s="420" t="s">
        <v>7808</v>
      </c>
      <c r="AE58" s="441">
        <v>3170350</v>
      </c>
      <c r="AF58" s="420"/>
      <c r="AG58" s="420"/>
      <c r="AH58" s="420"/>
      <c r="AI58" s="420"/>
      <c r="AJ58" s="439" t="s">
        <v>7807</v>
      </c>
      <c r="AK58" s="420"/>
      <c r="AL58" s="420"/>
      <c r="AM58" s="369" t="s">
        <v>8782</v>
      </c>
      <c r="AN58" s="420"/>
      <c r="AO58" s="420"/>
    </row>
    <row r="59" spans="1:41">
      <c r="A59" s="434">
        <v>56</v>
      </c>
      <c r="B59" s="434">
        <v>163</v>
      </c>
      <c r="C59" s="435" t="s">
        <v>4431</v>
      </c>
      <c r="D59" s="420" t="s">
        <v>3405</v>
      </c>
      <c r="E59" s="369" t="s">
        <v>4432</v>
      </c>
      <c r="F59" s="420"/>
      <c r="G59" s="420" t="s">
        <v>8575</v>
      </c>
      <c r="H59" s="436">
        <v>43601</v>
      </c>
      <c r="I59" s="436">
        <v>43601</v>
      </c>
      <c r="J59" s="420" t="s">
        <v>8706</v>
      </c>
      <c r="K59" s="420" t="s">
        <v>4767</v>
      </c>
      <c r="L59" s="420" t="s">
        <v>2940</v>
      </c>
      <c r="M59" s="420" t="s">
        <v>3105</v>
      </c>
      <c r="N59" s="440">
        <v>81325923845</v>
      </c>
      <c r="O59" s="435" t="s">
        <v>4430</v>
      </c>
      <c r="P59" s="420"/>
      <c r="Q59" s="434">
        <v>133</v>
      </c>
      <c r="R59" s="420"/>
      <c r="S59" s="420"/>
      <c r="T59" s="420"/>
      <c r="U59" s="434">
        <v>135</v>
      </c>
      <c r="V59" s="420" t="s">
        <v>4935</v>
      </c>
      <c r="W59" s="420" t="s">
        <v>8783</v>
      </c>
      <c r="X59" s="420" t="s">
        <v>8784</v>
      </c>
      <c r="Y59" s="434">
        <v>13196434</v>
      </c>
      <c r="Z59" s="435" t="s">
        <v>7163</v>
      </c>
      <c r="AA59" s="435" t="s">
        <v>7164</v>
      </c>
      <c r="AB59" s="420" t="s">
        <v>7165</v>
      </c>
      <c r="AC59" s="420" t="s">
        <v>8785</v>
      </c>
      <c r="AD59" s="420" t="s">
        <v>7167</v>
      </c>
      <c r="AE59" s="441">
        <v>12163063</v>
      </c>
      <c r="AF59" s="420"/>
      <c r="AG59" s="420"/>
      <c r="AH59" s="420"/>
      <c r="AI59" s="420"/>
      <c r="AJ59" s="439" t="s">
        <v>7166</v>
      </c>
      <c r="AK59" s="420"/>
      <c r="AL59" s="420"/>
      <c r="AM59" s="420" t="s">
        <v>8786</v>
      </c>
      <c r="AN59" s="420" t="s">
        <v>8706</v>
      </c>
      <c r="AO59" s="420"/>
    </row>
    <row r="60" spans="1:41">
      <c r="A60" s="434">
        <v>57</v>
      </c>
      <c r="B60" s="434">
        <v>226</v>
      </c>
      <c r="C60" s="435" t="s">
        <v>4656</v>
      </c>
      <c r="D60" s="420" t="s">
        <v>3806</v>
      </c>
      <c r="E60" s="369" t="s">
        <v>4657</v>
      </c>
      <c r="F60" s="420"/>
      <c r="G60" s="420" t="s">
        <v>8575</v>
      </c>
      <c r="H60" s="436">
        <v>43601</v>
      </c>
      <c r="I60" s="436">
        <v>43601</v>
      </c>
      <c r="J60" s="420" t="s">
        <v>8706</v>
      </c>
      <c r="K60" s="420" t="s">
        <v>4767</v>
      </c>
      <c r="L60" s="420" t="s">
        <v>2940</v>
      </c>
      <c r="M60" s="420" t="s">
        <v>5796</v>
      </c>
      <c r="N60" s="440">
        <v>89676706341</v>
      </c>
      <c r="O60" s="442" t="s">
        <v>4655</v>
      </c>
      <c r="P60" s="420"/>
      <c r="Q60" s="434">
        <v>140</v>
      </c>
      <c r="R60" s="420"/>
      <c r="S60" s="420"/>
      <c r="T60" s="420"/>
      <c r="U60" s="434">
        <v>138</v>
      </c>
      <c r="V60" s="420" t="s">
        <v>4935</v>
      </c>
      <c r="W60" s="420" t="s">
        <v>8787</v>
      </c>
      <c r="X60" s="420" t="s">
        <v>8788</v>
      </c>
      <c r="Y60" s="434">
        <v>13216194</v>
      </c>
      <c r="Z60" s="435" t="s">
        <v>8530</v>
      </c>
      <c r="AA60" s="435" t="s">
        <v>8531</v>
      </c>
      <c r="AB60" s="434">
        <v>930032618</v>
      </c>
      <c r="AC60" s="420" t="s">
        <v>8789</v>
      </c>
      <c r="AD60" s="434">
        <v>930030403</v>
      </c>
      <c r="AE60" s="435" t="s">
        <v>8533</v>
      </c>
      <c r="AF60" s="420"/>
      <c r="AG60" s="420"/>
      <c r="AH60" s="420"/>
      <c r="AI60" s="420"/>
      <c r="AJ60" s="439" t="s">
        <v>8532</v>
      </c>
      <c r="AK60" s="420"/>
      <c r="AL60" s="420"/>
      <c r="AM60" s="420" t="s">
        <v>8790</v>
      </c>
      <c r="AN60" s="420" t="s">
        <v>8706</v>
      </c>
      <c r="AO60" s="420"/>
    </row>
    <row r="61" spans="1:41">
      <c r="A61" s="434">
        <v>58</v>
      </c>
      <c r="B61" s="434">
        <v>168</v>
      </c>
      <c r="C61" s="435" t="s">
        <v>4449</v>
      </c>
      <c r="D61" s="420" t="s">
        <v>3411</v>
      </c>
      <c r="E61" s="369" t="s">
        <v>4450</v>
      </c>
      <c r="F61" s="420"/>
      <c r="G61" s="420" t="s">
        <v>8575</v>
      </c>
      <c r="H61" s="436">
        <v>43601</v>
      </c>
      <c r="I61" s="436">
        <v>43601</v>
      </c>
      <c r="J61" s="420" t="s">
        <v>8072</v>
      </c>
      <c r="K61" s="420" t="s">
        <v>4767</v>
      </c>
      <c r="L61" s="420" t="s">
        <v>2940</v>
      </c>
      <c r="M61" s="420" t="s">
        <v>6946</v>
      </c>
      <c r="N61" s="440">
        <v>89666300351</v>
      </c>
      <c r="O61" s="435" t="s">
        <v>4448</v>
      </c>
      <c r="P61" s="420"/>
      <c r="Q61" s="434">
        <v>128</v>
      </c>
      <c r="R61" s="420"/>
      <c r="S61" s="420"/>
      <c r="T61" s="420"/>
      <c r="U61" s="434">
        <v>111</v>
      </c>
      <c r="V61" s="420" t="s">
        <v>4935</v>
      </c>
      <c r="W61" s="420"/>
      <c r="X61" s="420"/>
      <c r="Y61" s="434">
        <v>13195002</v>
      </c>
      <c r="Z61" s="435" t="s">
        <v>7193</v>
      </c>
      <c r="AA61" s="435" t="s">
        <v>7194</v>
      </c>
      <c r="AB61" s="420" t="s">
        <v>7195</v>
      </c>
      <c r="AC61" s="420" t="s">
        <v>8791</v>
      </c>
      <c r="AD61" s="420" t="s">
        <v>7197</v>
      </c>
      <c r="AE61" s="435">
        <v>5170799</v>
      </c>
      <c r="AF61" s="420"/>
      <c r="AG61" s="420"/>
      <c r="AH61" s="420"/>
      <c r="AI61" s="420"/>
      <c r="AJ61" s="439" t="s">
        <v>7196</v>
      </c>
      <c r="AK61" s="420"/>
      <c r="AL61" s="420"/>
      <c r="AM61" s="420" t="s">
        <v>8792</v>
      </c>
      <c r="AN61" s="420" t="s">
        <v>8706</v>
      </c>
      <c r="AO61" s="420"/>
    </row>
    <row r="62" spans="1:41">
      <c r="A62" s="434">
        <v>59</v>
      </c>
      <c r="B62" s="434">
        <v>118</v>
      </c>
      <c r="C62" s="435" t="s">
        <v>4273</v>
      </c>
      <c r="D62" s="420" t="s">
        <v>3737</v>
      </c>
      <c r="E62" s="369" t="s">
        <v>4274</v>
      </c>
      <c r="F62" s="420"/>
      <c r="G62" s="420" t="s">
        <v>8575</v>
      </c>
      <c r="H62" s="436">
        <v>43601</v>
      </c>
      <c r="I62" s="436">
        <v>43601</v>
      </c>
      <c r="J62" s="420" t="s">
        <v>8072</v>
      </c>
      <c r="K62" s="420" t="s">
        <v>4767</v>
      </c>
      <c r="L62" s="420" t="s">
        <v>2940</v>
      </c>
      <c r="M62" s="420" t="s">
        <v>7739</v>
      </c>
      <c r="N62" s="420"/>
      <c r="O62" s="442" t="s">
        <v>4272</v>
      </c>
      <c r="P62" s="420"/>
      <c r="Q62" s="420"/>
      <c r="R62" s="420"/>
      <c r="S62" s="420"/>
      <c r="T62" s="420"/>
      <c r="U62" s="420"/>
      <c r="V62" s="420"/>
      <c r="W62" s="420"/>
      <c r="X62" s="420"/>
      <c r="Y62" s="434">
        <v>13318906</v>
      </c>
      <c r="Z62" s="435" t="s">
        <v>8386</v>
      </c>
      <c r="AA62" s="435" t="s">
        <v>8387</v>
      </c>
      <c r="AB62" s="420" t="s">
        <v>8388</v>
      </c>
      <c r="AC62" s="420"/>
      <c r="AD62" s="420" t="s">
        <v>8390</v>
      </c>
      <c r="AE62" s="435" t="s">
        <v>8388</v>
      </c>
      <c r="AF62" s="420"/>
      <c r="AG62" s="420"/>
      <c r="AH62" s="420"/>
      <c r="AI62" s="420"/>
      <c r="AJ62" s="439" t="s">
        <v>8389</v>
      </c>
      <c r="AK62" s="420"/>
      <c r="AL62" s="420"/>
      <c r="AM62" s="420"/>
      <c r="AN62" s="420" t="s">
        <v>8706</v>
      </c>
      <c r="AO62" s="420"/>
    </row>
    <row r="63" spans="1:41">
      <c r="A63" s="434">
        <v>60</v>
      </c>
      <c r="B63" s="434">
        <v>146</v>
      </c>
      <c r="C63" s="435" t="s">
        <v>4370</v>
      </c>
      <c r="D63" s="420" t="s">
        <v>3376</v>
      </c>
      <c r="E63" s="369" t="s">
        <v>4371</v>
      </c>
      <c r="F63" s="420"/>
      <c r="G63" s="420" t="s">
        <v>8575</v>
      </c>
      <c r="H63" s="436">
        <v>43601</v>
      </c>
      <c r="I63" s="436">
        <v>43601</v>
      </c>
      <c r="J63" s="420"/>
      <c r="K63" s="420" t="s">
        <v>4767</v>
      </c>
      <c r="L63" s="420" t="s">
        <v>2940</v>
      </c>
      <c r="M63" s="420" t="s">
        <v>6983</v>
      </c>
      <c r="N63" s="440" t="s">
        <v>8793</v>
      </c>
      <c r="O63" s="435" t="s">
        <v>4369</v>
      </c>
      <c r="P63" s="420"/>
      <c r="Q63" s="434">
        <v>132</v>
      </c>
      <c r="R63" s="420"/>
      <c r="S63" s="420"/>
      <c r="T63" s="420"/>
      <c r="U63" s="434">
        <v>138</v>
      </c>
      <c r="V63" s="420" t="s">
        <v>4935</v>
      </c>
      <c r="W63" s="420"/>
      <c r="X63" s="420"/>
      <c r="Y63" s="434">
        <v>13214785</v>
      </c>
      <c r="Z63" s="435" t="s">
        <v>7058</v>
      </c>
      <c r="AA63" s="435" t="s">
        <v>7059</v>
      </c>
      <c r="AB63" s="420" t="s">
        <v>7060</v>
      </c>
      <c r="AC63" s="420" t="s">
        <v>8794</v>
      </c>
      <c r="AD63" s="420" t="s">
        <v>7062</v>
      </c>
      <c r="AE63" s="435" t="s">
        <v>7063</v>
      </c>
      <c r="AF63" s="420"/>
      <c r="AG63" s="420"/>
      <c r="AH63" s="420"/>
      <c r="AI63" s="420"/>
      <c r="AJ63" s="439" t="s">
        <v>7061</v>
      </c>
      <c r="AK63" s="420"/>
      <c r="AL63" s="420"/>
      <c r="AM63" s="369" t="s">
        <v>8795</v>
      </c>
      <c r="AN63" s="420"/>
      <c r="AO63" s="420"/>
    </row>
    <row r="64" spans="1:41">
      <c r="A64" s="434">
        <v>61</v>
      </c>
      <c r="B64" s="434">
        <v>219</v>
      </c>
      <c r="C64" s="435" t="s">
        <v>4635</v>
      </c>
      <c r="D64" s="420" t="s">
        <v>4636</v>
      </c>
      <c r="E64" s="420"/>
      <c r="F64" s="420"/>
      <c r="G64" s="420" t="s">
        <v>8575</v>
      </c>
      <c r="H64" s="436">
        <v>43601</v>
      </c>
      <c r="I64" s="436">
        <v>43601</v>
      </c>
      <c r="J64" s="420" t="s">
        <v>8072</v>
      </c>
      <c r="K64" s="420" t="s">
        <v>4767</v>
      </c>
      <c r="L64" s="420" t="s">
        <v>2940</v>
      </c>
      <c r="M64" s="420" t="s">
        <v>3008</v>
      </c>
      <c r="N64" s="440">
        <v>81313016040</v>
      </c>
      <c r="O64" s="435" t="s">
        <v>4634</v>
      </c>
      <c r="P64" s="420"/>
      <c r="Q64" s="434">
        <v>125</v>
      </c>
      <c r="R64" s="420"/>
      <c r="S64" s="420"/>
      <c r="T64" s="420"/>
      <c r="U64" s="434">
        <v>99</v>
      </c>
      <c r="V64" s="420" t="s">
        <v>4935</v>
      </c>
      <c r="W64" s="420"/>
      <c r="X64" s="420"/>
      <c r="Y64" s="434">
        <v>13319163</v>
      </c>
      <c r="Z64" s="435" t="s">
        <v>8796</v>
      </c>
      <c r="AA64" s="435" t="s">
        <v>8483</v>
      </c>
      <c r="AB64" s="420" t="s">
        <v>8797</v>
      </c>
      <c r="AC64" s="420" t="s">
        <v>8798</v>
      </c>
      <c r="AD64" s="440" t="e">
        <v>#N/A</v>
      </c>
      <c r="AE64" s="444" t="s">
        <v>8485</v>
      </c>
      <c r="AF64" s="420"/>
      <c r="AG64" s="420"/>
      <c r="AH64" s="420"/>
      <c r="AI64" s="420"/>
      <c r="AJ64" s="439" t="s">
        <v>8484</v>
      </c>
      <c r="AK64" s="420"/>
      <c r="AL64" s="420"/>
      <c r="AM64" s="369" t="s">
        <v>8799</v>
      </c>
      <c r="AN64" s="420"/>
      <c r="AO64" s="420"/>
    </row>
    <row r="65" spans="1:41">
      <c r="A65" s="434">
        <v>62</v>
      </c>
      <c r="B65" s="434">
        <v>46</v>
      </c>
      <c r="C65" s="435" t="s">
        <v>3993</v>
      </c>
      <c r="D65" s="420" t="s">
        <v>3994</v>
      </c>
      <c r="E65" s="369" t="s">
        <v>3995</v>
      </c>
      <c r="F65" s="420"/>
      <c r="G65" s="420" t="s">
        <v>8575</v>
      </c>
      <c r="H65" s="436">
        <v>43601</v>
      </c>
      <c r="I65" s="436">
        <v>43601</v>
      </c>
      <c r="J65" s="420" t="s">
        <v>8072</v>
      </c>
      <c r="K65" s="420" t="s">
        <v>4767</v>
      </c>
      <c r="L65" s="420" t="s">
        <v>2940</v>
      </c>
      <c r="M65" s="420" t="s">
        <v>3046</v>
      </c>
      <c r="N65" s="440">
        <v>87875994447</v>
      </c>
      <c r="O65" s="435" t="s">
        <v>3992</v>
      </c>
      <c r="P65" s="420"/>
      <c r="Q65" s="434">
        <v>130</v>
      </c>
      <c r="R65" s="420"/>
      <c r="S65" s="420"/>
      <c r="T65" s="420"/>
      <c r="U65" s="434">
        <v>93</v>
      </c>
      <c r="V65" s="420" t="s">
        <v>4935</v>
      </c>
      <c r="W65" s="420"/>
      <c r="X65" s="420"/>
      <c r="Y65" s="434">
        <v>13215236</v>
      </c>
      <c r="Z65" s="435" t="s">
        <v>8800</v>
      </c>
      <c r="AA65" s="435" t="s">
        <v>7819</v>
      </c>
      <c r="AB65" s="420" t="s">
        <v>8801</v>
      </c>
      <c r="AC65" s="420" t="s">
        <v>8802</v>
      </c>
      <c r="AD65" s="390" t="s">
        <v>7780</v>
      </c>
      <c r="AE65" s="390" t="s">
        <v>7820</v>
      </c>
      <c r="AF65" s="420"/>
      <c r="AG65" s="420"/>
      <c r="AH65" s="420"/>
      <c r="AI65" s="420"/>
      <c r="AJ65" s="439" t="s">
        <v>8803</v>
      </c>
      <c r="AK65" s="420"/>
      <c r="AL65" s="420"/>
      <c r="AM65" s="369" t="s">
        <v>8804</v>
      </c>
      <c r="AN65" s="420"/>
      <c r="AO65" s="420"/>
    </row>
    <row r="66" spans="1:41">
      <c r="A66" s="434">
        <v>63</v>
      </c>
      <c r="B66" s="434">
        <v>128</v>
      </c>
      <c r="C66" s="435" t="s">
        <v>4304</v>
      </c>
      <c r="D66" s="420" t="s">
        <v>3766</v>
      </c>
      <c r="E66" s="369" t="s">
        <v>4305</v>
      </c>
      <c r="F66" s="420"/>
      <c r="G66" s="420" t="s">
        <v>8575</v>
      </c>
      <c r="H66" s="436">
        <v>43601</v>
      </c>
      <c r="I66" s="436">
        <v>43601</v>
      </c>
      <c r="J66" s="420"/>
      <c r="K66" s="420" t="s">
        <v>4767</v>
      </c>
      <c r="L66" s="420" t="s">
        <v>2940</v>
      </c>
      <c r="M66" s="420" t="s">
        <v>8737</v>
      </c>
      <c r="N66" s="440">
        <v>85733967891</v>
      </c>
      <c r="O66" s="435" t="s">
        <v>4303</v>
      </c>
      <c r="P66" s="420"/>
      <c r="Q66" s="434">
        <v>130</v>
      </c>
      <c r="R66" s="420"/>
      <c r="S66" s="420"/>
      <c r="T66" s="420"/>
      <c r="U66" s="434">
        <v>14</v>
      </c>
      <c r="V66" s="420" t="s">
        <v>4935</v>
      </c>
      <c r="W66" s="420"/>
      <c r="X66" s="420"/>
      <c r="Y66" s="434">
        <v>13216326</v>
      </c>
      <c r="Z66" s="435" t="s">
        <v>8463</v>
      </c>
      <c r="AA66" s="435" t="s">
        <v>8464</v>
      </c>
      <c r="AB66" s="420" t="s">
        <v>8465</v>
      </c>
      <c r="AC66" s="420" t="s">
        <v>8805</v>
      </c>
      <c r="AD66" s="420" t="s">
        <v>8467</v>
      </c>
      <c r="AE66" s="441">
        <v>12163192</v>
      </c>
      <c r="AF66" s="420"/>
      <c r="AG66" s="420"/>
      <c r="AH66" s="420"/>
      <c r="AI66" s="420"/>
      <c r="AJ66" s="439" t="s">
        <v>8466</v>
      </c>
      <c r="AK66" s="420"/>
      <c r="AL66" s="420"/>
      <c r="AM66" s="369" t="s">
        <v>8806</v>
      </c>
      <c r="AN66" s="420"/>
      <c r="AO66" s="420"/>
    </row>
    <row r="67" spans="1:41">
      <c r="A67" s="434">
        <v>64</v>
      </c>
      <c r="B67" s="434">
        <v>42</v>
      </c>
      <c r="C67" s="435" t="s">
        <v>3979</v>
      </c>
      <c r="D67" s="420" t="s">
        <v>3574</v>
      </c>
      <c r="E67" s="369" t="s">
        <v>3980</v>
      </c>
      <c r="F67" s="420"/>
      <c r="G67" s="420" t="s">
        <v>8575</v>
      </c>
      <c r="H67" s="436">
        <v>43601</v>
      </c>
      <c r="I67" s="436">
        <v>43601</v>
      </c>
      <c r="J67" s="420"/>
      <c r="K67" s="420" t="s">
        <v>4767</v>
      </c>
      <c r="L67" s="420" t="s">
        <v>2940</v>
      </c>
      <c r="M67" s="420" t="s">
        <v>3000</v>
      </c>
      <c r="N67" s="440">
        <v>82312000084</v>
      </c>
      <c r="O67" s="435" t="s">
        <v>3978</v>
      </c>
      <c r="P67" s="420"/>
      <c r="Q67" s="434">
        <v>122</v>
      </c>
      <c r="R67" s="420"/>
      <c r="S67" s="420"/>
      <c r="T67" s="420"/>
      <c r="U67" s="434">
        <v>128</v>
      </c>
      <c r="V67" s="420" t="s">
        <v>4935</v>
      </c>
      <c r="W67" s="420"/>
      <c r="X67" s="420"/>
      <c r="Y67" s="434">
        <v>13195329</v>
      </c>
      <c r="Z67" s="435" t="s">
        <v>7786</v>
      </c>
      <c r="AA67" s="435" t="s">
        <v>7787</v>
      </c>
      <c r="AB67" s="420" t="s">
        <v>7788</v>
      </c>
      <c r="AC67" s="420" t="s">
        <v>8807</v>
      </c>
      <c r="AD67" s="420" t="s">
        <v>7790</v>
      </c>
      <c r="AE67" s="441">
        <v>12164007</v>
      </c>
      <c r="AF67" s="420"/>
      <c r="AG67" s="420"/>
      <c r="AH67" s="420"/>
      <c r="AI67" s="420"/>
      <c r="AJ67" s="439" t="s">
        <v>7789</v>
      </c>
      <c r="AK67" s="420"/>
      <c r="AL67" s="420"/>
      <c r="AM67" s="369" t="s">
        <v>8808</v>
      </c>
      <c r="AN67" s="420"/>
      <c r="AO67" s="420"/>
    </row>
    <row r="68" spans="1:41">
      <c r="A68" s="434">
        <v>65</v>
      </c>
      <c r="B68" s="434">
        <v>57</v>
      </c>
      <c r="C68" s="435" t="s">
        <v>4036</v>
      </c>
      <c r="D68" s="420" t="s">
        <v>3601</v>
      </c>
      <c r="E68" s="369" t="s">
        <v>4037</v>
      </c>
      <c r="F68" s="420"/>
      <c r="G68" s="420" t="s">
        <v>8575</v>
      </c>
      <c r="H68" s="436">
        <v>43601</v>
      </c>
      <c r="I68" s="436">
        <v>43601</v>
      </c>
      <c r="J68" s="420" t="s">
        <v>8072</v>
      </c>
      <c r="K68" s="420" t="s">
        <v>4767</v>
      </c>
      <c r="L68" s="420" t="s">
        <v>2940</v>
      </c>
      <c r="M68" s="420" t="s">
        <v>2997</v>
      </c>
      <c r="N68" s="440">
        <v>81322774684</v>
      </c>
      <c r="O68" s="435" t="s">
        <v>4035</v>
      </c>
      <c r="P68" s="420"/>
      <c r="Q68" s="434">
        <v>128</v>
      </c>
      <c r="R68" s="420"/>
      <c r="S68" s="420"/>
      <c r="T68" s="420"/>
      <c r="U68" s="434">
        <v>128</v>
      </c>
      <c r="V68" s="420" t="s">
        <v>4935</v>
      </c>
      <c r="W68" s="420"/>
      <c r="X68" s="420"/>
      <c r="Y68" s="434">
        <v>13212776</v>
      </c>
      <c r="Z68" s="435" t="s">
        <v>7883</v>
      </c>
      <c r="AA68" s="435" t="s">
        <v>7884</v>
      </c>
      <c r="AB68" s="420" t="s">
        <v>7885</v>
      </c>
      <c r="AC68" s="420" t="s">
        <v>7885</v>
      </c>
      <c r="AD68" s="420" t="s">
        <v>7887</v>
      </c>
      <c r="AE68" s="435">
        <v>5170932</v>
      </c>
      <c r="AF68" s="420"/>
      <c r="AG68" s="420"/>
      <c r="AH68" s="420"/>
      <c r="AI68" s="420"/>
      <c r="AJ68" s="439" t="s">
        <v>7886</v>
      </c>
      <c r="AK68" s="420"/>
      <c r="AL68" s="420"/>
      <c r="AM68" s="369" t="s">
        <v>8809</v>
      </c>
      <c r="AN68" s="420"/>
      <c r="AO68" s="420"/>
    </row>
    <row r="69" spans="1:41">
      <c r="A69" s="434">
        <v>66</v>
      </c>
      <c r="B69" s="434">
        <v>68</v>
      </c>
      <c r="C69" s="435" t="s">
        <v>4078</v>
      </c>
      <c r="D69" s="420" t="s">
        <v>4079</v>
      </c>
      <c r="E69" s="369" t="s">
        <v>4080</v>
      </c>
      <c r="F69" s="420"/>
      <c r="G69" s="420" t="s">
        <v>8575</v>
      </c>
      <c r="H69" s="436">
        <v>43601</v>
      </c>
      <c r="I69" s="436">
        <v>43601</v>
      </c>
      <c r="J69" s="420" t="s">
        <v>8072</v>
      </c>
      <c r="K69" s="420" t="s">
        <v>4767</v>
      </c>
      <c r="L69" s="420" t="s">
        <v>2940</v>
      </c>
      <c r="M69" s="420" t="s">
        <v>3152</v>
      </c>
      <c r="N69" s="440">
        <v>87783797917</v>
      </c>
      <c r="O69" s="435" t="s">
        <v>4077</v>
      </c>
      <c r="P69" s="420"/>
      <c r="Q69" s="434">
        <v>127</v>
      </c>
      <c r="R69" s="420"/>
      <c r="S69" s="420"/>
      <c r="T69" s="420"/>
      <c r="U69" s="434">
        <v>136</v>
      </c>
      <c r="V69" s="420" t="s">
        <v>4935</v>
      </c>
      <c r="W69" s="420"/>
      <c r="X69" s="420"/>
      <c r="Y69" s="434">
        <v>13318625</v>
      </c>
      <c r="Z69" s="435" t="s">
        <v>8810</v>
      </c>
      <c r="AA69" s="435" t="s">
        <v>7961</v>
      </c>
      <c r="AB69" s="420" t="s">
        <v>8811</v>
      </c>
      <c r="AC69" s="420" t="s">
        <v>8619</v>
      </c>
      <c r="AD69" s="390" t="s">
        <v>7964</v>
      </c>
      <c r="AE69" s="390" t="s">
        <v>7965</v>
      </c>
      <c r="AF69" s="420"/>
      <c r="AG69" s="420"/>
      <c r="AH69" s="420"/>
      <c r="AI69" s="420"/>
      <c r="AJ69" s="439" t="s">
        <v>7963</v>
      </c>
      <c r="AK69" s="420"/>
      <c r="AL69" s="420"/>
      <c r="AM69" s="420" t="s">
        <v>8772</v>
      </c>
      <c r="AN69" s="420" t="s">
        <v>8706</v>
      </c>
      <c r="AO69" s="420"/>
    </row>
    <row r="70" spans="1:41">
      <c r="A70" s="434">
        <v>67</v>
      </c>
      <c r="B70" s="434">
        <v>25</v>
      </c>
      <c r="C70" s="435" t="s">
        <v>3913</v>
      </c>
      <c r="D70" s="420" t="s">
        <v>3543</v>
      </c>
      <c r="E70" s="369" t="s">
        <v>3915</v>
      </c>
      <c r="F70" s="420"/>
      <c r="G70" s="420" t="s">
        <v>8575</v>
      </c>
      <c r="H70" s="436">
        <v>43601</v>
      </c>
      <c r="I70" s="436">
        <v>43601</v>
      </c>
      <c r="J70" s="420" t="s">
        <v>8593</v>
      </c>
      <c r="K70" s="420" t="s">
        <v>4767</v>
      </c>
      <c r="L70" s="420" t="s">
        <v>2940</v>
      </c>
      <c r="M70" s="420" t="s">
        <v>8684</v>
      </c>
      <c r="N70" s="440">
        <v>81281420867</v>
      </c>
      <c r="O70" s="442" t="s">
        <v>3912</v>
      </c>
      <c r="P70" s="420"/>
      <c r="Q70" s="434">
        <v>106</v>
      </c>
      <c r="R70" s="420"/>
      <c r="S70" s="420"/>
      <c r="T70" s="420"/>
      <c r="U70" s="420"/>
      <c r="V70" s="420" t="s">
        <v>4935</v>
      </c>
      <c r="W70" s="420"/>
      <c r="X70" s="420"/>
      <c r="Y70" s="434">
        <v>13194951</v>
      </c>
      <c r="Z70" s="435" t="s">
        <v>7671</v>
      </c>
      <c r="AA70" s="435" t="s">
        <v>7672</v>
      </c>
      <c r="AB70" s="420" t="s">
        <v>7673</v>
      </c>
      <c r="AC70" s="420" t="s">
        <v>8812</v>
      </c>
      <c r="AD70" s="420" t="s">
        <v>7675</v>
      </c>
      <c r="AE70" s="435" t="s">
        <v>7676</v>
      </c>
      <c r="AF70" s="420"/>
      <c r="AG70" s="420"/>
      <c r="AH70" s="420"/>
      <c r="AI70" s="420"/>
      <c r="AJ70" s="439" t="s">
        <v>7674</v>
      </c>
      <c r="AK70" s="420"/>
      <c r="AL70" s="420"/>
      <c r="AM70" s="420" t="s">
        <v>8772</v>
      </c>
      <c r="AN70" s="420" t="s">
        <v>8599</v>
      </c>
      <c r="AO70" s="436">
        <v>43603</v>
      </c>
    </row>
    <row r="71" spans="1:41">
      <c r="A71" s="434">
        <v>68</v>
      </c>
      <c r="B71" s="434">
        <v>36</v>
      </c>
      <c r="C71" s="435" t="s">
        <v>3956</v>
      </c>
      <c r="D71" s="420" t="s">
        <v>3562</v>
      </c>
      <c r="E71" s="369" t="s">
        <v>3957</v>
      </c>
      <c r="F71" s="420"/>
      <c r="G71" s="420" t="s">
        <v>8575</v>
      </c>
      <c r="H71" s="436">
        <v>43601</v>
      </c>
      <c r="I71" s="436">
        <v>43601</v>
      </c>
      <c r="J71" s="420" t="s">
        <v>8072</v>
      </c>
      <c r="K71" s="420" t="s">
        <v>4767</v>
      </c>
      <c r="L71" s="420" t="s">
        <v>2940</v>
      </c>
      <c r="M71" s="420" t="s">
        <v>3017</v>
      </c>
      <c r="N71" s="440">
        <v>85717949494</v>
      </c>
      <c r="O71" s="435" t="s">
        <v>3955</v>
      </c>
      <c r="P71" s="420"/>
      <c r="Q71" s="434">
        <v>130</v>
      </c>
      <c r="R71" s="420"/>
      <c r="S71" s="420"/>
      <c r="T71" s="420"/>
      <c r="U71" s="434">
        <v>130</v>
      </c>
      <c r="V71" s="420" t="s">
        <v>4935</v>
      </c>
      <c r="W71" s="420"/>
      <c r="X71" s="420"/>
      <c r="Y71" s="434">
        <v>13195307</v>
      </c>
      <c r="Z71" s="435" t="s">
        <v>7749</v>
      </c>
      <c r="AA71" s="435" t="s">
        <v>7750</v>
      </c>
      <c r="AB71" s="420" t="s">
        <v>7751</v>
      </c>
      <c r="AC71" s="420" t="s">
        <v>8813</v>
      </c>
      <c r="AD71" s="420"/>
      <c r="AE71" s="435"/>
      <c r="AF71" s="420"/>
      <c r="AG71" s="420"/>
      <c r="AH71" s="420"/>
      <c r="AI71" s="420"/>
      <c r="AJ71" s="439" t="s">
        <v>7752</v>
      </c>
      <c r="AK71" s="420"/>
      <c r="AL71" s="420"/>
      <c r="AM71" s="369" t="s">
        <v>8814</v>
      </c>
      <c r="AN71" s="420"/>
      <c r="AO71" s="420"/>
    </row>
    <row r="72" spans="1:41">
      <c r="A72" s="434">
        <v>69</v>
      </c>
      <c r="B72" s="434">
        <v>99</v>
      </c>
      <c r="C72" s="435" t="s">
        <v>4203</v>
      </c>
      <c r="D72" s="420" t="s">
        <v>3681</v>
      </c>
      <c r="E72" s="369" t="s">
        <v>4204</v>
      </c>
      <c r="F72" s="420"/>
      <c r="G72" s="420" t="s">
        <v>8575</v>
      </c>
      <c r="H72" s="436">
        <v>43602</v>
      </c>
      <c r="I72" s="436">
        <v>43602</v>
      </c>
      <c r="J72" s="420"/>
      <c r="K72" s="420" t="s">
        <v>4767</v>
      </c>
      <c r="L72" s="420" t="s">
        <v>2940</v>
      </c>
      <c r="M72" s="420" t="s">
        <v>3088</v>
      </c>
      <c r="N72" s="420"/>
      <c r="O72" s="435" t="s">
        <v>4202</v>
      </c>
      <c r="P72" s="420"/>
      <c r="Q72" s="420"/>
      <c r="R72" s="420"/>
      <c r="S72" s="420"/>
      <c r="T72" s="420"/>
      <c r="U72" s="420"/>
      <c r="V72" s="420"/>
      <c r="W72" s="420"/>
      <c r="X72" s="420"/>
      <c r="Y72" s="434">
        <v>13194909</v>
      </c>
      <c r="Z72" s="435" t="s">
        <v>8140</v>
      </c>
      <c r="AA72" s="435" t="s">
        <v>8141</v>
      </c>
      <c r="AB72" s="420" t="s">
        <v>8142</v>
      </c>
      <c r="AC72" s="420"/>
      <c r="AD72" s="420" t="s">
        <v>8144</v>
      </c>
      <c r="AE72" s="435" t="s">
        <v>8142</v>
      </c>
      <c r="AF72" s="420"/>
      <c r="AG72" s="420"/>
      <c r="AH72" s="420"/>
      <c r="AI72" s="420"/>
      <c r="AJ72" s="439" t="s">
        <v>8143</v>
      </c>
      <c r="AK72" s="420"/>
      <c r="AL72" s="420"/>
      <c r="AM72" s="420"/>
      <c r="AN72" s="420"/>
      <c r="AO72" s="420"/>
    </row>
    <row r="73" spans="1:41">
      <c r="A73" s="434">
        <v>70</v>
      </c>
      <c r="B73" s="434">
        <v>175</v>
      </c>
      <c r="C73" s="435" t="s">
        <v>4473</v>
      </c>
      <c r="D73" s="420" t="s">
        <v>3423</v>
      </c>
      <c r="E73" s="369" t="s">
        <v>4474</v>
      </c>
      <c r="F73" s="420"/>
      <c r="G73" s="420" t="s">
        <v>8575</v>
      </c>
      <c r="H73" s="436">
        <v>43602</v>
      </c>
      <c r="I73" s="436">
        <v>43602</v>
      </c>
      <c r="J73" s="420"/>
      <c r="K73" s="420" t="s">
        <v>4767</v>
      </c>
      <c r="L73" s="420" t="s">
        <v>2940</v>
      </c>
      <c r="M73" s="420" t="s">
        <v>3091</v>
      </c>
      <c r="N73" s="420"/>
      <c r="O73" s="435" t="s">
        <v>4472</v>
      </c>
      <c r="P73" s="420"/>
      <c r="Q73" s="420"/>
      <c r="R73" s="420"/>
      <c r="S73" s="420"/>
      <c r="T73" s="420"/>
      <c r="U73" s="420"/>
      <c r="V73" s="420"/>
      <c r="W73" s="420"/>
      <c r="X73" s="420"/>
      <c r="Y73" s="434">
        <v>13212065</v>
      </c>
      <c r="Z73" s="435" t="s">
        <v>7243</v>
      </c>
      <c r="AA73" s="435" t="s">
        <v>7244</v>
      </c>
      <c r="AB73" s="420" t="s">
        <v>7245</v>
      </c>
      <c r="AC73" s="420"/>
      <c r="AD73" s="420" t="s">
        <v>7247</v>
      </c>
      <c r="AE73" s="441">
        <v>12163050</v>
      </c>
      <c r="AF73" s="420"/>
      <c r="AG73" s="420"/>
      <c r="AH73" s="420"/>
      <c r="AI73" s="420"/>
      <c r="AJ73" s="439" t="s">
        <v>7246</v>
      </c>
      <c r="AK73" s="420"/>
      <c r="AL73" s="420"/>
      <c r="AM73" s="420"/>
      <c r="AN73" s="420"/>
      <c r="AO73" s="420"/>
    </row>
    <row r="74" spans="1:41">
      <c r="A74" s="434">
        <v>71</v>
      </c>
      <c r="B74" s="434">
        <v>43</v>
      </c>
      <c r="C74" s="435" t="s">
        <v>3983</v>
      </c>
      <c r="D74" s="420" t="s">
        <v>3576</v>
      </c>
      <c r="E74" s="369" t="s">
        <v>3984</v>
      </c>
      <c r="F74" s="420"/>
      <c r="G74" s="420" t="s">
        <v>8575</v>
      </c>
      <c r="H74" s="436">
        <v>43602</v>
      </c>
      <c r="I74" s="436">
        <v>43602</v>
      </c>
      <c r="J74" s="420"/>
      <c r="K74" s="420" t="s">
        <v>4767</v>
      </c>
      <c r="L74" s="420" t="s">
        <v>2940</v>
      </c>
      <c r="M74" s="420" t="s">
        <v>3090</v>
      </c>
      <c r="N74" s="420"/>
      <c r="O74" s="435" t="s">
        <v>3982</v>
      </c>
      <c r="P74" s="420"/>
      <c r="Q74" s="420"/>
      <c r="R74" s="420"/>
      <c r="S74" s="420"/>
      <c r="T74" s="420"/>
      <c r="U74" s="420"/>
      <c r="V74" s="420"/>
      <c r="W74" s="420"/>
      <c r="X74" s="420"/>
      <c r="Y74" s="434">
        <v>13196070</v>
      </c>
      <c r="Z74" s="435" t="s">
        <v>7793</v>
      </c>
      <c r="AA74" s="435" t="s">
        <v>7794</v>
      </c>
      <c r="AB74" s="420" t="s">
        <v>7795</v>
      </c>
      <c r="AC74" s="420"/>
      <c r="AD74" s="420" t="s">
        <v>7797</v>
      </c>
      <c r="AE74" s="435">
        <v>3170335</v>
      </c>
      <c r="AF74" s="420"/>
      <c r="AG74" s="420"/>
      <c r="AH74" s="420"/>
      <c r="AI74" s="420"/>
      <c r="AJ74" s="439" t="s">
        <v>7796</v>
      </c>
      <c r="AK74" s="420"/>
      <c r="AL74" s="420"/>
      <c r="AM74" s="420"/>
      <c r="AN74" s="420"/>
      <c r="AO74" s="420"/>
    </row>
    <row r="75" spans="1:41">
      <c r="A75" s="434">
        <v>72</v>
      </c>
      <c r="B75" s="434">
        <v>135</v>
      </c>
      <c r="C75" s="435" t="s">
        <v>4328</v>
      </c>
      <c r="D75" s="420" t="s">
        <v>3357</v>
      </c>
      <c r="E75" s="369" t="s">
        <v>4329</v>
      </c>
      <c r="F75" s="420"/>
      <c r="G75" s="420" t="s">
        <v>8575</v>
      </c>
      <c r="H75" s="436">
        <v>43602</v>
      </c>
      <c r="I75" s="436">
        <v>43602</v>
      </c>
      <c r="J75" s="420"/>
      <c r="K75" s="420" t="s">
        <v>4767</v>
      </c>
      <c r="L75" s="420" t="s">
        <v>2940</v>
      </c>
      <c r="M75" s="420" t="s">
        <v>6983</v>
      </c>
      <c r="N75" s="420"/>
      <c r="O75" s="435" t="s">
        <v>4327</v>
      </c>
      <c r="P75" s="420"/>
      <c r="Q75" s="420"/>
      <c r="R75" s="420"/>
      <c r="S75" s="420"/>
      <c r="T75" s="420"/>
      <c r="U75" s="420"/>
      <c r="V75" s="420"/>
      <c r="W75" s="420"/>
      <c r="X75" s="420"/>
      <c r="Y75" s="434">
        <v>13196649</v>
      </c>
      <c r="Z75" s="435" t="s">
        <v>6985</v>
      </c>
      <c r="AA75" s="435" t="s">
        <v>6986</v>
      </c>
      <c r="AB75" s="420" t="s">
        <v>6987</v>
      </c>
      <c r="AC75" s="420"/>
      <c r="AD75" s="420" t="s">
        <v>6989</v>
      </c>
      <c r="AE75" s="435" t="s">
        <v>6990</v>
      </c>
      <c r="AF75" s="420"/>
      <c r="AG75" s="420"/>
      <c r="AH75" s="420"/>
      <c r="AI75" s="420"/>
      <c r="AJ75" s="439" t="s">
        <v>6988</v>
      </c>
      <c r="AK75" s="420"/>
      <c r="AL75" s="420"/>
      <c r="AM75" s="420"/>
      <c r="AN75" s="420"/>
      <c r="AO75" s="420"/>
    </row>
    <row r="76" spans="1:41">
      <c r="A76" s="434">
        <v>73</v>
      </c>
      <c r="B76" s="434">
        <v>47</v>
      </c>
      <c r="C76" s="435" t="s">
        <v>3998</v>
      </c>
      <c r="D76" s="420" t="s">
        <v>3581</v>
      </c>
      <c r="E76" s="369" t="s">
        <v>3999</v>
      </c>
      <c r="F76" s="420"/>
      <c r="G76" s="420" t="s">
        <v>8575</v>
      </c>
      <c r="H76" s="436">
        <v>43602</v>
      </c>
      <c r="I76" s="436">
        <v>43602</v>
      </c>
      <c r="J76" s="420"/>
      <c r="K76" s="420" t="s">
        <v>4767</v>
      </c>
      <c r="L76" s="420" t="s">
        <v>2940</v>
      </c>
      <c r="M76" s="420" t="s">
        <v>3214</v>
      </c>
      <c r="N76" s="420"/>
      <c r="O76" s="435" t="s">
        <v>3997</v>
      </c>
      <c r="P76" s="420"/>
      <c r="Q76" s="420"/>
      <c r="R76" s="420"/>
      <c r="S76" s="420"/>
      <c r="T76" s="420"/>
      <c r="U76" s="420"/>
      <c r="V76" s="420"/>
      <c r="W76" s="420"/>
      <c r="X76" s="420"/>
      <c r="Y76" s="434">
        <v>13319224</v>
      </c>
      <c r="Z76" s="435" t="s">
        <v>7823</v>
      </c>
      <c r="AA76" s="435" t="s">
        <v>7824</v>
      </c>
      <c r="AB76" s="420" t="s">
        <v>7825</v>
      </c>
      <c r="AC76" s="420"/>
      <c r="AD76" s="420" t="s">
        <v>7827</v>
      </c>
      <c r="AE76" s="441">
        <v>12164008</v>
      </c>
      <c r="AF76" s="420"/>
      <c r="AG76" s="420"/>
      <c r="AH76" s="420"/>
      <c r="AI76" s="420"/>
      <c r="AJ76" s="439" t="s">
        <v>7826</v>
      </c>
      <c r="AK76" s="420"/>
      <c r="AL76" s="420"/>
      <c r="AM76" s="420"/>
      <c r="AN76" s="420"/>
      <c r="AO76" s="420"/>
    </row>
    <row r="77" spans="1:41">
      <c r="A77" s="434">
        <v>74</v>
      </c>
      <c r="B77" s="434">
        <v>169</v>
      </c>
      <c r="C77" s="435" t="s">
        <v>4453</v>
      </c>
      <c r="D77" s="420" t="s">
        <v>3413</v>
      </c>
      <c r="E77" s="369" t="s">
        <v>4454</v>
      </c>
      <c r="F77" s="420"/>
      <c r="G77" s="420" t="s">
        <v>8575</v>
      </c>
      <c r="H77" s="436">
        <v>43602</v>
      </c>
      <c r="I77" s="436">
        <v>43602</v>
      </c>
      <c r="J77" s="420"/>
      <c r="K77" s="420" t="s">
        <v>4767</v>
      </c>
      <c r="L77" s="420" t="s">
        <v>2940</v>
      </c>
      <c r="M77" s="420" t="s">
        <v>3084</v>
      </c>
      <c r="N77" s="420"/>
      <c r="O77" s="435" t="s">
        <v>4452</v>
      </c>
      <c r="P77" s="420"/>
      <c r="Q77" s="420"/>
      <c r="R77" s="420"/>
      <c r="S77" s="420"/>
      <c r="T77" s="420"/>
      <c r="U77" s="420"/>
      <c r="V77" s="420"/>
      <c r="W77" s="420"/>
      <c r="X77" s="420"/>
      <c r="Y77" s="434">
        <v>13214826</v>
      </c>
      <c r="Z77" s="435" t="s">
        <v>7199</v>
      </c>
      <c r="AA77" s="435" t="s">
        <v>7200</v>
      </c>
      <c r="AB77" s="420" t="s">
        <v>7201</v>
      </c>
      <c r="AC77" s="420"/>
      <c r="AD77" s="420" t="s">
        <v>7203</v>
      </c>
      <c r="AE77" s="441">
        <v>10162199</v>
      </c>
      <c r="AF77" s="420"/>
      <c r="AG77" s="420"/>
      <c r="AH77" s="420"/>
      <c r="AI77" s="420"/>
      <c r="AJ77" s="439" t="s">
        <v>7202</v>
      </c>
      <c r="AK77" s="420"/>
      <c r="AL77" s="420"/>
      <c r="AM77" s="420"/>
      <c r="AN77" s="420"/>
      <c r="AO77" s="420"/>
    </row>
    <row r="78" spans="1:41">
      <c r="A78" s="434">
        <v>75</v>
      </c>
      <c r="B78" s="434">
        <v>131</v>
      </c>
      <c r="C78" s="435" t="s">
        <v>4313</v>
      </c>
      <c r="D78" s="420" t="s">
        <v>3780</v>
      </c>
      <c r="E78" s="369" t="s">
        <v>4150</v>
      </c>
      <c r="F78" s="420"/>
      <c r="G78" s="420" t="s">
        <v>8575</v>
      </c>
      <c r="H78" s="436">
        <v>43602</v>
      </c>
      <c r="I78" s="436">
        <v>43601</v>
      </c>
      <c r="J78" s="420" t="s">
        <v>8706</v>
      </c>
      <c r="K78" s="420" t="s">
        <v>4767</v>
      </c>
      <c r="L78" s="420" t="s">
        <v>2940</v>
      </c>
      <c r="M78" s="420" t="s">
        <v>3126</v>
      </c>
      <c r="N78" s="420"/>
      <c r="O78" s="442" t="s">
        <v>4312</v>
      </c>
      <c r="P78" s="420"/>
      <c r="Q78" s="420"/>
      <c r="R78" s="420"/>
      <c r="S78" s="420"/>
      <c r="T78" s="420"/>
      <c r="U78" s="420"/>
      <c r="V78" s="420"/>
      <c r="W78" s="420"/>
      <c r="X78" s="420"/>
      <c r="Y78" s="440" t="e">
        <v>#N/A</v>
      </c>
      <c r="Z78" s="443" t="e">
        <v>#N/A</v>
      </c>
      <c r="AA78" s="443" t="e">
        <v>#N/A</v>
      </c>
      <c r="AB78" s="440" t="e">
        <v>#N/A</v>
      </c>
      <c r="AC78" s="420"/>
      <c r="AD78" s="440" t="e">
        <v>#N/A</v>
      </c>
      <c r="AE78" s="443" t="e">
        <v>#N/A</v>
      </c>
      <c r="AF78" s="420"/>
      <c r="AG78" s="420"/>
      <c r="AH78" s="420"/>
      <c r="AI78" s="420"/>
      <c r="AJ78" s="443" t="e">
        <v>#N/A</v>
      </c>
      <c r="AK78" s="420"/>
      <c r="AL78" s="420"/>
      <c r="AM78" s="420"/>
      <c r="AN78" s="420"/>
      <c r="AO78" s="420"/>
    </row>
    <row r="79" spans="1:41">
      <c r="A79" s="434">
        <v>76</v>
      </c>
      <c r="B79" s="434">
        <v>34</v>
      </c>
      <c r="C79" s="435" t="s">
        <v>3949</v>
      </c>
      <c r="D79" s="420" t="s">
        <v>3950</v>
      </c>
      <c r="E79" s="369" t="s">
        <v>3951</v>
      </c>
      <c r="F79" s="420"/>
      <c r="G79" s="420" t="s">
        <v>8575</v>
      </c>
      <c r="H79" s="436">
        <v>43602</v>
      </c>
      <c r="I79" s="420"/>
      <c r="J79" s="420" t="s">
        <v>8815</v>
      </c>
      <c r="K79" s="420" t="s">
        <v>4767</v>
      </c>
      <c r="L79" s="420" t="s">
        <v>2940</v>
      </c>
      <c r="M79" s="369" t="s">
        <v>8605</v>
      </c>
      <c r="N79" s="420"/>
      <c r="O79" s="435" t="s">
        <v>3948</v>
      </c>
      <c r="P79" s="420"/>
      <c r="Q79" s="420"/>
      <c r="R79" s="420"/>
      <c r="S79" s="420"/>
      <c r="T79" s="420"/>
      <c r="U79" s="420"/>
      <c r="V79" s="420"/>
      <c r="W79" s="420"/>
      <c r="X79" s="420"/>
      <c r="Y79" s="440" t="e">
        <v>#N/A</v>
      </c>
      <c r="Z79" s="443" t="e">
        <v>#N/A</v>
      </c>
      <c r="AA79" s="443" t="e">
        <v>#N/A</v>
      </c>
      <c r="AB79" s="440" t="e">
        <v>#N/A</v>
      </c>
      <c r="AC79" s="420"/>
      <c r="AD79" s="440" t="e">
        <v>#N/A</v>
      </c>
      <c r="AE79" s="443" t="e">
        <v>#N/A</v>
      </c>
      <c r="AF79" s="420"/>
      <c r="AG79" s="420"/>
      <c r="AH79" s="420"/>
      <c r="AI79" s="420"/>
      <c r="AJ79" s="443" t="e">
        <v>#N/A</v>
      </c>
      <c r="AK79" s="420"/>
      <c r="AL79" s="420"/>
      <c r="AM79" s="420"/>
      <c r="AN79" s="420"/>
      <c r="AO79" s="420"/>
    </row>
    <row r="80" spans="1:41">
      <c r="A80" s="434">
        <v>77</v>
      </c>
      <c r="B80" s="434">
        <v>66</v>
      </c>
      <c r="C80" s="435" t="s">
        <v>4071</v>
      </c>
      <c r="D80" s="420" t="s">
        <v>3616</v>
      </c>
      <c r="E80" s="369" t="s">
        <v>4072</v>
      </c>
      <c r="F80" s="420"/>
      <c r="G80" s="420" t="s">
        <v>8575</v>
      </c>
      <c r="H80" s="436">
        <v>43602</v>
      </c>
      <c r="I80" s="420"/>
      <c r="J80" s="420" t="s">
        <v>8815</v>
      </c>
      <c r="K80" s="420" t="s">
        <v>4767</v>
      </c>
      <c r="L80" s="420" t="s">
        <v>2940</v>
      </c>
      <c r="M80" s="420" t="s">
        <v>2997</v>
      </c>
      <c r="N80" s="420"/>
      <c r="O80" s="435" t="s">
        <v>4070</v>
      </c>
      <c r="P80" s="420"/>
      <c r="Q80" s="420"/>
      <c r="R80" s="420"/>
      <c r="S80" s="420"/>
      <c r="T80" s="420"/>
      <c r="U80" s="420"/>
      <c r="V80" s="420"/>
      <c r="W80" s="420"/>
      <c r="X80" s="420"/>
      <c r="Y80" s="434">
        <v>13216263</v>
      </c>
      <c r="Z80" s="435" t="s">
        <v>7945</v>
      </c>
      <c r="AA80" s="435" t="s">
        <v>7946</v>
      </c>
      <c r="AB80" s="420" t="s">
        <v>7947</v>
      </c>
      <c r="AC80" s="420"/>
      <c r="AD80" s="420" t="s">
        <v>7949</v>
      </c>
      <c r="AE80" s="435">
        <v>1170144</v>
      </c>
      <c r="AF80" s="420"/>
      <c r="AG80" s="420"/>
      <c r="AH80" s="420"/>
      <c r="AI80" s="420"/>
      <c r="AJ80" s="439" t="s">
        <v>7948</v>
      </c>
      <c r="AK80" s="420"/>
      <c r="AL80" s="420"/>
      <c r="AM80" s="420"/>
      <c r="AN80" s="420"/>
      <c r="AO80" s="420"/>
    </row>
    <row r="81" spans="1:41">
      <c r="A81" s="434">
        <v>78</v>
      </c>
      <c r="B81" s="434">
        <v>153</v>
      </c>
      <c r="C81" s="435" t="s">
        <v>4395</v>
      </c>
      <c r="D81" s="420" t="s">
        <v>3388</v>
      </c>
      <c r="E81" s="369" t="s">
        <v>4396</v>
      </c>
      <c r="F81" s="420"/>
      <c r="G81" s="420" t="s">
        <v>8575</v>
      </c>
      <c r="H81" s="436">
        <v>43602</v>
      </c>
      <c r="I81" s="436">
        <v>43603</v>
      </c>
      <c r="J81" s="420"/>
      <c r="K81" s="420" t="s">
        <v>4767</v>
      </c>
      <c r="L81" s="420" t="s">
        <v>2940</v>
      </c>
      <c r="M81" s="420" t="s">
        <v>3104</v>
      </c>
      <c r="N81" s="420"/>
      <c r="O81" s="435" t="s">
        <v>4394</v>
      </c>
      <c r="P81" s="420"/>
      <c r="Q81" s="420"/>
      <c r="R81" s="420"/>
      <c r="S81" s="420"/>
      <c r="T81" s="420"/>
      <c r="U81" s="420"/>
      <c r="V81" s="420"/>
      <c r="W81" s="420"/>
      <c r="X81" s="420"/>
      <c r="Y81" s="434">
        <v>13214950</v>
      </c>
      <c r="Z81" s="435" t="s">
        <v>7109</v>
      </c>
      <c r="AA81" s="435" t="s">
        <v>7110</v>
      </c>
      <c r="AB81" s="420" t="s">
        <v>7111</v>
      </c>
      <c r="AC81" s="420"/>
      <c r="AD81" s="420" t="s">
        <v>7111</v>
      </c>
      <c r="AE81" s="441">
        <v>11162351</v>
      </c>
      <c r="AF81" s="420"/>
      <c r="AG81" s="420"/>
      <c r="AH81" s="420"/>
      <c r="AI81" s="420"/>
      <c r="AJ81" s="439" t="s">
        <v>7112</v>
      </c>
      <c r="AK81" s="420"/>
      <c r="AL81" s="420"/>
      <c r="AM81" s="420"/>
      <c r="AN81" s="420"/>
      <c r="AO81" s="420"/>
    </row>
    <row r="82" spans="1:41">
      <c r="A82" s="434">
        <v>79</v>
      </c>
      <c r="B82" s="434">
        <v>64</v>
      </c>
      <c r="C82" s="435" t="s">
        <v>4062</v>
      </c>
      <c r="D82" s="420" t="s">
        <v>4063</v>
      </c>
      <c r="E82" s="369" t="s">
        <v>4064</v>
      </c>
      <c r="F82" s="420"/>
      <c r="G82" s="420" t="s">
        <v>8575</v>
      </c>
      <c r="H82" s="436">
        <v>43602</v>
      </c>
      <c r="I82" s="436">
        <v>43600</v>
      </c>
      <c r="J82" s="420"/>
      <c r="K82" s="420" t="s">
        <v>4767</v>
      </c>
      <c r="L82" s="420" t="s">
        <v>2940</v>
      </c>
      <c r="M82" s="420" t="s">
        <v>3099</v>
      </c>
      <c r="N82" s="420"/>
      <c r="O82" s="435" t="s">
        <v>4061</v>
      </c>
      <c r="P82" s="420"/>
      <c r="Q82" s="420"/>
      <c r="R82" s="420"/>
      <c r="S82" s="420"/>
      <c r="T82" s="420"/>
      <c r="U82" s="420"/>
      <c r="V82" s="420"/>
      <c r="W82" s="420"/>
      <c r="X82" s="420"/>
      <c r="Y82" s="440" t="e">
        <v>#N/A</v>
      </c>
      <c r="Z82" s="443" t="e">
        <v>#N/A</v>
      </c>
      <c r="AA82" s="443" t="e">
        <v>#N/A</v>
      </c>
      <c r="AB82" s="440" t="e">
        <v>#N/A</v>
      </c>
      <c r="AC82" s="420"/>
      <c r="AD82" s="440" t="e">
        <v>#N/A</v>
      </c>
      <c r="AE82" s="443" t="e">
        <v>#N/A</v>
      </c>
      <c r="AF82" s="420"/>
      <c r="AG82" s="420"/>
      <c r="AH82" s="420"/>
      <c r="AI82" s="420"/>
      <c r="AJ82" s="443" t="e">
        <v>#N/A</v>
      </c>
      <c r="AK82" s="420"/>
      <c r="AL82" s="420"/>
      <c r="AM82" s="420"/>
      <c r="AN82" s="420"/>
      <c r="AO82" s="420"/>
    </row>
    <row r="83" spans="1:41">
      <c r="A83" s="434">
        <v>80</v>
      </c>
      <c r="B83" s="434">
        <v>179</v>
      </c>
      <c r="C83" s="435" t="s">
        <v>4484</v>
      </c>
      <c r="D83" s="420" t="s">
        <v>4485</v>
      </c>
      <c r="E83" s="369" t="s">
        <v>4486</v>
      </c>
      <c r="F83" s="420"/>
      <c r="G83" s="420" t="s">
        <v>8575</v>
      </c>
      <c r="H83" s="436">
        <v>43602</v>
      </c>
      <c r="I83" s="436">
        <v>43602</v>
      </c>
      <c r="J83" s="420"/>
      <c r="K83" s="420" t="s">
        <v>4767</v>
      </c>
      <c r="L83" s="420" t="s">
        <v>2940</v>
      </c>
      <c r="M83" s="420" t="s">
        <v>8737</v>
      </c>
      <c r="N83" s="420"/>
      <c r="O83" s="435" t="s">
        <v>4483</v>
      </c>
      <c r="P83" s="420"/>
      <c r="Q83" s="420"/>
      <c r="R83" s="420"/>
      <c r="S83" s="420"/>
      <c r="T83" s="420"/>
      <c r="U83" s="420"/>
      <c r="V83" s="420"/>
      <c r="W83" s="420"/>
      <c r="X83" s="420"/>
      <c r="Y83" s="440" t="e">
        <v>#N/A</v>
      </c>
      <c r="Z83" s="443" t="e">
        <v>#N/A</v>
      </c>
      <c r="AA83" s="443" t="e">
        <v>#N/A</v>
      </c>
      <c r="AB83" s="440" t="e">
        <v>#N/A</v>
      </c>
      <c r="AC83" s="420"/>
      <c r="AD83" s="440" t="e">
        <v>#N/A</v>
      </c>
      <c r="AE83" s="443" t="e">
        <v>#N/A</v>
      </c>
      <c r="AF83" s="420"/>
      <c r="AG83" s="420"/>
      <c r="AH83" s="420"/>
      <c r="AI83" s="420"/>
      <c r="AJ83" s="443" t="e">
        <v>#N/A</v>
      </c>
      <c r="AK83" s="420"/>
      <c r="AL83" s="420"/>
      <c r="AM83" s="420"/>
      <c r="AN83" s="420"/>
      <c r="AO83" s="420"/>
    </row>
    <row r="84" spans="1:41">
      <c r="A84" s="434">
        <v>81</v>
      </c>
      <c r="B84" s="434">
        <v>136</v>
      </c>
      <c r="C84" s="435" t="s">
        <v>4332</v>
      </c>
      <c r="D84" s="420" t="s">
        <v>3359</v>
      </c>
      <c r="E84" s="369" t="s">
        <v>4333</v>
      </c>
      <c r="F84" s="420"/>
      <c r="G84" s="420" t="s">
        <v>8575</v>
      </c>
      <c r="H84" s="436">
        <v>43602</v>
      </c>
      <c r="I84" s="436">
        <v>43602</v>
      </c>
      <c r="J84" s="420"/>
      <c r="K84" s="420" t="s">
        <v>4767</v>
      </c>
      <c r="L84" s="420" t="s">
        <v>2940</v>
      </c>
      <c r="M84" s="420" t="s">
        <v>6946</v>
      </c>
      <c r="N84" s="420"/>
      <c r="O84" s="435" t="s">
        <v>4331</v>
      </c>
      <c r="P84" s="420"/>
      <c r="Q84" s="420"/>
      <c r="R84" s="420"/>
      <c r="S84" s="420"/>
      <c r="T84" s="420"/>
      <c r="U84" s="420"/>
      <c r="V84" s="420"/>
      <c r="W84" s="420"/>
      <c r="X84" s="420"/>
      <c r="Y84" s="434">
        <v>13214870</v>
      </c>
      <c r="Z84" s="435" t="s">
        <v>6994</v>
      </c>
      <c r="AA84" s="435" t="s">
        <v>6995</v>
      </c>
      <c r="AB84" s="420" t="s">
        <v>6996</v>
      </c>
      <c r="AC84" s="420"/>
      <c r="AD84" s="420" t="s">
        <v>6998</v>
      </c>
      <c r="AE84" s="435">
        <v>4170533</v>
      </c>
      <c r="AF84" s="420"/>
      <c r="AG84" s="420"/>
      <c r="AH84" s="420"/>
      <c r="AI84" s="420"/>
      <c r="AJ84" s="439" t="s">
        <v>6997</v>
      </c>
      <c r="AK84" s="420"/>
      <c r="AL84" s="420"/>
      <c r="AM84" s="420"/>
      <c r="AN84" s="420"/>
      <c r="AO84" s="420"/>
    </row>
    <row r="85" spans="1:41">
      <c r="A85" s="434">
        <v>82</v>
      </c>
      <c r="B85" s="434">
        <v>145</v>
      </c>
      <c r="C85" s="435" t="s">
        <v>4366</v>
      </c>
      <c r="D85" s="420" t="s">
        <v>3374</v>
      </c>
      <c r="E85" s="369" t="s">
        <v>4367</v>
      </c>
      <c r="F85" s="420"/>
      <c r="G85" s="420" t="s">
        <v>8575</v>
      </c>
      <c r="H85" s="436">
        <v>43602</v>
      </c>
      <c r="I85" s="436">
        <v>43603</v>
      </c>
      <c r="J85" s="420"/>
      <c r="K85" s="420" t="s">
        <v>4767</v>
      </c>
      <c r="L85" s="420" t="s">
        <v>2940</v>
      </c>
      <c r="M85" s="420" t="s">
        <v>8747</v>
      </c>
      <c r="N85" s="420"/>
      <c r="O85" s="435" t="s">
        <v>4365</v>
      </c>
      <c r="P85" s="420"/>
      <c r="Q85" s="420"/>
      <c r="R85" s="420"/>
      <c r="S85" s="420"/>
      <c r="T85" s="420"/>
      <c r="U85" s="420"/>
      <c r="V85" s="420"/>
      <c r="W85" s="420"/>
      <c r="X85" s="420"/>
      <c r="Y85" s="434">
        <v>13318547</v>
      </c>
      <c r="Z85" s="435" t="s">
        <v>7052</v>
      </c>
      <c r="AA85" s="435" t="s">
        <v>7053</v>
      </c>
      <c r="AB85" s="420" t="s">
        <v>7054</v>
      </c>
      <c r="AC85" s="420"/>
      <c r="AD85" s="420" t="s">
        <v>7056</v>
      </c>
      <c r="AE85" s="441">
        <v>11162759</v>
      </c>
      <c r="AF85" s="420"/>
      <c r="AG85" s="420"/>
      <c r="AH85" s="420"/>
      <c r="AI85" s="420"/>
      <c r="AJ85" s="439" t="s">
        <v>7055</v>
      </c>
      <c r="AK85" s="420"/>
      <c r="AL85" s="420"/>
      <c r="AM85" s="420"/>
      <c r="AN85" s="420"/>
      <c r="AO85" s="420"/>
    </row>
    <row r="86" spans="1:41">
      <c r="A86" s="434">
        <v>83</v>
      </c>
      <c r="B86" s="434">
        <v>85</v>
      </c>
      <c r="C86" s="435" t="s">
        <v>4148</v>
      </c>
      <c r="D86" s="420" t="s">
        <v>4149</v>
      </c>
      <c r="E86" s="369" t="s">
        <v>4150</v>
      </c>
      <c r="F86" s="420"/>
      <c r="G86" s="420" t="s">
        <v>8575</v>
      </c>
      <c r="H86" s="436">
        <v>43602</v>
      </c>
      <c r="I86" s="420"/>
      <c r="J86" s="420" t="s">
        <v>8815</v>
      </c>
      <c r="K86" s="420" t="s">
        <v>4767</v>
      </c>
      <c r="L86" s="420" t="s">
        <v>2940</v>
      </c>
      <c r="M86" s="420" t="s">
        <v>3126</v>
      </c>
      <c r="N86" s="420"/>
      <c r="O86" s="442" t="s">
        <v>4147</v>
      </c>
      <c r="P86" s="420"/>
      <c r="Q86" s="420"/>
      <c r="R86" s="420"/>
      <c r="S86" s="420"/>
      <c r="T86" s="420"/>
      <c r="U86" s="420"/>
      <c r="V86" s="420"/>
      <c r="W86" s="420"/>
      <c r="X86" s="420"/>
      <c r="Y86" s="440" t="e">
        <v>#N/A</v>
      </c>
      <c r="Z86" s="443" t="e">
        <v>#N/A</v>
      </c>
      <c r="AA86" s="443" t="e">
        <v>#N/A</v>
      </c>
      <c r="AB86" s="440" t="e">
        <v>#N/A</v>
      </c>
      <c r="AC86" s="420"/>
      <c r="AD86" s="440" t="e">
        <v>#N/A</v>
      </c>
      <c r="AE86" s="443" t="e">
        <v>#N/A</v>
      </c>
      <c r="AF86" s="420"/>
      <c r="AG86" s="420"/>
      <c r="AH86" s="420"/>
      <c r="AI86" s="420"/>
      <c r="AJ86" s="443" t="e">
        <v>#N/A</v>
      </c>
      <c r="AK86" s="420"/>
      <c r="AL86" s="420"/>
      <c r="AM86" s="420"/>
      <c r="AN86" s="420"/>
      <c r="AO86" s="420"/>
    </row>
    <row r="87" spans="1:41">
      <c r="A87" s="434">
        <v>84</v>
      </c>
      <c r="B87" s="434">
        <v>143</v>
      </c>
      <c r="C87" s="435" t="s">
        <v>4360</v>
      </c>
      <c r="D87" s="420" t="s">
        <v>3313</v>
      </c>
      <c r="E87" s="369" t="s">
        <v>4361</v>
      </c>
      <c r="F87" s="420"/>
      <c r="G87" s="420" t="s">
        <v>8575</v>
      </c>
      <c r="H87" s="436">
        <v>43602</v>
      </c>
      <c r="I87" s="436">
        <v>43602</v>
      </c>
      <c r="J87" s="420"/>
      <c r="K87" s="420" t="s">
        <v>4767</v>
      </c>
      <c r="L87" s="420" t="s">
        <v>2940</v>
      </c>
      <c r="M87" s="420" t="s">
        <v>6831</v>
      </c>
      <c r="N87" s="420"/>
      <c r="O87" s="435" t="s">
        <v>4359</v>
      </c>
      <c r="P87" s="420"/>
      <c r="Q87" s="420"/>
      <c r="R87" s="420"/>
      <c r="S87" s="420"/>
      <c r="T87" s="420"/>
      <c r="U87" s="420"/>
      <c r="V87" s="420"/>
      <c r="W87" s="420"/>
      <c r="X87" s="420"/>
      <c r="Y87" s="434">
        <v>13195275</v>
      </c>
      <c r="Z87" s="435" t="s">
        <v>6833</v>
      </c>
      <c r="AA87" s="435" t="s">
        <v>6834</v>
      </c>
      <c r="AB87" s="420" t="s">
        <v>6835</v>
      </c>
      <c r="AC87" s="420"/>
      <c r="AD87" s="420" t="s">
        <v>6837</v>
      </c>
      <c r="AE87" s="435">
        <v>5170906</v>
      </c>
      <c r="AF87" s="420"/>
      <c r="AG87" s="420"/>
      <c r="AH87" s="420"/>
      <c r="AI87" s="420"/>
      <c r="AJ87" s="439" t="s">
        <v>6836</v>
      </c>
      <c r="AK87" s="420"/>
      <c r="AL87" s="420"/>
      <c r="AM87" s="420"/>
      <c r="AN87" s="420"/>
      <c r="AO87" s="420"/>
    </row>
    <row r="88" spans="1:41">
      <c r="A88" s="434">
        <v>85</v>
      </c>
      <c r="B88" s="434">
        <v>208</v>
      </c>
      <c r="C88" s="435" t="s">
        <v>4596</v>
      </c>
      <c r="D88" s="420" t="s">
        <v>3324</v>
      </c>
      <c r="E88" s="369" t="s">
        <v>4597</v>
      </c>
      <c r="F88" s="420"/>
      <c r="G88" s="420" t="s">
        <v>8575</v>
      </c>
      <c r="H88" s="436">
        <v>43602</v>
      </c>
      <c r="I88" s="436">
        <v>43600</v>
      </c>
      <c r="J88" s="420"/>
      <c r="K88" s="420" t="s">
        <v>4767</v>
      </c>
      <c r="L88" s="420" t="s">
        <v>2940</v>
      </c>
      <c r="M88" s="420" t="s">
        <v>6907</v>
      </c>
      <c r="N88" s="420"/>
      <c r="O88" s="435" t="s">
        <v>4595</v>
      </c>
      <c r="P88" s="420"/>
      <c r="Q88" s="420"/>
      <c r="R88" s="420"/>
      <c r="S88" s="420"/>
      <c r="T88" s="420"/>
      <c r="U88" s="420"/>
      <c r="V88" s="420"/>
      <c r="W88" s="420"/>
      <c r="X88" s="420"/>
      <c r="Y88" s="420"/>
      <c r="Z88" s="435" t="s">
        <v>6885</v>
      </c>
      <c r="AA88" s="435" t="s">
        <v>6886</v>
      </c>
      <c r="AB88" s="420" t="s">
        <v>6887</v>
      </c>
      <c r="AC88" s="420"/>
      <c r="AD88" s="420" t="s">
        <v>6889</v>
      </c>
      <c r="AE88" s="435"/>
      <c r="AF88" s="420"/>
      <c r="AG88" s="420"/>
      <c r="AH88" s="420"/>
      <c r="AI88" s="420"/>
      <c r="AJ88" s="439" t="s">
        <v>6888</v>
      </c>
      <c r="AK88" s="420"/>
      <c r="AL88" s="420"/>
      <c r="AM88" s="420"/>
      <c r="AN88" s="420"/>
      <c r="AO88" s="420"/>
    </row>
    <row r="89" spans="1:41">
      <c r="A89" s="434">
        <v>86</v>
      </c>
      <c r="B89" s="434">
        <v>138</v>
      </c>
      <c r="C89" s="435" t="s">
        <v>4340</v>
      </c>
      <c r="D89" s="420" t="s">
        <v>3363</v>
      </c>
      <c r="E89" s="369" t="s">
        <v>4341</v>
      </c>
      <c r="F89" s="420"/>
      <c r="G89" s="420" t="s">
        <v>8575</v>
      </c>
      <c r="H89" s="436">
        <v>43602</v>
      </c>
      <c r="I89" s="436">
        <v>43602</v>
      </c>
      <c r="J89" s="420"/>
      <c r="K89" s="420" t="s">
        <v>4767</v>
      </c>
      <c r="L89" s="420" t="s">
        <v>2940</v>
      </c>
      <c r="M89" s="420" t="s">
        <v>3105</v>
      </c>
      <c r="N89" s="420"/>
      <c r="O89" s="435" t="s">
        <v>4339</v>
      </c>
      <c r="P89" s="420"/>
      <c r="Q89" s="420"/>
      <c r="R89" s="420"/>
      <c r="S89" s="420"/>
      <c r="T89" s="420"/>
      <c r="U89" s="420"/>
      <c r="V89" s="420"/>
      <c r="W89" s="420"/>
      <c r="X89" s="420"/>
      <c r="Y89" s="434">
        <v>13215006</v>
      </c>
      <c r="Z89" s="435" t="s">
        <v>7006</v>
      </c>
      <c r="AA89" s="435" t="s">
        <v>7007</v>
      </c>
      <c r="AB89" s="420" t="s">
        <v>7008</v>
      </c>
      <c r="AC89" s="420"/>
      <c r="AD89" s="420" t="s">
        <v>7010</v>
      </c>
      <c r="AE89" s="441">
        <v>11630</v>
      </c>
      <c r="AF89" s="420"/>
      <c r="AG89" s="420"/>
      <c r="AH89" s="420"/>
      <c r="AI89" s="420"/>
      <c r="AJ89" s="439" t="s">
        <v>7009</v>
      </c>
      <c r="AK89" s="420"/>
      <c r="AL89" s="420"/>
      <c r="AM89" s="420"/>
      <c r="AN89" s="420"/>
      <c r="AO89" s="420"/>
    </row>
    <row r="90" spans="1:41">
      <c r="A90" s="434">
        <v>87</v>
      </c>
      <c r="B90" s="434">
        <v>231</v>
      </c>
      <c r="C90" s="435" t="s">
        <v>4672</v>
      </c>
      <c r="D90" s="420" t="s">
        <v>3801</v>
      </c>
      <c r="E90" s="369" t="s">
        <v>4673</v>
      </c>
      <c r="F90" s="420"/>
      <c r="G90" s="420" t="s">
        <v>8575</v>
      </c>
      <c r="H90" s="436">
        <v>43602</v>
      </c>
      <c r="I90" s="420"/>
      <c r="J90" s="420" t="s">
        <v>8815</v>
      </c>
      <c r="K90" s="420" t="s">
        <v>4767</v>
      </c>
      <c r="L90" s="420" t="s">
        <v>2940</v>
      </c>
      <c r="M90" s="420" t="s">
        <v>8816</v>
      </c>
      <c r="N90" s="420"/>
      <c r="O90" s="435" t="s">
        <v>4671</v>
      </c>
      <c r="P90" s="420"/>
      <c r="Q90" s="420"/>
      <c r="R90" s="420"/>
      <c r="S90" s="420"/>
      <c r="T90" s="420"/>
      <c r="U90" s="420"/>
      <c r="V90" s="420"/>
      <c r="W90" s="420"/>
      <c r="X90" s="420"/>
      <c r="Y90" s="434">
        <v>13196299</v>
      </c>
      <c r="Z90" s="435" t="s">
        <v>8517</v>
      </c>
      <c r="AA90" s="435" t="s">
        <v>8518</v>
      </c>
      <c r="AB90" s="434">
        <v>930032640</v>
      </c>
      <c r="AC90" s="420"/>
      <c r="AD90" s="434">
        <v>930027986</v>
      </c>
      <c r="AE90" s="441">
        <v>5170982</v>
      </c>
      <c r="AF90" s="420"/>
      <c r="AG90" s="420"/>
      <c r="AH90" s="420"/>
      <c r="AI90" s="420"/>
      <c r="AJ90" s="439" t="s">
        <v>8519</v>
      </c>
      <c r="AK90" s="420"/>
      <c r="AL90" s="420"/>
      <c r="AM90" s="420"/>
      <c r="AN90" s="420"/>
      <c r="AO90" s="420"/>
    </row>
    <row r="91" spans="1:41">
      <c r="A91" s="434">
        <v>88</v>
      </c>
      <c r="B91" s="434">
        <v>101</v>
      </c>
      <c r="C91" s="435" t="s">
        <v>4211</v>
      </c>
      <c r="D91" s="420" t="s">
        <v>3685</v>
      </c>
      <c r="E91" s="369" t="s">
        <v>4212</v>
      </c>
      <c r="F91" s="420"/>
      <c r="G91" s="420" t="s">
        <v>8575</v>
      </c>
      <c r="H91" s="436">
        <v>43602</v>
      </c>
      <c r="I91" s="436">
        <v>43604</v>
      </c>
      <c r="J91" s="420" t="s">
        <v>8706</v>
      </c>
      <c r="K91" s="420" t="s">
        <v>4767</v>
      </c>
      <c r="L91" s="420" t="s">
        <v>2940</v>
      </c>
      <c r="M91" s="420" t="s">
        <v>3088</v>
      </c>
      <c r="N91" s="420"/>
      <c r="O91" s="435" t="s">
        <v>4210</v>
      </c>
      <c r="P91" s="420"/>
      <c r="Q91" s="420"/>
      <c r="R91" s="420"/>
      <c r="S91" s="420"/>
      <c r="T91" s="420"/>
      <c r="U91" s="420"/>
      <c r="V91" s="420"/>
      <c r="W91" s="420"/>
      <c r="X91" s="420"/>
      <c r="Y91" s="434">
        <v>13212885</v>
      </c>
      <c r="Z91" s="435" t="s">
        <v>8157</v>
      </c>
      <c r="AA91" s="435" t="s">
        <v>8158</v>
      </c>
      <c r="AB91" s="420" t="s">
        <v>8159</v>
      </c>
      <c r="AC91" s="420"/>
      <c r="AD91" s="420" t="s">
        <v>8161</v>
      </c>
      <c r="AE91" s="435"/>
      <c r="AF91" s="420"/>
      <c r="AG91" s="420"/>
      <c r="AH91" s="420"/>
      <c r="AI91" s="420"/>
      <c r="AJ91" s="439" t="s">
        <v>8160</v>
      </c>
      <c r="AK91" s="420"/>
      <c r="AL91" s="420"/>
      <c r="AM91" s="420"/>
      <c r="AN91" s="420"/>
      <c r="AO91" s="420"/>
    </row>
    <row r="92" spans="1:41">
      <c r="A92" s="434">
        <v>89</v>
      </c>
      <c r="B92" s="434">
        <v>70</v>
      </c>
      <c r="C92" s="435" t="s">
        <v>4086</v>
      </c>
      <c r="D92" s="420" t="s">
        <v>4087</v>
      </c>
      <c r="E92" s="369" t="s">
        <v>4088</v>
      </c>
      <c r="F92" s="420"/>
      <c r="G92" s="420" t="s">
        <v>8575</v>
      </c>
      <c r="H92" s="436">
        <v>43602</v>
      </c>
      <c r="I92" s="436">
        <v>43601</v>
      </c>
      <c r="J92" s="420"/>
      <c r="K92" s="420" t="s">
        <v>4767</v>
      </c>
      <c r="L92" s="420" t="s">
        <v>2940</v>
      </c>
      <c r="M92" s="420" t="s">
        <v>2605</v>
      </c>
      <c r="N92" s="420"/>
      <c r="O92" s="435" t="s">
        <v>4085</v>
      </c>
      <c r="P92" s="420"/>
      <c r="Q92" s="420"/>
      <c r="R92" s="420"/>
      <c r="S92" s="420"/>
      <c r="T92" s="420"/>
      <c r="U92" s="420"/>
      <c r="V92" s="420"/>
      <c r="W92" s="420"/>
      <c r="X92" s="420"/>
      <c r="Y92" s="440" t="e">
        <v>#N/A</v>
      </c>
      <c r="Z92" s="443" t="e">
        <v>#N/A</v>
      </c>
      <c r="AA92" s="443" t="e">
        <v>#N/A</v>
      </c>
      <c r="AB92" s="440" t="e">
        <v>#N/A</v>
      </c>
      <c r="AC92" s="420"/>
      <c r="AD92" s="440" t="e">
        <v>#N/A</v>
      </c>
      <c r="AE92" s="443" t="e">
        <v>#N/A</v>
      </c>
      <c r="AF92" s="420"/>
      <c r="AG92" s="420"/>
      <c r="AH92" s="420"/>
      <c r="AI92" s="420"/>
      <c r="AJ92" s="443" t="e">
        <v>#N/A</v>
      </c>
      <c r="AK92" s="420"/>
      <c r="AL92" s="420"/>
      <c r="AM92" s="420"/>
      <c r="AN92" s="420"/>
      <c r="AO92" s="420"/>
    </row>
    <row r="93" spans="1:41">
      <c r="A93" s="434">
        <v>90</v>
      </c>
      <c r="B93" s="434">
        <v>117</v>
      </c>
      <c r="C93" s="435" t="s">
        <v>4270</v>
      </c>
      <c r="D93" s="420" t="s">
        <v>3736</v>
      </c>
      <c r="E93" s="369" t="s">
        <v>4271</v>
      </c>
      <c r="F93" s="420"/>
      <c r="G93" s="420" t="s">
        <v>8575</v>
      </c>
      <c r="H93" s="436">
        <v>43602</v>
      </c>
      <c r="I93" s="436">
        <v>43602</v>
      </c>
      <c r="J93" s="420"/>
      <c r="K93" s="420" t="s">
        <v>4767</v>
      </c>
      <c r="L93" s="420" t="s">
        <v>2940</v>
      </c>
      <c r="M93" s="420" t="s">
        <v>5796</v>
      </c>
      <c r="N93" s="420"/>
      <c r="O93" s="442" t="s">
        <v>4269</v>
      </c>
      <c r="P93" s="420"/>
      <c r="Q93" s="420"/>
      <c r="R93" s="420"/>
      <c r="S93" s="420"/>
      <c r="T93" s="420"/>
      <c r="U93" s="420"/>
      <c r="V93" s="420"/>
      <c r="W93" s="420"/>
      <c r="X93" s="420"/>
      <c r="Y93" s="434">
        <v>13195251</v>
      </c>
      <c r="Z93" s="435" t="s">
        <v>8377</v>
      </c>
      <c r="AA93" s="435" t="s">
        <v>8378</v>
      </c>
      <c r="AB93" s="420" t="s">
        <v>8379</v>
      </c>
      <c r="AC93" s="420"/>
      <c r="AD93" s="420" t="s">
        <v>8381</v>
      </c>
      <c r="AE93" s="435" t="s">
        <v>8382</v>
      </c>
      <c r="AF93" s="420"/>
      <c r="AG93" s="420"/>
      <c r="AH93" s="420"/>
      <c r="AI93" s="420"/>
      <c r="AJ93" s="439" t="s">
        <v>8380</v>
      </c>
      <c r="AK93" s="420"/>
      <c r="AL93" s="420"/>
      <c r="AM93" s="420"/>
      <c r="AN93" s="420"/>
      <c r="AO93" s="420"/>
    </row>
    <row r="94" spans="1:41">
      <c r="A94" s="434">
        <v>91</v>
      </c>
      <c r="B94" s="434">
        <v>183</v>
      </c>
      <c r="C94" s="435" t="s">
        <v>4500</v>
      </c>
      <c r="D94" s="420" t="s">
        <v>3434</v>
      </c>
      <c r="E94" s="369" t="s">
        <v>4501</v>
      </c>
      <c r="F94" s="420"/>
      <c r="G94" s="420" t="s">
        <v>8575</v>
      </c>
      <c r="H94" s="436">
        <v>43602</v>
      </c>
      <c r="I94" s="436">
        <v>43603</v>
      </c>
      <c r="J94" s="420"/>
      <c r="K94" s="420" t="s">
        <v>4767</v>
      </c>
      <c r="L94" s="420" t="s">
        <v>2940</v>
      </c>
      <c r="M94" s="420" t="s">
        <v>7280</v>
      </c>
      <c r="N94" s="420"/>
      <c r="O94" s="435" t="s">
        <v>4499</v>
      </c>
      <c r="P94" s="420"/>
      <c r="Q94" s="420"/>
      <c r="R94" s="420"/>
      <c r="S94" s="420"/>
      <c r="T94" s="420"/>
      <c r="U94" s="420"/>
      <c r="V94" s="420"/>
      <c r="W94" s="420"/>
      <c r="X94" s="420"/>
      <c r="Y94" s="434">
        <v>13212947</v>
      </c>
      <c r="Z94" s="435" t="s">
        <v>7274</v>
      </c>
      <c r="AA94" s="435" t="s">
        <v>7275</v>
      </c>
      <c r="AB94" s="420" t="s">
        <v>7276</v>
      </c>
      <c r="AC94" s="420"/>
      <c r="AD94" s="420" t="s">
        <v>7278</v>
      </c>
      <c r="AE94" s="435">
        <v>5171049</v>
      </c>
      <c r="AF94" s="420"/>
      <c r="AG94" s="420"/>
      <c r="AH94" s="420"/>
      <c r="AI94" s="420"/>
      <c r="AJ94" s="439" t="s">
        <v>7277</v>
      </c>
      <c r="AK94" s="420"/>
      <c r="AL94" s="420"/>
      <c r="AM94" s="420"/>
      <c r="AN94" s="420"/>
      <c r="AO94" s="420"/>
    </row>
    <row r="95" spans="1:41">
      <c r="A95" s="434">
        <v>92</v>
      </c>
      <c r="B95" s="434">
        <v>103</v>
      </c>
      <c r="C95" s="435" t="s">
        <v>4219</v>
      </c>
      <c r="D95" s="420" t="s">
        <v>3689</v>
      </c>
      <c r="E95" s="369" t="s">
        <v>4220</v>
      </c>
      <c r="F95" s="420"/>
      <c r="G95" s="420" t="s">
        <v>8575</v>
      </c>
      <c r="H95" s="436">
        <v>43602</v>
      </c>
      <c r="I95" s="436">
        <v>43603</v>
      </c>
      <c r="J95" s="420"/>
      <c r="K95" s="420" t="s">
        <v>4767</v>
      </c>
      <c r="L95" s="420" t="s">
        <v>2940</v>
      </c>
      <c r="M95" s="420" t="s">
        <v>8176</v>
      </c>
      <c r="N95" s="420"/>
      <c r="O95" s="435" t="s">
        <v>4218</v>
      </c>
      <c r="P95" s="420"/>
      <c r="Q95" s="420"/>
      <c r="R95" s="420"/>
      <c r="S95" s="420"/>
      <c r="T95" s="420"/>
      <c r="U95" s="420"/>
      <c r="V95" s="420"/>
      <c r="W95" s="420"/>
      <c r="X95" s="420"/>
      <c r="Y95" s="434">
        <v>1319534</v>
      </c>
      <c r="Z95" s="435" t="s">
        <v>8171</v>
      </c>
      <c r="AA95" s="435" t="s">
        <v>8172</v>
      </c>
      <c r="AB95" s="420" t="s">
        <v>8173</v>
      </c>
      <c r="AC95" s="420"/>
      <c r="AD95" s="420" t="s">
        <v>8175</v>
      </c>
      <c r="AE95" s="435"/>
      <c r="AF95" s="420"/>
      <c r="AG95" s="420"/>
      <c r="AH95" s="420"/>
      <c r="AI95" s="420"/>
      <c r="AJ95" s="439" t="s">
        <v>8174</v>
      </c>
      <c r="AK95" s="420"/>
      <c r="AL95" s="420"/>
      <c r="AM95" s="420"/>
      <c r="AN95" s="420"/>
      <c r="AO95" s="420"/>
    </row>
    <row r="96" spans="1:41">
      <c r="A96" s="434">
        <v>93</v>
      </c>
      <c r="B96" s="434">
        <v>216</v>
      </c>
      <c r="C96" s="435" t="s">
        <v>4624</v>
      </c>
      <c r="D96" s="420" t="s">
        <v>3502</v>
      </c>
      <c r="E96" s="369" t="s">
        <v>4625</v>
      </c>
      <c r="F96" s="420"/>
      <c r="G96" s="420" t="s">
        <v>8575</v>
      </c>
      <c r="H96" s="436">
        <v>43602</v>
      </c>
      <c r="I96" s="420"/>
      <c r="J96" s="420" t="s">
        <v>8815</v>
      </c>
      <c r="K96" s="420" t="s">
        <v>4767</v>
      </c>
      <c r="L96" s="420" t="s">
        <v>2940</v>
      </c>
      <c r="M96" s="420" t="s">
        <v>3105</v>
      </c>
      <c r="N96" s="420"/>
      <c r="O96" s="435" t="s">
        <v>4623</v>
      </c>
      <c r="P96" s="420"/>
      <c r="Q96" s="420"/>
      <c r="R96" s="420"/>
      <c r="S96" s="420"/>
      <c r="T96" s="420"/>
      <c r="U96" s="420"/>
      <c r="V96" s="420"/>
      <c r="W96" s="420"/>
      <c r="X96" s="420"/>
      <c r="Y96" s="420"/>
      <c r="Z96" s="435" t="s">
        <v>7512</v>
      </c>
      <c r="AA96" s="435" t="s">
        <v>7513</v>
      </c>
      <c r="AB96" s="420" t="s">
        <v>7514</v>
      </c>
      <c r="AC96" s="420"/>
      <c r="AD96" s="420" t="s">
        <v>7516</v>
      </c>
      <c r="AE96" s="435"/>
      <c r="AF96" s="420"/>
      <c r="AG96" s="420"/>
      <c r="AH96" s="420"/>
      <c r="AI96" s="420"/>
      <c r="AJ96" s="439" t="s">
        <v>7515</v>
      </c>
      <c r="AK96" s="420"/>
      <c r="AL96" s="420"/>
      <c r="AM96" s="420"/>
      <c r="AN96" s="420"/>
      <c r="AO96" s="420"/>
    </row>
    <row r="97" spans="1:41">
      <c r="A97" s="434">
        <v>94</v>
      </c>
      <c r="B97" s="434">
        <v>178</v>
      </c>
      <c r="C97" s="435" t="s">
        <v>4481</v>
      </c>
      <c r="D97" s="420" t="s">
        <v>3426</v>
      </c>
      <c r="E97" s="369" t="s">
        <v>4482</v>
      </c>
      <c r="F97" s="420"/>
      <c r="G97" s="420" t="s">
        <v>8575</v>
      </c>
      <c r="H97" s="436">
        <v>43603</v>
      </c>
      <c r="I97" s="436">
        <v>43603</v>
      </c>
      <c r="J97" s="420" t="s">
        <v>8706</v>
      </c>
      <c r="K97" s="420" t="s">
        <v>4767</v>
      </c>
      <c r="L97" s="420" t="s">
        <v>2940</v>
      </c>
      <c r="M97" s="420" t="s">
        <v>3105</v>
      </c>
      <c r="N97" s="420"/>
      <c r="O97" s="435" t="s">
        <v>4480</v>
      </c>
      <c r="P97" s="420"/>
      <c r="Q97" s="420"/>
      <c r="R97" s="420"/>
      <c r="S97" s="420"/>
      <c r="T97" s="420"/>
      <c r="U97" s="420"/>
      <c r="V97" s="420"/>
      <c r="W97" s="420"/>
      <c r="X97" s="420"/>
      <c r="Y97" s="434">
        <v>13215338</v>
      </c>
      <c r="Z97" s="435" t="s">
        <v>7257</v>
      </c>
      <c r="AA97" s="435" t="s">
        <v>7258</v>
      </c>
      <c r="AB97" s="420" t="s">
        <v>7259</v>
      </c>
      <c r="AC97" s="420"/>
      <c r="AD97" s="420" t="s">
        <v>7261</v>
      </c>
      <c r="AE97" s="435" t="s">
        <v>7262</v>
      </c>
      <c r="AF97" s="420"/>
      <c r="AG97" s="420"/>
      <c r="AH97" s="420"/>
      <c r="AI97" s="420"/>
      <c r="AJ97" s="439" t="s">
        <v>7260</v>
      </c>
      <c r="AK97" s="420"/>
      <c r="AL97" s="420"/>
      <c r="AM97" s="420"/>
      <c r="AN97" s="420"/>
      <c r="AO97" s="420"/>
    </row>
    <row r="98" spans="1:41">
      <c r="A98" s="434">
        <v>95</v>
      </c>
      <c r="B98" s="434">
        <v>218</v>
      </c>
      <c r="C98" s="435" t="s">
        <v>4632</v>
      </c>
      <c r="D98" s="420" t="s">
        <v>3506</v>
      </c>
      <c r="E98" s="369" t="s">
        <v>4633</v>
      </c>
      <c r="F98" s="420"/>
      <c r="G98" s="420" t="s">
        <v>8575</v>
      </c>
      <c r="H98" s="436">
        <v>43603</v>
      </c>
      <c r="I98" s="436">
        <v>43603</v>
      </c>
      <c r="J98" s="420"/>
      <c r="K98" s="420" t="s">
        <v>4767</v>
      </c>
      <c r="L98" s="420" t="s">
        <v>2940</v>
      </c>
      <c r="M98" s="420" t="s">
        <v>3112</v>
      </c>
      <c r="N98" s="420"/>
      <c r="O98" s="435" t="s">
        <v>4631</v>
      </c>
      <c r="P98" s="420"/>
      <c r="Q98" s="420"/>
      <c r="R98" s="420"/>
      <c r="S98" s="420"/>
      <c r="T98" s="420"/>
      <c r="U98" s="420"/>
      <c r="V98" s="420"/>
      <c r="W98" s="420"/>
      <c r="X98" s="420"/>
      <c r="Y98" s="434">
        <v>13212235</v>
      </c>
      <c r="Z98" s="435" t="s">
        <v>7527</v>
      </c>
      <c r="AA98" s="435" t="s">
        <v>7528</v>
      </c>
      <c r="AB98" s="420" t="s">
        <v>7529</v>
      </c>
      <c r="AC98" s="420"/>
      <c r="AD98" s="420" t="s">
        <v>7531</v>
      </c>
      <c r="AE98" s="435">
        <v>5170770</v>
      </c>
      <c r="AF98" s="420"/>
      <c r="AG98" s="420"/>
      <c r="AH98" s="420"/>
      <c r="AI98" s="420"/>
      <c r="AJ98" s="439" t="s">
        <v>7530</v>
      </c>
      <c r="AK98" s="420"/>
      <c r="AL98" s="420"/>
      <c r="AM98" s="420"/>
      <c r="AN98" s="420"/>
      <c r="AO98" s="420"/>
    </row>
    <row r="99" spans="1:41">
      <c r="A99" s="434">
        <v>96</v>
      </c>
      <c r="B99" s="434">
        <v>162</v>
      </c>
      <c r="C99" s="435" t="s">
        <v>4427</v>
      </c>
      <c r="D99" s="420" t="s">
        <v>3403</v>
      </c>
      <c r="E99" s="369" t="s">
        <v>4428</v>
      </c>
      <c r="F99" s="420"/>
      <c r="G99" s="420" t="s">
        <v>8575</v>
      </c>
      <c r="H99" s="436">
        <v>43603</v>
      </c>
      <c r="I99" s="436">
        <v>43603</v>
      </c>
      <c r="J99" s="420"/>
      <c r="K99" s="420" t="s">
        <v>4767</v>
      </c>
      <c r="L99" s="420" t="s">
        <v>2940</v>
      </c>
      <c r="M99" s="420" t="s">
        <v>8747</v>
      </c>
      <c r="N99" s="420"/>
      <c r="O99" s="435" t="s">
        <v>4426</v>
      </c>
      <c r="P99" s="420"/>
      <c r="Q99" s="420"/>
      <c r="R99" s="420"/>
      <c r="S99" s="420"/>
      <c r="T99" s="420"/>
      <c r="U99" s="420"/>
      <c r="V99" s="420"/>
      <c r="W99" s="420"/>
      <c r="X99" s="420"/>
      <c r="Y99" s="434">
        <v>13195193</v>
      </c>
      <c r="Z99" s="435" t="s">
        <v>7155</v>
      </c>
      <c r="AA99" s="435" t="s">
        <v>7156</v>
      </c>
      <c r="AB99" s="420" t="s">
        <v>7157</v>
      </c>
      <c r="AC99" s="420"/>
      <c r="AD99" s="420" t="s">
        <v>7159</v>
      </c>
      <c r="AE99" s="435">
        <v>5170905</v>
      </c>
      <c r="AF99" s="420"/>
      <c r="AG99" s="420"/>
      <c r="AH99" s="420"/>
      <c r="AI99" s="420"/>
      <c r="AJ99" s="439" t="s">
        <v>7158</v>
      </c>
      <c r="AK99" s="420"/>
      <c r="AL99" s="420"/>
      <c r="AM99" s="420"/>
      <c r="AN99" s="420"/>
      <c r="AO99" s="420"/>
    </row>
    <row r="100" spans="1:41">
      <c r="A100" s="434">
        <v>97</v>
      </c>
      <c r="B100" s="434">
        <v>73</v>
      </c>
      <c r="C100" s="435" t="s">
        <v>4099</v>
      </c>
      <c r="D100" s="420" t="s">
        <v>4100</v>
      </c>
      <c r="E100" s="369" t="s">
        <v>4101</v>
      </c>
      <c r="F100" s="420"/>
      <c r="G100" s="420" t="s">
        <v>8575</v>
      </c>
      <c r="H100" s="436">
        <v>43603</v>
      </c>
      <c r="I100" s="436">
        <v>43603</v>
      </c>
      <c r="J100" s="420"/>
      <c r="K100" s="420" t="s">
        <v>4767</v>
      </c>
      <c r="L100" s="420" t="s">
        <v>2940</v>
      </c>
      <c r="M100" s="420" t="s">
        <v>3104</v>
      </c>
      <c r="N100" s="420"/>
      <c r="O100" s="435" t="s">
        <v>4098</v>
      </c>
      <c r="P100" s="420"/>
      <c r="Q100" s="420"/>
      <c r="R100" s="420"/>
      <c r="S100" s="420"/>
      <c r="T100" s="420"/>
      <c r="U100" s="420"/>
      <c r="V100" s="420"/>
      <c r="W100" s="420"/>
      <c r="X100" s="420"/>
      <c r="Y100" s="440" t="e">
        <v>#N/A</v>
      </c>
      <c r="Z100" s="443" t="e">
        <v>#N/A</v>
      </c>
      <c r="AA100" s="443" t="e">
        <v>#N/A</v>
      </c>
      <c r="AB100" s="440" t="e">
        <v>#N/A</v>
      </c>
      <c r="AC100" s="420"/>
      <c r="AD100" s="440" t="e">
        <v>#N/A</v>
      </c>
      <c r="AE100" s="443" t="e">
        <v>#N/A</v>
      </c>
      <c r="AF100" s="420"/>
      <c r="AG100" s="420"/>
      <c r="AH100" s="420"/>
      <c r="AI100" s="420"/>
      <c r="AJ100" s="443" t="e">
        <v>#N/A</v>
      </c>
      <c r="AK100" s="420"/>
      <c r="AL100" s="420"/>
      <c r="AM100" s="420"/>
      <c r="AN100" s="420"/>
      <c r="AO100" s="420"/>
    </row>
    <row r="101" spans="1:41">
      <c r="A101" s="434">
        <v>98</v>
      </c>
      <c r="B101" s="434">
        <v>100</v>
      </c>
      <c r="C101" s="435" t="s">
        <v>4206</v>
      </c>
      <c r="D101" s="420" t="s">
        <v>4207</v>
      </c>
      <c r="E101" s="369" t="s">
        <v>4208</v>
      </c>
      <c r="F101" s="420"/>
      <c r="G101" s="420" t="s">
        <v>8575</v>
      </c>
      <c r="H101" s="436">
        <v>43603</v>
      </c>
      <c r="I101" s="436">
        <v>43603</v>
      </c>
      <c r="J101" s="420"/>
      <c r="K101" s="420" t="s">
        <v>4767</v>
      </c>
      <c r="L101" s="420" t="s">
        <v>2940</v>
      </c>
      <c r="M101" s="420" t="s">
        <v>3088</v>
      </c>
      <c r="N101" s="420"/>
      <c r="O101" s="435" t="s">
        <v>4205</v>
      </c>
      <c r="P101" s="420"/>
      <c r="Q101" s="420"/>
      <c r="R101" s="420"/>
      <c r="S101" s="420"/>
      <c r="T101" s="420"/>
      <c r="U101" s="420"/>
      <c r="V101" s="420"/>
      <c r="W101" s="420"/>
      <c r="X101" s="420"/>
      <c r="Y101" s="440" t="e">
        <v>#N/A</v>
      </c>
      <c r="Z101" s="443" t="e">
        <v>#N/A</v>
      </c>
      <c r="AA101" s="443" t="e">
        <v>#N/A</v>
      </c>
      <c r="AB101" s="440" t="e">
        <v>#N/A</v>
      </c>
      <c r="AC101" s="420"/>
      <c r="AD101" s="440" t="e">
        <v>#N/A</v>
      </c>
      <c r="AE101" s="443" t="e">
        <v>#N/A</v>
      </c>
      <c r="AF101" s="420"/>
      <c r="AG101" s="420"/>
      <c r="AH101" s="420"/>
      <c r="AI101" s="420"/>
      <c r="AJ101" s="443" t="e">
        <v>#N/A</v>
      </c>
      <c r="AK101" s="420"/>
      <c r="AL101" s="420"/>
      <c r="AM101" s="420"/>
      <c r="AN101" s="420"/>
      <c r="AO101" s="420"/>
    </row>
    <row r="102" spans="1:41">
      <c r="A102" s="434">
        <v>99</v>
      </c>
      <c r="B102" s="434">
        <v>205</v>
      </c>
      <c r="C102" s="435" t="s">
        <v>4583</v>
      </c>
      <c r="D102" s="420" t="s">
        <v>4584</v>
      </c>
      <c r="E102" s="369" t="s">
        <v>4585</v>
      </c>
      <c r="F102" s="420"/>
      <c r="G102" s="420" t="s">
        <v>8575</v>
      </c>
      <c r="H102" s="436">
        <v>43603</v>
      </c>
      <c r="I102" s="436">
        <v>43603</v>
      </c>
      <c r="J102" s="420"/>
      <c r="K102" s="420" t="s">
        <v>4767</v>
      </c>
      <c r="L102" s="420" t="s">
        <v>2940</v>
      </c>
      <c r="M102" s="420" t="s">
        <v>3067</v>
      </c>
      <c r="N102" s="420"/>
      <c r="O102" s="435" t="s">
        <v>4582</v>
      </c>
      <c r="P102" s="420"/>
      <c r="Q102" s="420"/>
      <c r="R102" s="420"/>
      <c r="S102" s="420"/>
      <c r="T102" s="420"/>
      <c r="U102" s="420"/>
      <c r="V102" s="420"/>
      <c r="W102" s="420"/>
      <c r="X102" s="420"/>
      <c r="Y102" s="440" t="e">
        <v>#N/A</v>
      </c>
      <c r="Z102" s="443" t="e">
        <v>#N/A</v>
      </c>
      <c r="AA102" s="443" t="e">
        <v>#N/A</v>
      </c>
      <c r="AB102" s="440" t="e">
        <v>#N/A</v>
      </c>
      <c r="AC102" s="420"/>
      <c r="AD102" s="440" t="e">
        <v>#N/A</v>
      </c>
      <c r="AE102" s="443" t="e">
        <v>#N/A</v>
      </c>
      <c r="AF102" s="420"/>
      <c r="AG102" s="420"/>
      <c r="AH102" s="420"/>
      <c r="AI102" s="420"/>
      <c r="AJ102" s="443" t="e">
        <v>#N/A</v>
      </c>
      <c r="AK102" s="420"/>
      <c r="AL102" s="420"/>
      <c r="AM102" s="420"/>
      <c r="AN102" s="420"/>
      <c r="AO102" s="420"/>
    </row>
    <row r="103" spans="1:41">
      <c r="A103" s="434">
        <v>100</v>
      </c>
      <c r="B103" s="434">
        <v>202</v>
      </c>
      <c r="C103" s="435" t="s">
        <v>4573</v>
      </c>
      <c r="D103" s="420" t="s">
        <v>3470</v>
      </c>
      <c r="E103" s="369" t="s">
        <v>4574</v>
      </c>
      <c r="F103" s="420"/>
      <c r="G103" s="420" t="s">
        <v>8575</v>
      </c>
      <c r="H103" s="436">
        <v>43603</v>
      </c>
      <c r="I103" s="436">
        <v>43603</v>
      </c>
      <c r="J103" s="420"/>
      <c r="K103" s="420" t="s">
        <v>4767</v>
      </c>
      <c r="L103" s="420" t="s">
        <v>2940</v>
      </c>
      <c r="M103" s="420" t="s">
        <v>7426</v>
      </c>
      <c r="N103" s="420"/>
      <c r="O103" s="435" t="s">
        <v>4572</v>
      </c>
      <c r="P103" s="420"/>
      <c r="Q103" s="420"/>
      <c r="R103" s="420"/>
      <c r="S103" s="420"/>
      <c r="T103" s="420"/>
      <c r="U103" s="420"/>
      <c r="V103" s="420"/>
      <c r="W103" s="420"/>
      <c r="X103" s="420"/>
      <c r="Y103" s="434">
        <v>13195229</v>
      </c>
      <c r="Z103" s="435" t="s">
        <v>7402</v>
      </c>
      <c r="AA103" s="435" t="s">
        <v>7403</v>
      </c>
      <c r="AB103" s="420" t="s">
        <v>7404</v>
      </c>
      <c r="AC103" s="420"/>
      <c r="AD103" s="420" t="s">
        <v>7406</v>
      </c>
      <c r="AE103" s="435">
        <v>5170819</v>
      </c>
      <c r="AF103" s="420"/>
      <c r="AG103" s="420"/>
      <c r="AH103" s="420"/>
      <c r="AI103" s="420"/>
      <c r="AJ103" s="439" t="s">
        <v>7405</v>
      </c>
      <c r="AK103" s="420"/>
      <c r="AL103" s="420"/>
      <c r="AM103" s="420"/>
      <c r="AN103" s="420"/>
      <c r="AO103" s="420"/>
    </row>
    <row r="104" spans="1:41">
      <c r="A104" s="434">
        <v>101</v>
      </c>
      <c r="B104" s="434">
        <v>214</v>
      </c>
      <c r="C104" s="435" t="s">
        <v>4618</v>
      </c>
      <c r="D104" s="420" t="s">
        <v>3498</v>
      </c>
      <c r="E104" s="369" t="s">
        <v>4619</v>
      </c>
      <c r="F104" s="420"/>
      <c r="G104" s="420" t="s">
        <v>8575</v>
      </c>
      <c r="H104" s="436">
        <v>43603</v>
      </c>
      <c r="I104" s="436">
        <v>43603</v>
      </c>
      <c r="J104" s="420"/>
      <c r="K104" s="420" t="s">
        <v>4767</v>
      </c>
      <c r="L104" s="420" t="s">
        <v>2940</v>
      </c>
      <c r="M104" s="420" t="s">
        <v>7486</v>
      </c>
      <c r="N104" s="420"/>
      <c r="O104" s="435" t="s">
        <v>4617</v>
      </c>
      <c r="P104" s="420"/>
      <c r="Q104" s="420"/>
      <c r="R104" s="420"/>
      <c r="S104" s="420"/>
      <c r="T104" s="420"/>
      <c r="U104" s="420"/>
      <c r="V104" s="420"/>
      <c r="W104" s="420"/>
      <c r="X104" s="420"/>
      <c r="Y104" s="434">
        <v>13198399</v>
      </c>
      <c r="Z104" s="435" t="s">
        <v>7495</v>
      </c>
      <c r="AA104" s="435" t="s">
        <v>7496</v>
      </c>
      <c r="AB104" s="420" t="s">
        <v>7497</v>
      </c>
      <c r="AC104" s="420"/>
      <c r="AD104" s="420" t="s">
        <v>7499</v>
      </c>
      <c r="AE104" s="435" t="s">
        <v>7500</v>
      </c>
      <c r="AF104" s="420"/>
      <c r="AG104" s="420"/>
      <c r="AH104" s="420"/>
      <c r="AI104" s="420"/>
      <c r="AJ104" s="439" t="s">
        <v>7498</v>
      </c>
      <c r="AK104" s="420"/>
      <c r="AL104" s="420"/>
      <c r="AM104" s="420"/>
      <c r="AN104" s="420"/>
      <c r="AO104" s="420"/>
    </row>
    <row r="105" spans="1:41">
      <c r="A105" s="434">
        <v>102</v>
      </c>
      <c r="B105" s="434">
        <v>228</v>
      </c>
      <c r="C105" s="435" t="s">
        <v>4663</v>
      </c>
      <c r="D105" s="420" t="s">
        <v>3481</v>
      </c>
      <c r="E105" s="369" t="s">
        <v>4664</v>
      </c>
      <c r="F105" s="420"/>
      <c r="G105" s="420" t="s">
        <v>8575</v>
      </c>
      <c r="H105" s="436">
        <v>43603</v>
      </c>
      <c r="I105" s="420"/>
      <c r="J105" s="420" t="s">
        <v>8815</v>
      </c>
      <c r="K105" s="420" t="s">
        <v>4767</v>
      </c>
      <c r="L105" s="420" t="s">
        <v>2940</v>
      </c>
      <c r="M105" s="420" t="s">
        <v>3075</v>
      </c>
      <c r="N105" s="420"/>
      <c r="O105" s="435" t="s">
        <v>4662</v>
      </c>
      <c r="P105" s="420"/>
      <c r="Q105" s="420"/>
      <c r="R105" s="420"/>
      <c r="S105" s="420"/>
      <c r="T105" s="420"/>
      <c r="U105" s="420"/>
      <c r="V105" s="420"/>
      <c r="W105" s="420"/>
      <c r="X105" s="420"/>
      <c r="Y105" s="434">
        <v>13196041</v>
      </c>
      <c r="Z105" s="435" t="s">
        <v>7435</v>
      </c>
      <c r="AA105" s="435" t="s">
        <v>7436</v>
      </c>
      <c r="AB105" s="420" t="s">
        <v>7437</v>
      </c>
      <c r="AC105" s="420"/>
      <c r="AD105" s="420" t="s">
        <v>7439</v>
      </c>
      <c r="AE105" s="435" t="s">
        <v>7440</v>
      </c>
      <c r="AF105" s="420"/>
      <c r="AG105" s="420"/>
      <c r="AH105" s="420"/>
      <c r="AI105" s="420"/>
      <c r="AJ105" s="439" t="s">
        <v>7438</v>
      </c>
      <c r="AK105" s="420"/>
      <c r="AL105" s="420"/>
      <c r="AM105" s="420"/>
      <c r="AN105" s="420"/>
      <c r="AO105" s="420"/>
    </row>
    <row r="106" spans="1:41">
      <c r="A106" s="434">
        <v>103</v>
      </c>
      <c r="B106" s="434">
        <v>2</v>
      </c>
      <c r="C106" s="435" t="s">
        <v>3819</v>
      </c>
      <c r="D106" s="420" t="s">
        <v>3820</v>
      </c>
      <c r="E106" s="369" t="s">
        <v>3821</v>
      </c>
      <c r="F106" s="420"/>
      <c r="G106" s="420" t="s">
        <v>8575</v>
      </c>
      <c r="H106" s="436">
        <v>43603</v>
      </c>
      <c r="I106" s="436">
        <v>43603</v>
      </c>
      <c r="J106" s="420" t="s">
        <v>8706</v>
      </c>
      <c r="K106" s="420" t="s">
        <v>4767</v>
      </c>
      <c r="L106" s="420" t="s">
        <v>2940</v>
      </c>
      <c r="M106" s="420" t="s">
        <v>3011</v>
      </c>
      <c r="N106" s="420"/>
      <c r="O106" s="435" t="s">
        <v>3818</v>
      </c>
      <c r="P106" s="420"/>
      <c r="Q106" s="420"/>
      <c r="R106" s="420"/>
      <c r="S106" s="420"/>
      <c r="T106" s="420"/>
      <c r="U106" s="420"/>
      <c r="V106" s="420"/>
      <c r="W106" s="420"/>
      <c r="X106" s="420"/>
      <c r="Y106" s="440" t="e">
        <v>#N/A</v>
      </c>
      <c r="Z106" s="443" t="e">
        <v>#N/A</v>
      </c>
      <c r="AA106" s="443" t="e">
        <v>#N/A</v>
      </c>
      <c r="AB106" s="440" t="e">
        <v>#N/A</v>
      </c>
      <c r="AC106" s="420"/>
      <c r="AD106" s="440" t="e">
        <v>#N/A</v>
      </c>
      <c r="AE106" s="443" t="e">
        <v>#N/A</v>
      </c>
      <c r="AF106" s="420"/>
      <c r="AG106" s="420"/>
      <c r="AH106" s="420"/>
      <c r="AI106" s="420"/>
      <c r="AJ106" s="443" t="e">
        <v>#N/A</v>
      </c>
      <c r="AK106" s="420"/>
      <c r="AL106" s="420"/>
      <c r="AM106" s="420"/>
      <c r="AN106" s="420"/>
      <c r="AO106" s="420"/>
    </row>
    <row r="107" spans="1:41">
      <c r="A107" s="434">
        <v>104</v>
      </c>
      <c r="B107" s="434">
        <v>17</v>
      </c>
      <c r="C107" s="435" t="s">
        <v>3884</v>
      </c>
      <c r="D107" s="420" t="s">
        <v>3328</v>
      </c>
      <c r="E107" s="369" t="s">
        <v>3885</v>
      </c>
      <c r="F107" s="420"/>
      <c r="G107" s="420" t="s">
        <v>8575</v>
      </c>
      <c r="H107" s="436">
        <v>43603</v>
      </c>
      <c r="I107" s="436">
        <v>43600</v>
      </c>
      <c r="J107" s="420"/>
      <c r="K107" s="420" t="s">
        <v>4767</v>
      </c>
      <c r="L107" s="420" t="s">
        <v>2940</v>
      </c>
      <c r="M107" s="420" t="s">
        <v>6907</v>
      </c>
      <c r="N107" s="420"/>
      <c r="O107" s="435" t="s">
        <v>3883</v>
      </c>
      <c r="P107" s="420"/>
      <c r="Q107" s="420"/>
      <c r="R107" s="420"/>
      <c r="S107" s="420"/>
      <c r="T107" s="420"/>
      <c r="U107" s="420"/>
      <c r="V107" s="420"/>
      <c r="W107" s="420"/>
      <c r="X107" s="420"/>
      <c r="Y107" s="434">
        <v>13212313</v>
      </c>
      <c r="Z107" s="435" t="s">
        <v>6900</v>
      </c>
      <c r="AA107" s="435" t="s">
        <v>6901</v>
      </c>
      <c r="AB107" s="420" t="s">
        <v>6902</v>
      </c>
      <c r="AC107" s="420"/>
      <c r="AD107" s="420" t="s">
        <v>6904</v>
      </c>
      <c r="AE107" s="441">
        <v>3170485</v>
      </c>
      <c r="AF107" s="420"/>
      <c r="AG107" s="420"/>
      <c r="AH107" s="420"/>
      <c r="AI107" s="420"/>
      <c r="AJ107" s="439" t="s">
        <v>6903</v>
      </c>
      <c r="AK107" s="420"/>
      <c r="AL107" s="420"/>
      <c r="AM107" s="420"/>
      <c r="AN107" s="420"/>
      <c r="AO107" s="420"/>
    </row>
    <row r="108" spans="1:41">
      <c r="A108" s="434">
        <v>105</v>
      </c>
      <c r="B108" s="434">
        <v>59</v>
      </c>
      <c r="C108" s="435" t="s">
        <v>4044</v>
      </c>
      <c r="D108" s="420" t="s">
        <v>3606</v>
      </c>
      <c r="E108" s="369" t="s">
        <v>4045</v>
      </c>
      <c r="F108" s="420"/>
      <c r="G108" s="420" t="s">
        <v>8575</v>
      </c>
      <c r="H108" s="436">
        <v>43603</v>
      </c>
      <c r="I108" s="436">
        <v>43603</v>
      </c>
      <c r="J108" s="420"/>
      <c r="K108" s="420" t="s">
        <v>4767</v>
      </c>
      <c r="L108" s="420" t="s">
        <v>2940</v>
      </c>
      <c r="M108" s="420" t="s">
        <v>3000</v>
      </c>
      <c r="N108" s="420"/>
      <c r="O108" s="435" t="s">
        <v>4043</v>
      </c>
      <c r="P108" s="420"/>
      <c r="Q108" s="420"/>
      <c r="R108" s="420"/>
      <c r="S108" s="420"/>
      <c r="T108" s="420"/>
      <c r="U108" s="420"/>
      <c r="V108" s="420"/>
      <c r="W108" s="420"/>
      <c r="X108" s="420"/>
      <c r="Y108" s="434">
        <v>13196525</v>
      </c>
      <c r="Z108" s="435" t="s">
        <v>7898</v>
      </c>
      <c r="AA108" s="435" t="s">
        <v>7899</v>
      </c>
      <c r="AB108" s="420" t="s">
        <v>7900</v>
      </c>
      <c r="AC108" s="420"/>
      <c r="AD108" s="420" t="s">
        <v>7902</v>
      </c>
      <c r="AE108" s="435" t="s">
        <v>7903</v>
      </c>
      <c r="AF108" s="420"/>
      <c r="AG108" s="420"/>
      <c r="AH108" s="420"/>
      <c r="AI108" s="420"/>
      <c r="AJ108" s="439" t="s">
        <v>7901</v>
      </c>
      <c r="AK108" s="420"/>
      <c r="AL108" s="420"/>
      <c r="AM108" s="420"/>
      <c r="AN108" s="420"/>
      <c r="AO108" s="420"/>
    </row>
    <row r="109" spans="1:41">
      <c r="A109" s="434">
        <v>106</v>
      </c>
      <c r="B109" s="434">
        <v>195</v>
      </c>
      <c r="C109" s="435" t="s">
        <v>4545</v>
      </c>
      <c r="D109" s="420" t="s">
        <v>3457</v>
      </c>
      <c r="E109" s="369" t="s">
        <v>4547</v>
      </c>
      <c r="F109" s="420"/>
      <c r="G109" s="420" t="s">
        <v>8575</v>
      </c>
      <c r="H109" s="436">
        <v>43603</v>
      </c>
      <c r="I109" s="436">
        <v>43603</v>
      </c>
      <c r="J109" s="420"/>
      <c r="K109" s="420" t="s">
        <v>4767</v>
      </c>
      <c r="L109" s="420" t="s">
        <v>2940</v>
      </c>
      <c r="M109" s="369" t="s">
        <v>2974</v>
      </c>
      <c r="N109" s="420"/>
      <c r="O109" s="435" t="s">
        <v>4544</v>
      </c>
      <c r="P109" s="420"/>
      <c r="Q109" s="420"/>
      <c r="R109" s="420"/>
      <c r="S109" s="420"/>
      <c r="T109" s="420"/>
      <c r="U109" s="420"/>
      <c r="V109" s="420"/>
      <c r="W109" s="420"/>
      <c r="X109" s="420"/>
      <c r="Y109" s="434">
        <v>13196035</v>
      </c>
      <c r="Z109" s="435" t="s">
        <v>7356</v>
      </c>
      <c r="AA109" s="435" t="s">
        <v>7357</v>
      </c>
      <c r="AB109" s="420" t="s">
        <v>7358</v>
      </c>
      <c r="AC109" s="420"/>
      <c r="AD109" s="420" t="s">
        <v>7360</v>
      </c>
      <c r="AE109" s="435" t="s">
        <v>7361</v>
      </c>
      <c r="AF109" s="420"/>
      <c r="AG109" s="420"/>
      <c r="AH109" s="420"/>
      <c r="AI109" s="420"/>
      <c r="AJ109" s="439" t="s">
        <v>7359</v>
      </c>
      <c r="AK109" s="420"/>
      <c r="AL109" s="420"/>
      <c r="AM109" s="420"/>
      <c r="AN109" s="420"/>
      <c r="AO109" s="420"/>
    </row>
    <row r="110" spans="1:41">
      <c r="A110" s="434">
        <v>107</v>
      </c>
      <c r="B110" s="434">
        <v>230</v>
      </c>
      <c r="C110" s="435" t="s">
        <v>4669</v>
      </c>
      <c r="D110" s="420" t="s">
        <v>3800</v>
      </c>
      <c r="E110" s="369" t="s">
        <v>4670</v>
      </c>
      <c r="F110" s="420"/>
      <c r="G110" s="420" t="s">
        <v>8575</v>
      </c>
      <c r="H110" s="436">
        <v>43603</v>
      </c>
      <c r="I110" s="420"/>
      <c r="J110" s="420" t="s">
        <v>8815</v>
      </c>
      <c r="K110" s="420" t="s">
        <v>4767</v>
      </c>
      <c r="L110" s="420" t="s">
        <v>2940</v>
      </c>
      <c r="M110" s="420" t="s">
        <v>8816</v>
      </c>
      <c r="N110" s="420"/>
      <c r="O110" s="435" t="s">
        <v>4668</v>
      </c>
      <c r="P110" s="420"/>
      <c r="Q110" s="420"/>
      <c r="R110" s="420"/>
      <c r="S110" s="420"/>
      <c r="T110" s="420"/>
      <c r="U110" s="420"/>
      <c r="V110" s="420"/>
      <c r="W110" s="420"/>
      <c r="X110" s="420"/>
      <c r="Y110" s="434">
        <v>13196041</v>
      </c>
      <c r="Z110" s="435" t="s">
        <v>8511</v>
      </c>
      <c r="AA110" s="435" t="s">
        <v>8512</v>
      </c>
      <c r="AB110" s="434">
        <v>930032662</v>
      </c>
      <c r="AC110" s="420"/>
      <c r="AD110" s="434">
        <v>930032516</v>
      </c>
      <c r="AE110" s="435" t="s">
        <v>8514</v>
      </c>
      <c r="AF110" s="420"/>
      <c r="AG110" s="420"/>
      <c r="AH110" s="420"/>
      <c r="AI110" s="420"/>
      <c r="AJ110" s="439" t="s">
        <v>8513</v>
      </c>
      <c r="AK110" s="420"/>
      <c r="AL110" s="420"/>
      <c r="AM110" s="420"/>
      <c r="AN110" s="420"/>
      <c r="AO110" s="420"/>
    </row>
    <row r="111" spans="1:41">
      <c r="A111" s="434">
        <v>108</v>
      </c>
      <c r="B111" s="434">
        <v>142</v>
      </c>
      <c r="C111" s="435" t="s">
        <v>4356</v>
      </c>
      <c r="D111" s="420" t="s">
        <v>3371</v>
      </c>
      <c r="E111" s="369" t="s">
        <v>4357</v>
      </c>
      <c r="F111" s="420"/>
      <c r="G111" s="420" t="s">
        <v>8575</v>
      </c>
      <c r="H111" s="436">
        <v>43603</v>
      </c>
      <c r="I111" s="436">
        <v>43602</v>
      </c>
      <c r="J111" s="420"/>
      <c r="K111" s="420" t="s">
        <v>4767</v>
      </c>
      <c r="L111" s="420" t="s">
        <v>2940</v>
      </c>
      <c r="M111" s="420" t="s">
        <v>8747</v>
      </c>
      <c r="N111" s="420"/>
      <c r="O111" s="435" t="s">
        <v>4355</v>
      </c>
      <c r="P111" s="420"/>
      <c r="Q111" s="420"/>
      <c r="R111" s="420"/>
      <c r="S111" s="420"/>
      <c r="T111" s="420"/>
      <c r="U111" s="420"/>
      <c r="V111" s="420"/>
      <c r="W111" s="420"/>
      <c r="X111" s="420"/>
      <c r="Y111" s="434">
        <v>13211836</v>
      </c>
      <c r="Z111" s="435" t="s">
        <v>7039</v>
      </c>
      <c r="AA111" s="435" t="s">
        <v>7040</v>
      </c>
      <c r="AB111" s="420" t="s">
        <v>7041</v>
      </c>
      <c r="AC111" s="420"/>
      <c r="AD111" s="420" t="s">
        <v>7043</v>
      </c>
      <c r="AE111" s="435">
        <v>4170537</v>
      </c>
      <c r="AF111" s="420"/>
      <c r="AG111" s="420"/>
      <c r="AH111" s="420"/>
      <c r="AI111" s="420"/>
      <c r="AJ111" s="439" t="s">
        <v>7042</v>
      </c>
      <c r="AK111" s="420"/>
      <c r="AL111" s="420"/>
      <c r="AM111" s="420"/>
      <c r="AN111" s="420"/>
      <c r="AO111" s="420"/>
    </row>
    <row r="112" spans="1:41">
      <c r="A112" s="434">
        <v>109</v>
      </c>
      <c r="B112" s="434">
        <v>1</v>
      </c>
      <c r="C112" s="435" t="s">
        <v>3814</v>
      </c>
      <c r="D112" s="420" t="s">
        <v>3816</v>
      </c>
      <c r="E112" s="369" t="s">
        <v>3817</v>
      </c>
      <c r="F112" s="420"/>
      <c r="G112" s="420" t="s">
        <v>8575</v>
      </c>
      <c r="H112" s="436">
        <v>43604</v>
      </c>
      <c r="I112" s="420"/>
      <c r="J112" s="420" t="s">
        <v>8815</v>
      </c>
      <c r="K112" s="420" t="s">
        <v>4767</v>
      </c>
      <c r="L112" s="420" t="s">
        <v>2940</v>
      </c>
      <c r="M112" s="420" t="s">
        <v>8817</v>
      </c>
      <c r="N112" s="420"/>
      <c r="O112" s="435" t="s">
        <v>3813</v>
      </c>
      <c r="P112" s="420"/>
      <c r="Q112" s="420"/>
      <c r="R112" s="420"/>
      <c r="S112" s="420"/>
      <c r="T112" s="420"/>
      <c r="U112" s="420"/>
      <c r="V112" s="420"/>
      <c r="W112" s="420"/>
      <c r="X112" s="420"/>
      <c r="Y112" s="440" t="e">
        <v>#N/A</v>
      </c>
      <c r="Z112" s="443" t="e">
        <v>#N/A</v>
      </c>
      <c r="AA112" s="443" t="e">
        <v>#N/A</v>
      </c>
      <c r="AB112" s="440" t="e">
        <v>#N/A</v>
      </c>
      <c r="AC112" s="420"/>
      <c r="AD112" s="440" t="e">
        <v>#N/A</v>
      </c>
      <c r="AE112" s="443" t="e">
        <v>#N/A</v>
      </c>
      <c r="AF112" s="420"/>
      <c r="AG112" s="420"/>
      <c r="AH112" s="420"/>
      <c r="AI112" s="420"/>
      <c r="AJ112" s="443" t="e">
        <v>#N/A</v>
      </c>
      <c r="AK112" s="420"/>
      <c r="AL112" s="420"/>
      <c r="AM112" s="420"/>
      <c r="AN112" s="420"/>
      <c r="AO112" s="420"/>
    </row>
    <row r="113" spans="1:42">
      <c r="A113" s="434">
        <v>110</v>
      </c>
      <c r="B113" s="434">
        <v>97</v>
      </c>
      <c r="C113" s="435" t="s">
        <v>4194</v>
      </c>
      <c r="D113" s="420" t="s">
        <v>4195</v>
      </c>
      <c r="E113" s="369" t="s">
        <v>4196</v>
      </c>
      <c r="F113" s="420"/>
      <c r="G113" s="420" t="s">
        <v>8575</v>
      </c>
      <c r="H113" s="436">
        <v>43604</v>
      </c>
      <c r="I113" s="420"/>
      <c r="J113" s="420" t="s">
        <v>8815</v>
      </c>
      <c r="K113" s="420" t="s">
        <v>4767</v>
      </c>
      <c r="L113" s="420" t="s">
        <v>2940</v>
      </c>
      <c r="M113" s="420" t="s">
        <v>3088</v>
      </c>
      <c r="N113" s="420"/>
      <c r="O113" s="435" t="s">
        <v>4193</v>
      </c>
      <c r="P113" s="420"/>
      <c r="Q113" s="420"/>
      <c r="R113" s="420"/>
      <c r="S113" s="420"/>
      <c r="T113" s="420"/>
      <c r="U113" s="420"/>
      <c r="V113" s="420"/>
      <c r="W113" s="420"/>
      <c r="X113" s="420"/>
      <c r="Y113" s="440" t="e">
        <v>#N/A</v>
      </c>
      <c r="Z113" s="443" t="e">
        <v>#N/A</v>
      </c>
      <c r="AA113" s="443" t="e">
        <v>#N/A</v>
      </c>
      <c r="AB113" s="440" t="e">
        <v>#N/A</v>
      </c>
      <c r="AC113" s="420"/>
      <c r="AD113" s="440" t="e">
        <v>#N/A</v>
      </c>
      <c r="AE113" s="443" t="e">
        <v>#N/A</v>
      </c>
      <c r="AF113" s="420"/>
      <c r="AG113" s="420"/>
      <c r="AH113" s="420"/>
      <c r="AI113" s="420"/>
      <c r="AJ113" s="443" t="e">
        <v>#N/A</v>
      </c>
      <c r="AK113" s="420"/>
      <c r="AL113" s="420"/>
      <c r="AM113" s="420"/>
      <c r="AN113" s="420"/>
      <c r="AO113" s="420"/>
    </row>
    <row r="114" spans="1:42">
      <c r="A114" s="434">
        <v>111</v>
      </c>
      <c r="B114" s="434">
        <v>106</v>
      </c>
      <c r="C114" s="435" t="s">
        <v>4231</v>
      </c>
      <c r="D114" s="420" t="s">
        <v>3693</v>
      </c>
      <c r="E114" s="369" t="s">
        <v>4232</v>
      </c>
      <c r="F114" s="420"/>
      <c r="G114" s="420" t="s">
        <v>8575</v>
      </c>
      <c r="H114" s="436">
        <v>43604</v>
      </c>
      <c r="I114" s="436">
        <v>43604</v>
      </c>
      <c r="J114" s="420" t="s">
        <v>8706</v>
      </c>
      <c r="K114" s="420" t="s">
        <v>4767</v>
      </c>
      <c r="L114" s="420" t="s">
        <v>2940</v>
      </c>
      <c r="M114" s="420" t="s">
        <v>8176</v>
      </c>
      <c r="N114" s="420"/>
      <c r="O114" s="435" t="s">
        <v>4230</v>
      </c>
      <c r="P114" s="420"/>
      <c r="Q114" s="420"/>
      <c r="R114" s="420"/>
      <c r="S114" s="420"/>
      <c r="T114" s="420"/>
      <c r="U114" s="420"/>
      <c r="V114" s="420"/>
      <c r="W114" s="420"/>
      <c r="X114" s="420"/>
      <c r="Y114" s="434">
        <v>13216259</v>
      </c>
      <c r="Z114" s="435" t="s">
        <v>8185</v>
      </c>
      <c r="AA114" s="435" t="s">
        <v>8186</v>
      </c>
      <c r="AB114" s="420" t="s">
        <v>8187</v>
      </c>
      <c r="AC114" s="420"/>
      <c r="AD114" s="420" t="s">
        <v>8189</v>
      </c>
      <c r="AE114" s="435">
        <v>1170089</v>
      </c>
      <c r="AF114" s="420"/>
      <c r="AG114" s="420"/>
      <c r="AH114" s="420"/>
      <c r="AI114" s="420"/>
      <c r="AJ114" s="439" t="s">
        <v>8188</v>
      </c>
      <c r="AK114" s="420"/>
      <c r="AL114" s="420"/>
      <c r="AM114" s="420"/>
      <c r="AN114" s="420"/>
      <c r="AO114" s="420"/>
    </row>
    <row r="115" spans="1:42">
      <c r="A115" s="434">
        <v>112</v>
      </c>
      <c r="B115" s="434">
        <v>213</v>
      </c>
      <c r="C115" s="435" t="s">
        <v>4615</v>
      </c>
      <c r="D115" s="420" t="s">
        <v>3496</v>
      </c>
      <c r="E115" s="369" t="s">
        <v>4616</v>
      </c>
      <c r="F115" s="420"/>
      <c r="G115" s="420" t="s">
        <v>8575</v>
      </c>
      <c r="H115" s="436">
        <v>43604</v>
      </c>
      <c r="I115" s="436">
        <v>43604</v>
      </c>
      <c r="J115" s="420"/>
      <c r="K115" s="420" t="s">
        <v>4767</v>
      </c>
      <c r="L115" s="420" t="s">
        <v>2940</v>
      </c>
      <c r="M115" s="420" t="s">
        <v>3111</v>
      </c>
      <c r="N115" s="420"/>
      <c r="O115" s="435" t="s">
        <v>4614</v>
      </c>
      <c r="P115" s="420"/>
      <c r="Q115" s="420"/>
      <c r="R115" s="420"/>
      <c r="S115" s="420"/>
      <c r="T115" s="420"/>
      <c r="U115" s="420"/>
      <c r="V115" s="420"/>
      <c r="W115" s="420"/>
      <c r="X115" s="420"/>
      <c r="Y115" s="434">
        <v>13196441</v>
      </c>
      <c r="Z115" s="435" t="s">
        <v>7488</v>
      </c>
      <c r="AA115" s="435" t="s">
        <v>7489</v>
      </c>
      <c r="AB115" s="420" t="s">
        <v>7490</v>
      </c>
      <c r="AC115" s="420"/>
      <c r="AD115" s="420" t="s">
        <v>7492</v>
      </c>
      <c r="AE115" s="435">
        <v>5171121</v>
      </c>
      <c r="AF115" s="420"/>
      <c r="AG115" s="420"/>
      <c r="AH115" s="420"/>
      <c r="AI115" s="420"/>
      <c r="AJ115" s="439" t="s">
        <v>7491</v>
      </c>
      <c r="AK115" s="420"/>
      <c r="AL115" s="420"/>
      <c r="AM115" s="420"/>
      <c r="AN115" s="420"/>
      <c r="AO115" s="420"/>
    </row>
    <row r="116" spans="1:42">
      <c r="A116" s="434">
        <v>113</v>
      </c>
      <c r="B116" s="434">
        <v>212</v>
      </c>
      <c r="C116" s="435" t="s">
        <v>4611</v>
      </c>
      <c r="D116" s="420" t="s">
        <v>3494</v>
      </c>
      <c r="E116" s="369" t="s">
        <v>4612</v>
      </c>
      <c r="F116" s="420"/>
      <c r="G116" s="420" t="s">
        <v>8575</v>
      </c>
      <c r="H116" s="436">
        <v>43604</v>
      </c>
      <c r="I116" s="436">
        <v>43604</v>
      </c>
      <c r="J116" s="420"/>
      <c r="K116" s="420" t="s">
        <v>4767</v>
      </c>
      <c r="L116" s="420" t="s">
        <v>2940</v>
      </c>
      <c r="M116" s="420" t="s">
        <v>7486</v>
      </c>
      <c r="N116" s="420"/>
      <c r="O116" s="435" t="s">
        <v>4610</v>
      </c>
      <c r="P116" s="420"/>
      <c r="Q116" s="420"/>
      <c r="R116" s="420"/>
      <c r="S116" s="420"/>
      <c r="T116" s="420"/>
      <c r="U116" s="420"/>
      <c r="V116" s="420"/>
      <c r="W116" s="420"/>
      <c r="X116" s="420"/>
      <c r="Y116" s="420"/>
      <c r="Z116" s="435" t="s">
        <v>7480</v>
      </c>
      <c r="AA116" s="435" t="s">
        <v>7481</v>
      </c>
      <c r="AB116" s="420" t="s">
        <v>7482</v>
      </c>
      <c r="AC116" s="420"/>
      <c r="AD116" s="420" t="s">
        <v>7484</v>
      </c>
      <c r="AE116" s="435">
        <v>5171192</v>
      </c>
      <c r="AF116" s="420"/>
      <c r="AG116" s="420"/>
      <c r="AH116" s="420"/>
      <c r="AI116" s="420"/>
      <c r="AJ116" s="439" t="s">
        <v>7483</v>
      </c>
      <c r="AK116" s="420"/>
      <c r="AL116" s="420"/>
      <c r="AM116" s="420"/>
      <c r="AN116" s="420"/>
      <c r="AO116" s="420"/>
    </row>
    <row r="117" spans="1:42">
      <c r="A117" s="434">
        <v>114</v>
      </c>
      <c r="B117" s="434">
        <v>165</v>
      </c>
      <c r="C117" s="435" t="s">
        <v>4438</v>
      </c>
      <c r="D117" s="420" t="s">
        <v>3317</v>
      </c>
      <c r="E117" s="369" t="s">
        <v>4439</v>
      </c>
      <c r="F117" s="420"/>
      <c r="G117" s="420" t="s">
        <v>8575</v>
      </c>
      <c r="H117" s="436">
        <v>43604</v>
      </c>
      <c r="I117" s="436">
        <v>43604</v>
      </c>
      <c r="J117" s="420"/>
      <c r="K117" s="420" t="s">
        <v>4767</v>
      </c>
      <c r="L117" s="420" t="s">
        <v>2940</v>
      </c>
      <c r="M117" s="420" t="s">
        <v>8817</v>
      </c>
      <c r="N117" s="420"/>
      <c r="O117" s="435" t="s">
        <v>4437</v>
      </c>
      <c r="P117" s="420"/>
      <c r="Q117" s="420"/>
      <c r="R117" s="420"/>
      <c r="S117" s="420"/>
      <c r="T117" s="420"/>
      <c r="U117" s="420"/>
      <c r="V117" s="420"/>
      <c r="W117" s="420"/>
      <c r="X117" s="420"/>
      <c r="Y117" s="434">
        <v>13214863</v>
      </c>
      <c r="Z117" s="435" t="s">
        <v>6851</v>
      </c>
      <c r="AA117" s="435" t="s">
        <v>6852</v>
      </c>
      <c r="AB117" s="420" t="s">
        <v>6853</v>
      </c>
      <c r="AC117" s="420"/>
      <c r="AD117" s="420" t="s">
        <v>6855</v>
      </c>
      <c r="AE117" s="435">
        <v>5170817</v>
      </c>
      <c r="AF117" s="420"/>
      <c r="AG117" s="420"/>
      <c r="AH117" s="420"/>
      <c r="AI117" s="420"/>
      <c r="AJ117" s="439" t="s">
        <v>6854</v>
      </c>
      <c r="AK117" s="420"/>
      <c r="AL117" s="420"/>
      <c r="AM117" s="420"/>
      <c r="AN117" s="420"/>
      <c r="AO117" s="420"/>
    </row>
    <row r="118" spans="1:42">
      <c r="A118" s="434">
        <v>115</v>
      </c>
      <c r="B118" s="434">
        <v>49</v>
      </c>
      <c r="C118" s="435" t="s">
        <v>4005</v>
      </c>
      <c r="D118" s="420" t="s">
        <v>3584</v>
      </c>
      <c r="E118" s="369" t="s">
        <v>4006</v>
      </c>
      <c r="F118" s="420"/>
      <c r="G118" s="420" t="s">
        <v>8575</v>
      </c>
      <c r="H118" s="436">
        <v>43604</v>
      </c>
      <c r="I118" s="436">
        <v>43604</v>
      </c>
      <c r="J118" s="420" t="s">
        <v>8072</v>
      </c>
      <c r="K118" s="420" t="s">
        <v>4767</v>
      </c>
      <c r="L118" s="420" t="s">
        <v>2940</v>
      </c>
      <c r="M118" s="420" t="s">
        <v>3046</v>
      </c>
      <c r="N118" s="420"/>
      <c r="O118" s="435" t="s">
        <v>4004</v>
      </c>
      <c r="P118" s="420"/>
      <c r="Q118" s="420"/>
      <c r="R118" s="420"/>
      <c r="S118" s="420"/>
      <c r="T118" s="420"/>
      <c r="U118" s="420"/>
      <c r="V118" s="420"/>
      <c r="W118" s="420"/>
      <c r="X118" s="420"/>
      <c r="Y118" s="434">
        <v>13195868</v>
      </c>
      <c r="Z118" s="435" t="s">
        <v>7838</v>
      </c>
      <c r="AA118" s="435" t="s">
        <v>7698</v>
      </c>
      <c r="AB118" s="420" t="s">
        <v>7839</v>
      </c>
      <c r="AC118" s="420"/>
      <c r="AD118" s="420" t="s">
        <v>7841</v>
      </c>
      <c r="AE118" s="441">
        <v>5171267</v>
      </c>
      <c r="AF118" s="420"/>
      <c r="AG118" s="420"/>
      <c r="AH118" s="420"/>
      <c r="AI118" s="420"/>
      <c r="AJ118" s="439" t="s">
        <v>7840</v>
      </c>
      <c r="AK118" s="420"/>
      <c r="AL118" s="420"/>
      <c r="AM118" s="420"/>
      <c r="AN118" s="420"/>
      <c r="AO118" s="420"/>
    </row>
    <row r="119" spans="1:42">
      <c r="A119" s="434">
        <v>116</v>
      </c>
      <c r="B119" s="434">
        <v>53</v>
      </c>
      <c r="C119" s="435" t="s">
        <v>4021</v>
      </c>
      <c r="D119" s="420" t="s">
        <v>3590</v>
      </c>
      <c r="E119" s="369" t="s">
        <v>4022</v>
      </c>
      <c r="F119" s="420"/>
      <c r="G119" s="420" t="s">
        <v>8575</v>
      </c>
      <c r="H119" s="436">
        <v>43604</v>
      </c>
      <c r="I119" s="436">
        <v>43604</v>
      </c>
      <c r="J119" s="420" t="s">
        <v>8072</v>
      </c>
      <c r="K119" s="420" t="s">
        <v>4767</v>
      </c>
      <c r="L119" s="420" t="s">
        <v>2940</v>
      </c>
      <c r="M119" s="420" t="s">
        <v>3214</v>
      </c>
      <c r="N119" s="420"/>
      <c r="O119" s="435" t="s">
        <v>4020</v>
      </c>
      <c r="P119" s="420"/>
      <c r="Q119" s="420"/>
      <c r="R119" s="420"/>
      <c r="S119" s="420"/>
      <c r="T119" s="420"/>
      <c r="U119" s="420"/>
      <c r="V119" s="420"/>
      <c r="W119" s="420"/>
      <c r="X119" s="420"/>
      <c r="Y119" s="434">
        <v>13216104</v>
      </c>
      <c r="Z119" s="435" t="s">
        <v>7861</v>
      </c>
      <c r="AA119" s="435" t="s">
        <v>7862</v>
      </c>
      <c r="AB119" s="420" t="s">
        <v>7863</v>
      </c>
      <c r="AC119" s="420"/>
      <c r="AD119" s="420" t="s">
        <v>7865</v>
      </c>
      <c r="AE119" s="435" t="s">
        <v>7866</v>
      </c>
      <c r="AF119" s="420"/>
      <c r="AG119" s="420"/>
      <c r="AH119" s="420"/>
      <c r="AI119" s="420"/>
      <c r="AJ119" s="439" t="s">
        <v>7864</v>
      </c>
      <c r="AK119" s="420"/>
      <c r="AL119" s="420"/>
      <c r="AM119" s="420"/>
      <c r="AN119" s="420"/>
      <c r="AO119" s="420"/>
    </row>
    <row r="120" spans="1:42">
      <c r="A120" s="434">
        <v>117</v>
      </c>
      <c r="B120" s="434">
        <v>122</v>
      </c>
      <c r="C120" s="435" t="s">
        <v>4286</v>
      </c>
      <c r="D120" s="420" t="s">
        <v>3751</v>
      </c>
      <c r="E120" s="369" t="s">
        <v>4287</v>
      </c>
      <c r="F120" s="420"/>
      <c r="G120" s="420" t="s">
        <v>8575</v>
      </c>
      <c r="H120" s="436">
        <v>43605</v>
      </c>
      <c r="I120" s="436">
        <v>43605</v>
      </c>
      <c r="J120" s="420" t="s">
        <v>6923</v>
      </c>
      <c r="K120" s="420" t="s">
        <v>4767</v>
      </c>
      <c r="L120" s="420" t="s">
        <v>2940</v>
      </c>
      <c r="M120" s="420" t="s">
        <v>3054</v>
      </c>
      <c r="N120" s="440">
        <v>81241623320</v>
      </c>
      <c r="O120" s="435" t="s">
        <v>4285</v>
      </c>
      <c r="P120" s="420"/>
      <c r="Q120" s="434">
        <v>116</v>
      </c>
      <c r="R120" s="420"/>
      <c r="S120" s="420"/>
      <c r="T120" s="420"/>
      <c r="U120" s="420"/>
      <c r="V120" s="420" t="s">
        <v>4935</v>
      </c>
      <c r="W120" s="420" t="s">
        <v>8821</v>
      </c>
      <c r="X120" s="420" t="s">
        <v>8822</v>
      </c>
      <c r="Y120" s="440">
        <v>13195152</v>
      </c>
      <c r="Z120" s="443" t="s">
        <v>8427</v>
      </c>
      <c r="AA120" s="443" t="s">
        <v>8428</v>
      </c>
      <c r="AB120" s="440" t="s">
        <v>8429</v>
      </c>
      <c r="AC120" s="440" t="s">
        <v>8823</v>
      </c>
      <c r="AD120" s="440" t="s">
        <v>8431</v>
      </c>
      <c r="AE120" s="435"/>
      <c r="AF120" s="420"/>
      <c r="AG120" s="420"/>
      <c r="AH120" s="420"/>
      <c r="AI120" s="420"/>
      <c r="AJ120" s="439" t="s">
        <v>8430</v>
      </c>
      <c r="AK120" s="420"/>
      <c r="AL120" s="420"/>
      <c r="AM120" s="420"/>
      <c r="AN120" s="420" t="s">
        <v>8486</v>
      </c>
      <c r="AO120" s="369" t="s">
        <v>8697</v>
      </c>
      <c r="AP120" s="420"/>
    </row>
    <row r="121" spans="1:42">
      <c r="A121" s="434">
        <v>118</v>
      </c>
      <c r="B121" s="434">
        <v>161</v>
      </c>
      <c r="C121" s="435" t="s">
        <v>4424</v>
      </c>
      <c r="D121" s="420" t="s">
        <v>3401</v>
      </c>
      <c r="E121" s="369" t="s">
        <v>4425</v>
      </c>
      <c r="F121" s="420"/>
      <c r="G121" s="420" t="s">
        <v>8575</v>
      </c>
      <c r="H121" s="436">
        <v>43605</v>
      </c>
      <c r="I121" s="436">
        <v>43605</v>
      </c>
      <c r="J121" s="420" t="s">
        <v>8547</v>
      </c>
      <c r="K121" s="420" t="s">
        <v>4767</v>
      </c>
      <c r="L121" s="420" t="s">
        <v>2940</v>
      </c>
      <c r="M121" s="420" t="s">
        <v>3084</v>
      </c>
      <c r="N121" s="440">
        <v>85225446780</v>
      </c>
      <c r="O121" s="435" t="s">
        <v>4423</v>
      </c>
      <c r="P121" s="420"/>
      <c r="Q121" s="434">
        <v>131</v>
      </c>
      <c r="R121" s="420"/>
      <c r="S121" s="420"/>
      <c r="T121" s="420"/>
      <c r="U121" s="420"/>
      <c r="V121" s="420" t="s">
        <v>4935</v>
      </c>
      <c r="W121" s="420" t="s">
        <v>8824</v>
      </c>
      <c r="X121" s="420" t="s">
        <v>8618</v>
      </c>
      <c r="Y121" s="440">
        <v>13196448</v>
      </c>
      <c r="Z121" s="443" t="s">
        <v>7149</v>
      </c>
      <c r="AA121" s="443" t="s">
        <v>7150</v>
      </c>
      <c r="AB121" s="440" t="s">
        <v>7151</v>
      </c>
      <c r="AC121" s="440" t="s">
        <v>8825</v>
      </c>
      <c r="AD121" s="440" t="s">
        <v>7153</v>
      </c>
      <c r="AE121" s="441">
        <v>12163355</v>
      </c>
      <c r="AF121" s="420"/>
      <c r="AG121" s="420"/>
      <c r="AH121" s="420"/>
      <c r="AI121" s="420"/>
      <c r="AJ121" s="439" t="s">
        <v>7152</v>
      </c>
      <c r="AK121" s="420"/>
      <c r="AL121" s="420"/>
      <c r="AM121" s="420"/>
      <c r="AN121" s="420" t="s">
        <v>8826</v>
      </c>
      <c r="AO121" s="369" t="s">
        <v>8827</v>
      </c>
      <c r="AP121" s="420"/>
    </row>
    <row r="122" spans="1:42">
      <c r="A122" s="434">
        <v>119</v>
      </c>
      <c r="B122" s="434">
        <v>61</v>
      </c>
      <c r="C122" s="435" t="s">
        <v>4052</v>
      </c>
      <c r="D122" s="420" t="s">
        <v>3338</v>
      </c>
      <c r="E122" s="369" t="s">
        <v>4053</v>
      </c>
      <c r="F122" s="420"/>
      <c r="G122" s="420" t="s">
        <v>8575</v>
      </c>
      <c r="H122" s="436">
        <v>43605</v>
      </c>
      <c r="I122" s="436">
        <v>43605</v>
      </c>
      <c r="J122" s="420" t="s">
        <v>8547</v>
      </c>
      <c r="K122" s="420" t="s">
        <v>4767</v>
      </c>
      <c r="L122" s="420" t="s">
        <v>2940</v>
      </c>
      <c r="M122" s="420" t="s">
        <v>3091</v>
      </c>
      <c r="N122" s="440" t="s">
        <v>4871</v>
      </c>
      <c r="O122" s="435" t="s">
        <v>4051</v>
      </c>
      <c r="P122" s="420"/>
      <c r="Q122" s="434">
        <v>123</v>
      </c>
      <c r="R122" s="420"/>
      <c r="S122" s="420"/>
      <c r="T122" s="420"/>
      <c r="U122" s="420"/>
      <c r="V122" s="420" t="s">
        <v>4935</v>
      </c>
      <c r="W122" s="420" t="s">
        <v>8828</v>
      </c>
      <c r="X122" s="420" t="s">
        <v>8829</v>
      </c>
      <c r="Y122" s="440">
        <v>13211599</v>
      </c>
      <c r="Z122" s="443" t="s">
        <v>6932</v>
      </c>
      <c r="AA122" s="443" t="s">
        <v>6933</v>
      </c>
      <c r="AB122" s="440" t="s">
        <v>6934</v>
      </c>
      <c r="AC122" s="440" t="s">
        <v>8830</v>
      </c>
      <c r="AD122" s="440" t="s">
        <v>6936</v>
      </c>
      <c r="AE122" s="435">
        <v>5170833</v>
      </c>
      <c r="AF122" s="420"/>
      <c r="AG122" s="420"/>
      <c r="AH122" s="420"/>
      <c r="AI122" s="420"/>
      <c r="AJ122" s="439" t="s">
        <v>6935</v>
      </c>
      <c r="AK122" s="420"/>
      <c r="AL122" s="420"/>
      <c r="AM122" s="420"/>
      <c r="AN122" s="420" t="s">
        <v>8826</v>
      </c>
      <c r="AO122" s="369" t="s">
        <v>8697</v>
      </c>
      <c r="AP122" s="420"/>
    </row>
    <row r="123" spans="1:42">
      <c r="A123" s="434">
        <v>120</v>
      </c>
      <c r="B123" s="434">
        <v>109</v>
      </c>
      <c r="C123" s="435" t="s">
        <v>4243</v>
      </c>
      <c r="D123" s="420" t="s">
        <v>4244</v>
      </c>
      <c r="E123" s="369" t="s">
        <v>4245</v>
      </c>
      <c r="F123" s="420"/>
      <c r="G123" s="420" t="s">
        <v>8575</v>
      </c>
      <c r="H123" s="436">
        <v>43605</v>
      </c>
      <c r="I123" s="436">
        <v>43606</v>
      </c>
      <c r="J123" s="420" t="s">
        <v>8547</v>
      </c>
      <c r="K123" s="420" t="s">
        <v>4767</v>
      </c>
      <c r="L123" s="420" t="s">
        <v>2940</v>
      </c>
      <c r="M123" s="420" t="s">
        <v>8176</v>
      </c>
      <c r="N123" s="440">
        <v>82333734255</v>
      </c>
      <c r="O123" s="435" t="s">
        <v>4242</v>
      </c>
      <c r="P123" s="420"/>
      <c r="Q123" s="434">
        <v>140</v>
      </c>
      <c r="R123" s="420"/>
      <c r="S123" s="420"/>
      <c r="T123" s="420"/>
      <c r="U123" s="420"/>
      <c r="V123" s="420" t="s">
        <v>4935</v>
      </c>
      <c r="W123" s="420" t="s">
        <v>8831</v>
      </c>
      <c r="X123" s="420" t="s">
        <v>8832</v>
      </c>
      <c r="Y123" s="440">
        <v>13319210</v>
      </c>
      <c r="Z123" s="443" t="s">
        <v>8205</v>
      </c>
      <c r="AA123" s="443" t="s">
        <v>8206</v>
      </c>
      <c r="AB123" s="440" t="s">
        <v>8833</v>
      </c>
      <c r="AC123" s="440" t="s">
        <v>8834</v>
      </c>
      <c r="AD123" s="440" t="s">
        <v>8209</v>
      </c>
      <c r="AE123" s="441">
        <v>1170089</v>
      </c>
      <c r="AF123" s="420"/>
      <c r="AG123" s="420"/>
      <c r="AH123" s="420"/>
      <c r="AI123" s="420"/>
      <c r="AJ123" s="443" t="e">
        <v>#N/A</v>
      </c>
      <c r="AK123" s="420"/>
      <c r="AL123" s="420"/>
      <c r="AM123" s="420"/>
      <c r="AN123" s="420" t="s">
        <v>8826</v>
      </c>
      <c r="AO123" s="369" t="s">
        <v>8835</v>
      </c>
      <c r="AP123" s="420"/>
    </row>
    <row r="124" spans="1:42">
      <c r="A124" s="434">
        <v>121</v>
      </c>
      <c r="B124" s="434">
        <v>151</v>
      </c>
      <c r="C124" s="435" t="s">
        <v>4388</v>
      </c>
      <c r="D124" s="420" t="s">
        <v>3385</v>
      </c>
      <c r="E124" s="369" t="s">
        <v>4389</v>
      </c>
      <c r="F124" s="420"/>
      <c r="G124" s="420" t="s">
        <v>8575</v>
      </c>
      <c r="H124" s="436">
        <v>43605</v>
      </c>
      <c r="I124" s="436">
        <v>43605</v>
      </c>
      <c r="J124" s="420" t="s">
        <v>8072</v>
      </c>
      <c r="K124" s="420" t="s">
        <v>4767</v>
      </c>
      <c r="L124" s="420" t="s">
        <v>2940</v>
      </c>
      <c r="M124" s="420" t="s">
        <v>3104</v>
      </c>
      <c r="N124" s="440" t="s">
        <v>4896</v>
      </c>
      <c r="O124" s="441">
        <v>3621828</v>
      </c>
      <c r="P124" s="420"/>
      <c r="Q124" s="434">
        <v>142</v>
      </c>
      <c r="R124" s="420"/>
      <c r="S124" s="420"/>
      <c r="T124" s="420"/>
      <c r="U124" s="420"/>
      <c r="V124" s="420" t="s">
        <v>4935</v>
      </c>
      <c r="W124" s="420" t="s">
        <v>8836</v>
      </c>
      <c r="X124" s="420" t="s">
        <v>8837</v>
      </c>
      <c r="Y124" s="440">
        <v>13212892</v>
      </c>
      <c r="Z124" s="443" t="s">
        <v>7096</v>
      </c>
      <c r="AA124" s="443" t="s">
        <v>7097</v>
      </c>
      <c r="AB124" s="440" t="s">
        <v>7098</v>
      </c>
      <c r="AC124" s="440" t="s">
        <v>8838</v>
      </c>
      <c r="AD124" s="440" t="s">
        <v>7100</v>
      </c>
      <c r="AE124" s="435"/>
      <c r="AF124" s="420"/>
      <c r="AG124" s="420"/>
      <c r="AH124" s="420"/>
      <c r="AI124" s="420"/>
      <c r="AJ124" s="439" t="s">
        <v>7099</v>
      </c>
      <c r="AK124" s="420"/>
      <c r="AL124" s="420"/>
      <c r="AM124" s="420"/>
      <c r="AN124" s="420" t="s">
        <v>8072</v>
      </c>
      <c r="AO124" s="420" t="s">
        <v>8706</v>
      </c>
      <c r="AP124" s="420"/>
    </row>
    <row r="125" spans="1:42">
      <c r="A125" s="434">
        <v>122</v>
      </c>
      <c r="B125" s="434">
        <v>172</v>
      </c>
      <c r="C125" s="435" t="s">
        <v>4463</v>
      </c>
      <c r="D125" s="420" t="s">
        <v>3417</v>
      </c>
      <c r="E125" s="369" t="s">
        <v>4464</v>
      </c>
      <c r="F125" s="420"/>
      <c r="G125" s="420" t="s">
        <v>8575</v>
      </c>
      <c r="H125" s="436">
        <v>43605</v>
      </c>
      <c r="I125" s="436">
        <v>43605</v>
      </c>
      <c r="J125" s="420" t="s">
        <v>8593</v>
      </c>
      <c r="K125" s="420" t="s">
        <v>4767</v>
      </c>
      <c r="L125" s="420" t="s">
        <v>2940</v>
      </c>
      <c r="M125" s="420" t="s">
        <v>6983</v>
      </c>
      <c r="N125" s="440" t="s">
        <v>8793</v>
      </c>
      <c r="O125" s="435" t="s">
        <v>4462</v>
      </c>
      <c r="P125" s="420"/>
      <c r="Q125" s="434">
        <v>142</v>
      </c>
      <c r="R125" s="420"/>
      <c r="S125" s="420"/>
      <c r="T125" s="420"/>
      <c r="U125" s="420"/>
      <c r="V125" s="420" t="s">
        <v>4935</v>
      </c>
      <c r="W125" s="420" t="s">
        <v>8839</v>
      </c>
      <c r="X125" s="420" t="s">
        <v>8840</v>
      </c>
      <c r="Y125" s="440">
        <v>13198419</v>
      </c>
      <c r="Z125" s="443" t="s">
        <v>7220</v>
      </c>
      <c r="AA125" s="443" t="s">
        <v>7221</v>
      </c>
      <c r="AB125" s="440" t="s">
        <v>7222</v>
      </c>
      <c r="AC125" s="440" t="s">
        <v>8841</v>
      </c>
      <c r="AD125" s="440" t="s">
        <v>7224</v>
      </c>
      <c r="AE125" s="441">
        <v>12163064</v>
      </c>
      <c r="AF125" s="420"/>
      <c r="AG125" s="420"/>
      <c r="AH125" s="420"/>
      <c r="AI125" s="420"/>
      <c r="AJ125" s="439" t="s">
        <v>7223</v>
      </c>
      <c r="AK125" s="420"/>
      <c r="AL125" s="420"/>
      <c r="AM125" s="420"/>
      <c r="AN125" s="420" t="s">
        <v>8842</v>
      </c>
      <c r="AO125" s="420" t="s">
        <v>8599</v>
      </c>
      <c r="AP125" s="436">
        <v>43609</v>
      </c>
    </row>
    <row r="126" spans="1:42">
      <c r="A126" s="434">
        <v>123</v>
      </c>
      <c r="B126" s="434">
        <v>154</v>
      </c>
      <c r="C126" s="435" t="s">
        <v>8843</v>
      </c>
      <c r="D126" s="420" t="s">
        <v>3315</v>
      </c>
      <c r="E126" s="369" t="s">
        <v>4400</v>
      </c>
      <c r="F126" s="420"/>
      <c r="G126" s="420" t="s">
        <v>8575</v>
      </c>
      <c r="H126" s="436">
        <v>43605</v>
      </c>
      <c r="I126" s="436">
        <v>43605</v>
      </c>
      <c r="J126" s="420" t="s">
        <v>8072</v>
      </c>
      <c r="K126" s="420" t="s">
        <v>4767</v>
      </c>
      <c r="L126" s="420" t="s">
        <v>2940</v>
      </c>
      <c r="M126" s="420" t="s">
        <v>8817</v>
      </c>
      <c r="N126" s="440">
        <v>81266590354</v>
      </c>
      <c r="O126" s="435" t="s">
        <v>4398</v>
      </c>
      <c r="P126" s="420"/>
      <c r="Q126" s="434">
        <v>131</v>
      </c>
      <c r="R126" s="420"/>
      <c r="S126" s="420"/>
      <c r="T126" s="420"/>
      <c r="U126" s="420"/>
      <c r="V126" s="420" t="s">
        <v>4935</v>
      </c>
      <c r="W126" s="420" t="s">
        <v>8844</v>
      </c>
      <c r="X126" s="420" t="s">
        <v>8845</v>
      </c>
      <c r="Y126" s="440">
        <v>13182704</v>
      </c>
      <c r="Z126" s="443" t="s">
        <v>6842</v>
      </c>
      <c r="AA126" s="443" t="s">
        <v>6843</v>
      </c>
      <c r="AB126" s="440" t="s">
        <v>6844</v>
      </c>
      <c r="AC126" s="440" t="s">
        <v>8846</v>
      </c>
      <c r="AD126" s="440" t="s">
        <v>6846</v>
      </c>
      <c r="AE126" s="435">
        <v>5170888</v>
      </c>
      <c r="AF126" s="420"/>
      <c r="AG126" s="420"/>
      <c r="AH126" s="420"/>
      <c r="AI126" s="420"/>
      <c r="AJ126" s="439" t="s">
        <v>6845</v>
      </c>
      <c r="AK126" s="420"/>
      <c r="AL126" s="420"/>
      <c r="AM126" s="420"/>
      <c r="AN126" s="420" t="s">
        <v>8072</v>
      </c>
      <c r="AO126" s="420" t="s">
        <v>8706</v>
      </c>
      <c r="AP126" s="420"/>
    </row>
    <row r="127" spans="1:42">
      <c r="A127" s="434">
        <v>124</v>
      </c>
      <c r="B127" s="434">
        <v>216</v>
      </c>
      <c r="C127" s="435" t="s">
        <v>4624</v>
      </c>
      <c r="D127" s="420" t="s">
        <v>3502</v>
      </c>
      <c r="E127" s="369" t="s">
        <v>4625</v>
      </c>
      <c r="F127" s="420"/>
      <c r="G127" s="420" t="s">
        <v>8575</v>
      </c>
      <c r="H127" s="436">
        <v>43605</v>
      </c>
      <c r="I127" s="436">
        <v>43605</v>
      </c>
      <c r="J127" s="420" t="s">
        <v>8547</v>
      </c>
      <c r="K127" s="420" t="s">
        <v>4767</v>
      </c>
      <c r="L127" s="420" t="s">
        <v>2940</v>
      </c>
      <c r="M127" s="420" t="s">
        <v>3111</v>
      </c>
      <c r="N127" s="440"/>
      <c r="O127" s="435" t="s">
        <v>4623</v>
      </c>
      <c r="P127" s="420"/>
      <c r="Q127" s="420"/>
      <c r="R127" s="420"/>
      <c r="S127" s="420"/>
      <c r="T127" s="420"/>
      <c r="U127" s="420"/>
      <c r="V127" s="420"/>
      <c r="W127" s="420"/>
      <c r="X127" s="420"/>
      <c r="Y127" s="440"/>
      <c r="Z127" s="443" t="s">
        <v>7512</v>
      </c>
      <c r="AA127" s="443" t="s">
        <v>7513</v>
      </c>
      <c r="AB127" s="440" t="s">
        <v>7514</v>
      </c>
      <c r="AC127" s="440"/>
      <c r="AD127" s="440" t="s">
        <v>7516</v>
      </c>
      <c r="AE127" s="435"/>
      <c r="AF127" s="420"/>
      <c r="AG127" s="420"/>
      <c r="AH127" s="420"/>
      <c r="AI127" s="420"/>
      <c r="AJ127" s="439" t="s">
        <v>7515</v>
      </c>
      <c r="AK127" s="420"/>
      <c r="AL127" s="420"/>
      <c r="AM127" s="420"/>
      <c r="AN127" s="420" t="s">
        <v>8847</v>
      </c>
      <c r="AO127" s="369" t="s">
        <v>8848</v>
      </c>
      <c r="AP127" s="420"/>
    </row>
    <row r="128" spans="1:42">
      <c r="A128" s="434">
        <v>125</v>
      </c>
      <c r="B128" s="434">
        <v>174</v>
      </c>
      <c r="C128" s="435" t="s">
        <v>4470</v>
      </c>
      <c r="D128" s="420" t="s">
        <v>3422</v>
      </c>
      <c r="E128" s="369" t="s">
        <v>4471</v>
      </c>
      <c r="F128" s="420"/>
      <c r="G128" s="420" t="s">
        <v>8575</v>
      </c>
      <c r="H128" s="436">
        <v>43605</v>
      </c>
      <c r="I128" s="436">
        <v>43605</v>
      </c>
      <c r="J128" s="420" t="s">
        <v>8593</v>
      </c>
      <c r="K128" s="420" t="s">
        <v>4767</v>
      </c>
      <c r="L128" s="420" t="s">
        <v>2940</v>
      </c>
      <c r="M128" s="420" t="s">
        <v>3105</v>
      </c>
      <c r="N128" s="440"/>
      <c r="O128" s="435" t="s">
        <v>4469</v>
      </c>
      <c r="P128" s="420"/>
      <c r="Q128" s="420"/>
      <c r="R128" s="420"/>
      <c r="S128" s="420"/>
      <c r="T128" s="420"/>
      <c r="U128" s="420"/>
      <c r="V128" s="420"/>
      <c r="W128" s="420"/>
      <c r="X128" s="420"/>
      <c r="Y128" s="440">
        <v>13195427</v>
      </c>
      <c r="Z128" s="443" t="s">
        <v>7235</v>
      </c>
      <c r="AA128" s="443" t="s">
        <v>7236</v>
      </c>
      <c r="AB128" s="440" t="s">
        <v>7237</v>
      </c>
      <c r="AC128" s="440"/>
      <c r="AD128" s="440" t="s">
        <v>7239</v>
      </c>
      <c r="AE128" s="435">
        <v>5170837</v>
      </c>
      <c r="AF128" s="420"/>
      <c r="AG128" s="420"/>
      <c r="AH128" s="420"/>
      <c r="AI128" s="420"/>
      <c r="AJ128" s="439" t="s">
        <v>7238</v>
      </c>
      <c r="AK128" s="420"/>
      <c r="AL128" s="420"/>
      <c r="AM128" s="420"/>
      <c r="AN128" s="420" t="s">
        <v>8842</v>
      </c>
      <c r="AO128" s="420" t="s">
        <v>8616</v>
      </c>
      <c r="AP128" s="436">
        <v>43609</v>
      </c>
    </row>
    <row r="129" spans="1:42">
      <c r="A129" s="434">
        <v>126</v>
      </c>
      <c r="B129" s="434">
        <v>14</v>
      </c>
      <c r="C129" s="435" t="s">
        <v>3873</v>
      </c>
      <c r="D129" s="420" t="s">
        <v>3522</v>
      </c>
      <c r="E129" s="369" t="s">
        <v>3874</v>
      </c>
      <c r="F129" s="420"/>
      <c r="G129" s="420" t="s">
        <v>8575</v>
      </c>
      <c r="H129" s="436">
        <v>43605</v>
      </c>
      <c r="I129" s="436">
        <v>43605</v>
      </c>
      <c r="J129" s="420" t="s">
        <v>8547</v>
      </c>
      <c r="K129" s="420" t="s">
        <v>4767</v>
      </c>
      <c r="L129" s="420" t="s">
        <v>2940</v>
      </c>
      <c r="M129" s="420" t="s">
        <v>5432</v>
      </c>
      <c r="N129" s="440"/>
      <c r="O129" s="435" t="s">
        <v>3872</v>
      </c>
      <c r="P129" s="420"/>
      <c r="Q129" s="420"/>
      <c r="R129" s="420"/>
      <c r="S129" s="420"/>
      <c r="T129" s="420"/>
      <c r="U129" s="420"/>
      <c r="V129" s="420"/>
      <c r="W129" s="420"/>
      <c r="X129" s="420"/>
      <c r="Y129" s="440">
        <v>13195901</v>
      </c>
      <c r="Z129" s="443" t="s">
        <v>7579</v>
      </c>
      <c r="AA129" s="443" t="s">
        <v>7580</v>
      </c>
      <c r="AB129" s="440" t="s">
        <v>7581</v>
      </c>
      <c r="AC129" s="440"/>
      <c r="AD129" s="440" t="s">
        <v>7583</v>
      </c>
      <c r="AE129" s="435">
        <v>5170978</v>
      </c>
      <c r="AF129" s="420"/>
      <c r="AG129" s="420"/>
      <c r="AH129" s="420"/>
      <c r="AI129" s="420"/>
      <c r="AJ129" s="439" t="s">
        <v>7582</v>
      </c>
      <c r="AK129" s="420"/>
      <c r="AL129" s="420"/>
      <c r="AM129" s="420"/>
      <c r="AN129" s="420" t="s">
        <v>8849</v>
      </c>
      <c r="AO129" s="420" t="s">
        <v>8599</v>
      </c>
      <c r="AP129" s="420"/>
    </row>
    <row r="130" spans="1:42">
      <c r="A130" s="434">
        <v>127</v>
      </c>
      <c r="B130" s="434">
        <v>86</v>
      </c>
      <c r="C130" s="435" t="s">
        <v>4152</v>
      </c>
      <c r="D130" s="420" t="s">
        <v>4153</v>
      </c>
      <c r="E130" s="369" t="s">
        <v>4154</v>
      </c>
      <c r="F130" s="420"/>
      <c r="G130" s="420" t="s">
        <v>8575</v>
      </c>
      <c r="H130" s="436">
        <v>43605</v>
      </c>
      <c r="I130" s="436">
        <v>43605</v>
      </c>
      <c r="J130" s="420" t="s">
        <v>8072</v>
      </c>
      <c r="K130" s="420" t="s">
        <v>4767</v>
      </c>
      <c r="L130" s="420" t="s">
        <v>2940</v>
      </c>
      <c r="M130" s="420" t="s">
        <v>3017</v>
      </c>
      <c r="N130" s="440"/>
      <c r="O130" s="435" t="s">
        <v>4151</v>
      </c>
      <c r="P130" s="420"/>
      <c r="Q130" s="420"/>
      <c r="R130" s="420"/>
      <c r="S130" s="420"/>
      <c r="T130" s="420"/>
      <c r="U130" s="420"/>
      <c r="V130" s="420"/>
      <c r="W130" s="420"/>
      <c r="X130" s="420"/>
      <c r="Y130" s="440"/>
      <c r="Z130" s="443" t="s">
        <v>8253</v>
      </c>
      <c r="AA130" s="443" t="s">
        <v>8254</v>
      </c>
      <c r="AB130" s="440" t="s">
        <v>8255</v>
      </c>
      <c r="AC130" s="440"/>
      <c r="AD130" s="440" t="s">
        <v>8257</v>
      </c>
      <c r="AE130" s="435"/>
      <c r="AF130" s="420"/>
      <c r="AG130" s="420"/>
      <c r="AH130" s="420"/>
      <c r="AI130" s="420"/>
      <c r="AJ130" s="439" t="s">
        <v>8256</v>
      </c>
      <c r="AK130" s="420"/>
      <c r="AL130" s="420"/>
      <c r="AM130" s="420"/>
      <c r="AN130" s="420" t="s">
        <v>8072</v>
      </c>
      <c r="AO130" s="420" t="s">
        <v>8706</v>
      </c>
      <c r="AP130" s="420"/>
    </row>
    <row r="131" spans="1:42">
      <c r="A131" s="434">
        <v>128</v>
      </c>
      <c r="B131" s="434">
        <v>84</v>
      </c>
      <c r="C131" s="435" t="s">
        <v>4145</v>
      </c>
      <c r="D131" s="420" t="s">
        <v>3654</v>
      </c>
      <c r="E131" s="369" t="s">
        <v>4146</v>
      </c>
      <c r="F131" s="420"/>
      <c r="G131" s="420" t="s">
        <v>8575</v>
      </c>
      <c r="H131" s="436">
        <v>43605</v>
      </c>
      <c r="I131" s="436">
        <v>43605</v>
      </c>
      <c r="J131" s="420" t="s">
        <v>6923</v>
      </c>
      <c r="K131" s="420" t="s">
        <v>4767</v>
      </c>
      <c r="L131" s="420" t="s">
        <v>2940</v>
      </c>
      <c r="M131" s="420" t="s">
        <v>1206</v>
      </c>
      <c r="N131" s="440"/>
      <c r="O131" s="435" t="s">
        <v>4144</v>
      </c>
      <c r="P131" s="420"/>
      <c r="Q131" s="420"/>
      <c r="R131" s="420"/>
      <c r="S131" s="420"/>
      <c r="T131" s="420"/>
      <c r="U131" s="420"/>
      <c r="V131" s="420"/>
      <c r="W131" s="420"/>
      <c r="X131" s="420"/>
      <c r="Y131" s="440">
        <v>13196665</v>
      </c>
      <c r="Z131" s="443" t="s">
        <v>8055</v>
      </c>
      <c r="AA131" s="443" t="s">
        <v>8056</v>
      </c>
      <c r="AB131" s="440">
        <v>930032648</v>
      </c>
      <c r="AC131" s="440"/>
      <c r="AD131" s="440">
        <v>930030398</v>
      </c>
      <c r="AE131" s="435" t="s">
        <v>8058</v>
      </c>
      <c r="AF131" s="420"/>
      <c r="AG131" s="420"/>
      <c r="AH131" s="420"/>
      <c r="AI131" s="420"/>
      <c r="AJ131" s="439" t="s">
        <v>8057</v>
      </c>
      <c r="AK131" s="420"/>
      <c r="AL131" s="420"/>
      <c r="AM131" s="420"/>
      <c r="AN131" s="420" t="s">
        <v>8826</v>
      </c>
      <c r="AO131" s="369" t="s">
        <v>8850</v>
      </c>
      <c r="AP131" s="420"/>
    </row>
    <row r="132" spans="1:42">
      <c r="A132" s="434">
        <v>129</v>
      </c>
      <c r="B132" s="434">
        <v>199</v>
      </c>
      <c r="C132" s="435" t="s">
        <v>4561</v>
      </c>
      <c r="D132" s="420" t="s">
        <v>3464</v>
      </c>
      <c r="E132" s="369" t="s">
        <v>4562</v>
      </c>
      <c r="F132" s="420"/>
      <c r="G132" s="420" t="s">
        <v>8575</v>
      </c>
      <c r="H132" s="436">
        <v>43605</v>
      </c>
      <c r="I132" s="436">
        <v>43605</v>
      </c>
      <c r="J132" s="420" t="s">
        <v>6923</v>
      </c>
      <c r="K132" s="420" t="s">
        <v>4767</v>
      </c>
      <c r="L132" s="420" t="s">
        <v>2940</v>
      </c>
      <c r="M132" s="420" t="s">
        <v>3075</v>
      </c>
      <c r="N132" s="440"/>
      <c r="O132" s="435" t="s">
        <v>4560</v>
      </c>
      <c r="P132" s="420"/>
      <c r="Q132" s="420"/>
      <c r="R132" s="420"/>
      <c r="S132" s="420"/>
      <c r="T132" s="420"/>
      <c r="U132" s="420"/>
      <c r="V132" s="420"/>
      <c r="W132" s="420"/>
      <c r="X132" s="420"/>
      <c r="Y132" s="440">
        <v>13214884</v>
      </c>
      <c r="Z132" s="443" t="s">
        <v>7381</v>
      </c>
      <c r="AA132" s="443" t="s">
        <v>7382</v>
      </c>
      <c r="AB132" s="440" t="s">
        <v>7383</v>
      </c>
      <c r="AC132" s="440"/>
      <c r="AD132" s="440" t="s">
        <v>7385</v>
      </c>
      <c r="AE132" s="435" t="s">
        <v>7386</v>
      </c>
      <c r="AF132" s="420"/>
      <c r="AG132" s="420"/>
      <c r="AH132" s="420"/>
      <c r="AI132" s="420"/>
      <c r="AJ132" s="439" t="s">
        <v>7384</v>
      </c>
      <c r="AK132" s="420"/>
      <c r="AL132" s="420"/>
      <c r="AM132" s="420"/>
      <c r="AN132" s="420" t="s">
        <v>8826</v>
      </c>
      <c r="AO132" s="369" t="s">
        <v>8851</v>
      </c>
      <c r="AP132" s="420"/>
    </row>
    <row r="133" spans="1:42">
      <c r="A133" s="434">
        <v>130</v>
      </c>
      <c r="B133" s="434">
        <v>123</v>
      </c>
      <c r="C133" s="435" t="s">
        <v>4289</v>
      </c>
      <c r="D133" s="420" t="s">
        <v>3753</v>
      </c>
      <c r="E133" s="369" t="s">
        <v>4290</v>
      </c>
      <c r="F133" s="420"/>
      <c r="G133" s="420" t="s">
        <v>8575</v>
      </c>
      <c r="H133" s="436">
        <v>43605</v>
      </c>
      <c r="I133" s="436">
        <v>43604</v>
      </c>
      <c r="J133" s="420" t="s">
        <v>8072</v>
      </c>
      <c r="K133" s="420" t="s">
        <v>4767</v>
      </c>
      <c r="L133" s="420" t="s">
        <v>2940</v>
      </c>
      <c r="M133" s="420" t="s">
        <v>3088</v>
      </c>
      <c r="N133" s="440"/>
      <c r="O133" s="435" t="s">
        <v>4288</v>
      </c>
      <c r="P133" s="420"/>
      <c r="Q133" s="420"/>
      <c r="R133" s="420"/>
      <c r="S133" s="420"/>
      <c r="T133" s="420"/>
      <c r="U133" s="420"/>
      <c r="V133" s="420"/>
      <c r="W133" s="420"/>
      <c r="X133" s="420"/>
      <c r="Y133" s="440">
        <v>13198572</v>
      </c>
      <c r="Z133" s="443" t="s">
        <v>8434</v>
      </c>
      <c r="AA133" s="443" t="s">
        <v>8435</v>
      </c>
      <c r="AB133" s="440" t="s">
        <v>8436</v>
      </c>
      <c r="AC133" s="440"/>
      <c r="AD133" s="440" t="s">
        <v>8436</v>
      </c>
      <c r="AE133" s="435" t="s">
        <v>8438</v>
      </c>
      <c r="AF133" s="420"/>
      <c r="AG133" s="420"/>
      <c r="AH133" s="420"/>
      <c r="AI133" s="420"/>
      <c r="AJ133" s="439" t="s">
        <v>8437</v>
      </c>
      <c r="AK133" s="420"/>
      <c r="AL133" s="420"/>
      <c r="AM133" s="420"/>
      <c r="AN133" s="420" t="s">
        <v>8072</v>
      </c>
      <c r="AO133" s="420" t="s">
        <v>8706</v>
      </c>
      <c r="AP133" s="420"/>
    </row>
    <row r="134" spans="1:42">
      <c r="A134" s="434">
        <v>131</v>
      </c>
      <c r="B134" s="434">
        <v>196</v>
      </c>
      <c r="C134" s="435" t="s">
        <v>4550</v>
      </c>
      <c r="D134" s="420" t="s">
        <v>3459</v>
      </c>
      <c r="E134" s="369" t="s">
        <v>4551</v>
      </c>
      <c r="F134" s="420"/>
      <c r="G134" s="420" t="s">
        <v>8575</v>
      </c>
      <c r="H134" s="436">
        <v>43605</v>
      </c>
      <c r="I134" s="436">
        <v>43604</v>
      </c>
      <c r="J134" s="420" t="s">
        <v>8547</v>
      </c>
      <c r="K134" s="420" t="s">
        <v>4767</v>
      </c>
      <c r="L134" s="420" t="s">
        <v>2940</v>
      </c>
      <c r="M134" s="369" t="s">
        <v>2974</v>
      </c>
      <c r="N134" s="440"/>
      <c r="O134" s="435" t="s">
        <v>4549</v>
      </c>
      <c r="P134" s="420"/>
      <c r="Q134" s="420"/>
      <c r="R134" s="420"/>
      <c r="S134" s="420"/>
      <c r="T134" s="420"/>
      <c r="U134" s="420"/>
      <c r="V134" s="420"/>
      <c r="W134" s="420"/>
      <c r="X134" s="420"/>
      <c r="Y134" s="440" t="s">
        <v>4550</v>
      </c>
      <c r="Z134" s="443" t="s">
        <v>7365</v>
      </c>
      <c r="AA134" s="443" t="s">
        <v>7366</v>
      </c>
      <c r="AB134" s="440" t="s">
        <v>7367</v>
      </c>
      <c r="AC134" s="440"/>
      <c r="AD134" s="440" t="s">
        <v>7369</v>
      </c>
      <c r="AE134" s="435">
        <v>5170787</v>
      </c>
      <c r="AF134" s="420"/>
      <c r="AG134" s="420"/>
      <c r="AH134" s="420"/>
      <c r="AI134" s="420"/>
      <c r="AJ134" s="439" t="s">
        <v>7368</v>
      </c>
      <c r="AK134" s="420"/>
      <c r="AL134" s="420"/>
      <c r="AM134" s="420"/>
      <c r="AN134" s="420" t="s">
        <v>8847</v>
      </c>
      <c r="AO134" s="369" t="s">
        <v>8852</v>
      </c>
      <c r="AP134" s="420"/>
    </row>
    <row r="135" spans="1:42">
      <c r="A135" s="434">
        <v>132</v>
      </c>
      <c r="B135" s="434">
        <v>134</v>
      </c>
      <c r="C135" s="435" t="s">
        <v>4323</v>
      </c>
      <c r="D135" s="420" t="s">
        <v>4324</v>
      </c>
      <c r="E135" s="369" t="s">
        <v>4325</v>
      </c>
      <c r="F135" s="420"/>
      <c r="G135" s="420" t="s">
        <v>8575</v>
      </c>
      <c r="H135" s="436">
        <v>43605</v>
      </c>
      <c r="I135" s="436">
        <v>43605</v>
      </c>
      <c r="J135" s="420" t="s">
        <v>8072</v>
      </c>
      <c r="K135" s="420" t="s">
        <v>4767</v>
      </c>
      <c r="L135" s="420" t="s">
        <v>2940</v>
      </c>
      <c r="M135" s="369" t="s">
        <v>3129</v>
      </c>
      <c r="N135" s="440"/>
      <c r="O135" s="435" t="s">
        <v>4322</v>
      </c>
      <c r="P135" s="420"/>
      <c r="Q135" s="420"/>
      <c r="R135" s="420"/>
      <c r="S135" s="420"/>
      <c r="T135" s="420"/>
      <c r="U135" s="420"/>
      <c r="V135" s="420"/>
      <c r="W135" s="420"/>
      <c r="X135" s="420"/>
      <c r="Y135" s="440">
        <v>13194938</v>
      </c>
      <c r="Z135" s="443" t="s">
        <v>8495</v>
      </c>
      <c r="AA135" s="443" t="s">
        <v>8496</v>
      </c>
      <c r="AB135" s="440" t="s">
        <v>8243</v>
      </c>
      <c r="AC135" s="440"/>
      <c r="AD135" s="440">
        <v>930030387</v>
      </c>
      <c r="AE135" s="435" t="s">
        <v>8498</v>
      </c>
      <c r="AF135" s="420"/>
      <c r="AG135" s="420"/>
      <c r="AH135" s="420"/>
      <c r="AI135" s="420"/>
      <c r="AJ135" s="439" t="s">
        <v>8497</v>
      </c>
      <c r="AK135" s="420"/>
      <c r="AL135" s="420"/>
      <c r="AM135" s="420"/>
      <c r="AN135" s="420" t="s">
        <v>8072</v>
      </c>
      <c r="AO135" s="420" t="s">
        <v>8706</v>
      </c>
      <c r="AP135" s="420"/>
    </row>
    <row r="136" spans="1:42">
      <c r="A136" s="434">
        <v>133</v>
      </c>
      <c r="B136" s="434">
        <v>90</v>
      </c>
      <c r="C136" s="435" t="s">
        <v>4168</v>
      </c>
      <c r="D136" s="420" t="s">
        <v>4169</v>
      </c>
      <c r="E136" s="369" t="s">
        <v>4170</v>
      </c>
      <c r="F136" s="420"/>
      <c r="G136" s="420" t="s">
        <v>8575</v>
      </c>
      <c r="H136" s="436">
        <v>43605</v>
      </c>
      <c r="I136" s="436">
        <v>43605</v>
      </c>
      <c r="J136" s="420" t="s">
        <v>8547</v>
      </c>
      <c r="K136" s="420" t="s">
        <v>4767</v>
      </c>
      <c r="L136" s="420" t="s">
        <v>2940</v>
      </c>
      <c r="M136" s="420" t="s">
        <v>3046</v>
      </c>
      <c r="N136" s="440"/>
      <c r="O136" s="435" t="s">
        <v>4167</v>
      </c>
      <c r="P136" s="420"/>
      <c r="Q136" s="420"/>
      <c r="R136" s="420"/>
      <c r="S136" s="420"/>
      <c r="T136" s="420"/>
      <c r="U136" s="420"/>
      <c r="V136" s="420"/>
      <c r="W136" s="420"/>
      <c r="X136" s="420"/>
      <c r="Y136" s="440">
        <v>13196420</v>
      </c>
      <c r="Z136" s="443" t="s">
        <v>8086</v>
      </c>
      <c r="AA136" s="443" t="s">
        <v>8087</v>
      </c>
      <c r="AB136" s="440">
        <v>930032624</v>
      </c>
      <c r="AC136" s="440"/>
      <c r="AD136" s="440">
        <v>930030405</v>
      </c>
      <c r="AE136" s="435">
        <v>5170864</v>
      </c>
      <c r="AF136" s="420"/>
      <c r="AG136" s="420"/>
      <c r="AH136" s="420"/>
      <c r="AI136" s="420"/>
      <c r="AJ136" s="439" t="s">
        <v>8088</v>
      </c>
      <c r="AK136" s="420"/>
      <c r="AL136" s="420"/>
      <c r="AM136" s="420"/>
      <c r="AN136" s="420" t="s">
        <v>8826</v>
      </c>
      <c r="AO136" s="369" t="s">
        <v>8853</v>
      </c>
      <c r="AP136" s="420"/>
    </row>
    <row r="137" spans="1:42">
      <c r="A137" s="434">
        <v>134</v>
      </c>
      <c r="B137" s="434">
        <v>160</v>
      </c>
      <c r="C137" s="435" t="s">
        <v>4421</v>
      </c>
      <c r="D137" s="420" t="s">
        <v>3400</v>
      </c>
      <c r="E137" s="369" t="s">
        <v>4422</v>
      </c>
      <c r="F137" s="420"/>
      <c r="G137" s="420" t="s">
        <v>8575</v>
      </c>
      <c r="H137" s="436">
        <v>43605</v>
      </c>
      <c r="I137" s="436">
        <v>43605</v>
      </c>
      <c r="J137" s="420" t="s">
        <v>8593</v>
      </c>
      <c r="K137" s="420" t="s">
        <v>4767</v>
      </c>
      <c r="L137" s="420" t="s">
        <v>2940</v>
      </c>
      <c r="M137" s="420" t="s">
        <v>3091</v>
      </c>
      <c r="N137" s="440"/>
      <c r="O137" s="435" t="s">
        <v>4420</v>
      </c>
      <c r="P137" s="420"/>
      <c r="Q137" s="420"/>
      <c r="R137" s="420"/>
      <c r="S137" s="420"/>
      <c r="T137" s="420"/>
      <c r="U137" s="420"/>
      <c r="V137" s="420"/>
      <c r="W137" s="420"/>
      <c r="X137" s="420"/>
      <c r="Y137" s="440">
        <v>13214793</v>
      </c>
      <c r="Z137" s="443" t="s">
        <v>7143</v>
      </c>
      <c r="AA137" s="443" t="s">
        <v>7144</v>
      </c>
      <c r="AB137" s="440" t="s">
        <v>7145</v>
      </c>
      <c r="AC137" s="440"/>
      <c r="AD137" s="440" t="s">
        <v>7147</v>
      </c>
      <c r="AE137" s="441">
        <v>10162200</v>
      </c>
      <c r="AF137" s="420"/>
      <c r="AG137" s="420"/>
      <c r="AH137" s="420"/>
      <c r="AI137" s="420"/>
      <c r="AJ137" s="439" t="s">
        <v>7146</v>
      </c>
      <c r="AK137" s="420"/>
      <c r="AL137" s="420"/>
      <c r="AM137" s="420"/>
      <c r="AN137" s="420" t="s">
        <v>8842</v>
      </c>
      <c r="AO137" s="420" t="s">
        <v>8697</v>
      </c>
      <c r="AP137" s="436">
        <v>43609</v>
      </c>
    </row>
    <row r="138" spans="1:42">
      <c r="A138" s="434">
        <v>135</v>
      </c>
      <c r="B138" s="434">
        <v>150</v>
      </c>
      <c r="C138" s="435" t="s">
        <v>4386</v>
      </c>
      <c r="D138" s="420" t="s">
        <v>3384</v>
      </c>
      <c r="E138" s="369" t="s">
        <v>4387</v>
      </c>
      <c r="F138" s="420"/>
      <c r="G138" s="420" t="s">
        <v>8575</v>
      </c>
      <c r="H138" s="436">
        <v>43605</v>
      </c>
      <c r="I138" s="436">
        <v>43605</v>
      </c>
      <c r="J138" s="420" t="s">
        <v>8593</v>
      </c>
      <c r="K138" s="420" t="s">
        <v>4767</v>
      </c>
      <c r="L138" s="420" t="s">
        <v>2940</v>
      </c>
      <c r="M138" s="420" t="s">
        <v>8747</v>
      </c>
      <c r="N138" s="440"/>
      <c r="O138" s="435" t="s">
        <v>4385</v>
      </c>
      <c r="P138" s="420"/>
      <c r="Q138" s="420"/>
      <c r="R138" s="420"/>
      <c r="S138" s="420"/>
      <c r="T138" s="420"/>
      <c r="U138" s="420"/>
      <c r="V138" s="420"/>
      <c r="W138" s="420"/>
      <c r="X138" s="420"/>
      <c r="Y138" s="440">
        <v>13212911</v>
      </c>
      <c r="Z138" s="443" t="s">
        <v>7088</v>
      </c>
      <c r="AA138" s="443" t="s">
        <v>7089</v>
      </c>
      <c r="AB138" s="440" t="s">
        <v>7090</v>
      </c>
      <c r="AC138" s="440"/>
      <c r="AD138" s="440" t="s">
        <v>7092</v>
      </c>
      <c r="AE138" s="441">
        <v>12163065</v>
      </c>
      <c r="AF138" s="420"/>
      <c r="AG138" s="420"/>
      <c r="AH138" s="420"/>
      <c r="AI138" s="420"/>
      <c r="AJ138" s="439" t="s">
        <v>7091</v>
      </c>
      <c r="AK138" s="420"/>
      <c r="AL138" s="420"/>
      <c r="AM138" s="420"/>
      <c r="AN138" s="420" t="s">
        <v>8842</v>
      </c>
      <c r="AO138" s="420" t="s">
        <v>8697</v>
      </c>
      <c r="AP138" s="436">
        <v>43609</v>
      </c>
    </row>
    <row r="139" spans="1:42">
      <c r="A139" s="434">
        <v>136</v>
      </c>
      <c r="B139" s="434">
        <v>221</v>
      </c>
      <c r="C139" s="435" t="s">
        <v>4641</v>
      </c>
      <c r="D139" s="420" t="s">
        <v>4642</v>
      </c>
      <c r="E139" s="420"/>
      <c r="F139" s="420"/>
      <c r="G139" s="420" t="s">
        <v>8575</v>
      </c>
      <c r="H139" s="436">
        <v>43605</v>
      </c>
      <c r="I139" s="436">
        <v>43605</v>
      </c>
      <c r="J139" s="420" t="s">
        <v>8072</v>
      </c>
      <c r="K139" s="420" t="s">
        <v>4767</v>
      </c>
      <c r="L139" s="420" t="s">
        <v>2940</v>
      </c>
      <c r="M139" s="420" t="s">
        <v>8854</v>
      </c>
      <c r="N139" s="440"/>
      <c r="O139" s="435" t="s">
        <v>4640</v>
      </c>
      <c r="P139" s="420"/>
      <c r="Q139" s="420"/>
      <c r="R139" s="420"/>
      <c r="S139" s="420"/>
      <c r="T139" s="420"/>
      <c r="U139" s="420"/>
      <c r="V139" s="420"/>
      <c r="W139" s="420"/>
      <c r="X139" s="420"/>
      <c r="Y139" s="440"/>
      <c r="Z139" s="443"/>
      <c r="AA139" s="443"/>
      <c r="AB139" s="440"/>
      <c r="AC139" s="440"/>
      <c r="AD139" s="440"/>
      <c r="AE139" s="435"/>
      <c r="AF139" s="420"/>
      <c r="AG139" s="420"/>
      <c r="AH139" s="420"/>
      <c r="AI139" s="420"/>
      <c r="AJ139" s="435"/>
      <c r="AK139" s="420"/>
      <c r="AL139" s="420"/>
      <c r="AM139" s="420"/>
      <c r="AN139" s="420" t="s">
        <v>8072</v>
      </c>
      <c r="AO139" s="420" t="s">
        <v>8706</v>
      </c>
      <c r="AP139" s="420"/>
    </row>
    <row r="140" spans="1:42">
      <c r="A140" s="434">
        <v>137</v>
      </c>
      <c r="B140" s="434">
        <v>180</v>
      </c>
      <c r="C140" s="435" t="s">
        <v>4488</v>
      </c>
      <c r="D140" s="420" t="s">
        <v>4489</v>
      </c>
      <c r="E140" s="369" t="s">
        <v>4490</v>
      </c>
      <c r="F140" s="420"/>
      <c r="G140" s="420" t="s">
        <v>8575</v>
      </c>
      <c r="H140" s="436">
        <v>43605</v>
      </c>
      <c r="I140" s="436">
        <v>43605</v>
      </c>
      <c r="J140" s="420" t="s">
        <v>8547</v>
      </c>
      <c r="K140" s="420" t="s">
        <v>4767</v>
      </c>
      <c r="L140" s="420" t="s">
        <v>2940</v>
      </c>
      <c r="M140" s="420" t="s">
        <v>8737</v>
      </c>
      <c r="N140" s="440"/>
      <c r="O140" s="435" t="s">
        <v>4487</v>
      </c>
      <c r="P140" s="420"/>
      <c r="Q140" s="420"/>
      <c r="R140" s="420"/>
      <c r="S140" s="420"/>
      <c r="T140" s="420"/>
      <c r="U140" s="420"/>
      <c r="V140" s="420"/>
      <c r="W140" s="420"/>
      <c r="X140" s="420"/>
      <c r="Y140" s="440">
        <v>13195325</v>
      </c>
      <c r="Z140" s="443" t="s">
        <v>8303</v>
      </c>
      <c r="AA140" s="443" t="s">
        <v>8304</v>
      </c>
      <c r="AB140" s="440" t="s">
        <v>8305</v>
      </c>
      <c r="AC140" s="440"/>
      <c r="AD140" s="440" t="s">
        <v>8306</v>
      </c>
      <c r="AE140" s="441">
        <v>12164009</v>
      </c>
      <c r="AF140" s="420"/>
      <c r="AG140" s="420"/>
      <c r="AH140" s="420"/>
      <c r="AI140" s="420"/>
      <c r="AJ140" s="435" t="s">
        <v>7287</v>
      </c>
      <c r="AK140" s="420"/>
      <c r="AL140" s="420"/>
      <c r="AM140" s="420"/>
      <c r="AN140" s="420" t="s">
        <v>8826</v>
      </c>
      <c r="AO140" s="369" t="s">
        <v>8855</v>
      </c>
      <c r="AP140" s="420"/>
    </row>
    <row r="141" spans="1:42">
      <c r="A141" s="434">
        <v>138</v>
      </c>
      <c r="B141" s="434">
        <v>79</v>
      </c>
      <c r="C141" s="435" t="s">
        <v>4125</v>
      </c>
      <c r="D141" s="420" t="s">
        <v>4126</v>
      </c>
      <c r="E141" s="369" t="s">
        <v>4127</v>
      </c>
      <c r="F141" s="420"/>
      <c r="G141" s="420" t="s">
        <v>8575</v>
      </c>
      <c r="H141" s="436">
        <v>43606</v>
      </c>
      <c r="I141" s="436">
        <v>43605</v>
      </c>
      <c r="J141" s="420" t="s">
        <v>8593</v>
      </c>
      <c r="K141" s="420" t="s">
        <v>4767</v>
      </c>
      <c r="L141" s="420" t="s">
        <v>2940</v>
      </c>
      <c r="M141" s="420" t="s">
        <v>7426</v>
      </c>
      <c r="N141" s="440"/>
      <c r="O141" s="435" t="s">
        <v>4124</v>
      </c>
      <c r="P141" s="420"/>
      <c r="Q141" s="420"/>
      <c r="R141" s="420"/>
      <c r="S141" s="420"/>
      <c r="T141" s="420"/>
      <c r="U141" s="420"/>
      <c r="V141" s="420"/>
      <c r="W141" s="420"/>
      <c r="X141" s="420"/>
      <c r="Y141" s="440">
        <v>13198588</v>
      </c>
      <c r="Z141" s="443" t="s">
        <v>8034</v>
      </c>
      <c r="AA141" s="443" t="s">
        <v>8035</v>
      </c>
      <c r="AB141" s="440">
        <v>930032647</v>
      </c>
      <c r="AC141" s="440"/>
      <c r="AD141" s="440">
        <v>930032511</v>
      </c>
      <c r="AE141" s="441">
        <v>5170642</v>
      </c>
      <c r="AF141" s="420"/>
      <c r="AG141" s="420"/>
      <c r="AH141" s="420"/>
      <c r="AI141" s="420"/>
      <c r="AJ141" s="439" t="s">
        <v>8036</v>
      </c>
      <c r="AK141" s="420"/>
      <c r="AL141" s="420"/>
      <c r="AM141" s="420"/>
      <c r="AN141" s="420" t="s">
        <v>8842</v>
      </c>
      <c r="AO141" s="420" t="s">
        <v>8599</v>
      </c>
      <c r="AP141" s="436">
        <v>43609</v>
      </c>
    </row>
    <row r="142" spans="1:42">
      <c r="A142" s="434">
        <v>139</v>
      </c>
      <c r="B142" s="434">
        <v>149</v>
      </c>
      <c r="C142" s="435" t="s">
        <v>4382</v>
      </c>
      <c r="D142" s="420" t="s">
        <v>3382</v>
      </c>
      <c r="E142" s="369" t="s">
        <v>4383</v>
      </c>
      <c r="F142" s="420"/>
      <c r="G142" s="420" t="s">
        <v>8575</v>
      </c>
      <c r="H142" s="436">
        <v>43606</v>
      </c>
      <c r="I142" s="436">
        <v>43606</v>
      </c>
      <c r="J142" s="420" t="s">
        <v>8593</v>
      </c>
      <c r="K142" s="420" t="s">
        <v>4767</v>
      </c>
      <c r="L142" s="420" t="s">
        <v>2940</v>
      </c>
      <c r="M142" s="420" t="s">
        <v>3091</v>
      </c>
      <c r="N142" s="440"/>
      <c r="O142" s="435" t="s">
        <v>4381</v>
      </c>
      <c r="P142" s="420"/>
      <c r="Q142" s="420"/>
      <c r="R142" s="420"/>
      <c r="S142" s="420"/>
      <c r="T142" s="420"/>
      <c r="U142" s="420"/>
      <c r="V142" s="420"/>
      <c r="W142" s="420"/>
      <c r="X142" s="420"/>
      <c r="Y142" s="440"/>
      <c r="Z142" s="443" t="s">
        <v>7082</v>
      </c>
      <c r="AA142" s="443" t="s">
        <v>7083</v>
      </c>
      <c r="AB142" s="440" t="s">
        <v>7084</v>
      </c>
      <c r="AC142" s="440"/>
      <c r="AD142" s="440" t="s">
        <v>7086</v>
      </c>
      <c r="AE142" s="435">
        <v>5170754</v>
      </c>
      <c r="AF142" s="420"/>
      <c r="AG142" s="420"/>
      <c r="AH142" s="420"/>
      <c r="AI142" s="420"/>
      <c r="AJ142" s="439" t="s">
        <v>7085</v>
      </c>
      <c r="AK142" s="420"/>
      <c r="AL142" s="420"/>
      <c r="AM142" s="420"/>
      <c r="AN142" s="420" t="s">
        <v>8842</v>
      </c>
      <c r="AO142" s="420" t="s">
        <v>8856</v>
      </c>
      <c r="AP142" s="436">
        <v>43609</v>
      </c>
    </row>
    <row r="143" spans="1:42">
      <c r="A143" s="434">
        <v>140</v>
      </c>
      <c r="B143" s="434">
        <v>125</v>
      </c>
      <c r="C143" s="435" t="s">
        <v>4295</v>
      </c>
      <c r="D143" s="420" t="s">
        <v>3353</v>
      </c>
      <c r="E143" s="369" t="s">
        <v>4296</v>
      </c>
      <c r="F143" s="420"/>
      <c r="G143" s="420" t="s">
        <v>8575</v>
      </c>
      <c r="H143" s="436">
        <v>43606</v>
      </c>
      <c r="I143" s="436">
        <v>43606</v>
      </c>
      <c r="J143" s="420" t="s">
        <v>8593</v>
      </c>
      <c r="K143" s="420" t="s">
        <v>4767</v>
      </c>
      <c r="L143" s="420" t="s">
        <v>2940</v>
      </c>
      <c r="M143" s="420" t="s">
        <v>6983</v>
      </c>
      <c r="N143" s="440"/>
      <c r="O143" s="435" t="s">
        <v>4294</v>
      </c>
      <c r="P143" s="420"/>
      <c r="Q143" s="420"/>
      <c r="R143" s="420"/>
      <c r="S143" s="420"/>
      <c r="T143" s="420"/>
      <c r="U143" s="420"/>
      <c r="V143" s="420"/>
      <c r="W143" s="420"/>
      <c r="X143" s="420"/>
      <c r="Y143" s="440">
        <v>13196086</v>
      </c>
      <c r="Z143" s="443" t="s">
        <v>6977</v>
      </c>
      <c r="AA143" s="443" t="s">
        <v>6978</v>
      </c>
      <c r="AB143" s="440" t="s">
        <v>6979</v>
      </c>
      <c r="AC143" s="440"/>
      <c r="AD143" s="440" t="s">
        <v>6981</v>
      </c>
      <c r="AE143" s="441">
        <v>11162770</v>
      </c>
      <c r="AF143" s="420"/>
      <c r="AG143" s="420"/>
      <c r="AH143" s="420"/>
      <c r="AI143" s="420"/>
      <c r="AJ143" s="439" t="s">
        <v>6980</v>
      </c>
      <c r="AK143" s="420"/>
      <c r="AL143" s="420"/>
      <c r="AM143" s="420"/>
      <c r="AN143" s="420" t="s">
        <v>8842</v>
      </c>
      <c r="AO143" s="420" t="s">
        <v>8599</v>
      </c>
      <c r="AP143" s="436">
        <v>43609</v>
      </c>
    </row>
    <row r="144" spans="1:42">
      <c r="A144" s="434">
        <v>141</v>
      </c>
      <c r="B144" s="434">
        <v>167</v>
      </c>
      <c r="C144" s="435" t="s">
        <v>4445</v>
      </c>
      <c r="D144" s="420" t="s">
        <v>3409</v>
      </c>
      <c r="E144" s="369" t="s">
        <v>4446</v>
      </c>
      <c r="F144" s="420"/>
      <c r="G144" s="420" t="s">
        <v>8575</v>
      </c>
      <c r="H144" s="436">
        <v>43606</v>
      </c>
      <c r="I144" s="436">
        <v>43606</v>
      </c>
      <c r="J144" s="420" t="s">
        <v>8547</v>
      </c>
      <c r="K144" s="420" t="s">
        <v>4767</v>
      </c>
      <c r="L144" s="420" t="s">
        <v>2940</v>
      </c>
      <c r="M144" s="420" t="s">
        <v>3105</v>
      </c>
      <c r="N144" s="440"/>
      <c r="O144" s="435" t="s">
        <v>4444</v>
      </c>
      <c r="P144" s="420"/>
      <c r="Q144" s="420"/>
      <c r="R144" s="420"/>
      <c r="S144" s="420"/>
      <c r="T144" s="420"/>
      <c r="U144" s="420"/>
      <c r="V144" s="420"/>
      <c r="W144" s="420"/>
      <c r="X144" s="420"/>
      <c r="Y144" s="440">
        <v>13195202</v>
      </c>
      <c r="Z144" s="443" t="s">
        <v>7186</v>
      </c>
      <c r="AA144" s="443" t="s">
        <v>7187</v>
      </c>
      <c r="AB144" s="440" t="s">
        <v>7188</v>
      </c>
      <c r="AC144" s="440"/>
      <c r="AD144" s="440" t="s">
        <v>7190</v>
      </c>
      <c r="AE144" s="435">
        <v>1170010</v>
      </c>
      <c r="AF144" s="420"/>
      <c r="AG144" s="420"/>
      <c r="AH144" s="420"/>
      <c r="AI144" s="420"/>
      <c r="AJ144" s="439" t="s">
        <v>7189</v>
      </c>
      <c r="AK144" s="420"/>
      <c r="AL144" s="420"/>
      <c r="AM144" s="420"/>
      <c r="AN144" s="420" t="s">
        <v>8826</v>
      </c>
      <c r="AO144" s="369" t="s">
        <v>8857</v>
      </c>
      <c r="AP144" s="420"/>
    </row>
    <row r="145" spans="1:42">
      <c r="A145" s="434">
        <v>142</v>
      </c>
      <c r="B145" s="434">
        <v>185</v>
      </c>
      <c r="C145" s="435" t="s">
        <v>4506</v>
      </c>
      <c r="D145" s="420" t="s">
        <v>3439</v>
      </c>
      <c r="E145" s="369" t="s">
        <v>4507</v>
      </c>
      <c r="F145" s="420"/>
      <c r="G145" s="420" t="s">
        <v>8575</v>
      </c>
      <c r="H145" s="436">
        <v>43606</v>
      </c>
      <c r="I145" s="436">
        <v>43606</v>
      </c>
      <c r="J145" s="420" t="s">
        <v>8547</v>
      </c>
      <c r="K145" s="420" t="s">
        <v>4767</v>
      </c>
      <c r="L145" s="420" t="s">
        <v>2940</v>
      </c>
      <c r="M145" s="420" t="s">
        <v>8737</v>
      </c>
      <c r="N145" s="440"/>
      <c r="O145" s="435" t="s">
        <v>4505</v>
      </c>
      <c r="P145" s="420"/>
      <c r="Q145" s="420"/>
      <c r="R145" s="420"/>
      <c r="S145" s="420"/>
      <c r="T145" s="420"/>
      <c r="U145" s="420"/>
      <c r="V145" s="420"/>
      <c r="W145" s="420"/>
      <c r="X145" s="420"/>
      <c r="Y145" s="440"/>
      <c r="Z145" s="443" t="s">
        <v>7293</v>
      </c>
      <c r="AA145" s="443" t="s">
        <v>7294</v>
      </c>
      <c r="AB145" s="440" t="s">
        <v>7295</v>
      </c>
      <c r="AC145" s="440"/>
      <c r="AD145" s="440" t="s">
        <v>7269</v>
      </c>
      <c r="AE145" s="435">
        <v>5171057</v>
      </c>
      <c r="AF145" s="420"/>
      <c r="AG145" s="420"/>
      <c r="AH145" s="420"/>
      <c r="AI145" s="420"/>
      <c r="AJ145" s="439" t="s">
        <v>7296</v>
      </c>
      <c r="AK145" s="420"/>
      <c r="AL145" s="420"/>
      <c r="AM145" s="420"/>
      <c r="AN145" s="420" t="s">
        <v>8849</v>
      </c>
      <c r="AO145" s="420" t="s">
        <v>8599</v>
      </c>
      <c r="AP145" s="420"/>
    </row>
    <row r="146" spans="1:42">
      <c r="A146" s="434">
        <v>143</v>
      </c>
      <c r="B146" s="434">
        <v>50</v>
      </c>
      <c r="C146" s="435" t="s">
        <v>4009</v>
      </c>
      <c r="D146" s="420" t="s">
        <v>3336</v>
      </c>
      <c r="E146" s="369" t="s">
        <v>4011</v>
      </c>
      <c r="F146" s="420"/>
      <c r="G146" s="420" t="s">
        <v>8575</v>
      </c>
      <c r="H146" s="436">
        <v>43606</v>
      </c>
      <c r="I146" s="436">
        <v>43606</v>
      </c>
      <c r="J146" s="420" t="s">
        <v>8547</v>
      </c>
      <c r="K146" s="420" t="s">
        <v>4767</v>
      </c>
      <c r="L146" s="420" t="s">
        <v>2940</v>
      </c>
      <c r="M146" s="420" t="s">
        <v>3084</v>
      </c>
      <c r="N146" s="440"/>
      <c r="O146" s="435" t="s">
        <v>4008</v>
      </c>
      <c r="P146" s="420"/>
      <c r="Q146" s="420"/>
      <c r="R146" s="420"/>
      <c r="S146" s="420"/>
      <c r="T146" s="420"/>
      <c r="U146" s="420"/>
      <c r="V146" s="420"/>
      <c r="W146" s="420"/>
      <c r="X146" s="420"/>
      <c r="Y146" s="440">
        <v>13195551</v>
      </c>
      <c r="Z146" s="443" t="s">
        <v>6925</v>
      </c>
      <c r="AA146" s="443" t="s">
        <v>6926</v>
      </c>
      <c r="AB146" s="440" t="s">
        <v>6927</v>
      </c>
      <c r="AC146" s="440"/>
      <c r="AD146" s="440" t="s">
        <v>6929</v>
      </c>
      <c r="AE146" s="435">
        <v>5170788</v>
      </c>
      <c r="AF146" s="420"/>
      <c r="AG146" s="420"/>
      <c r="AH146" s="420"/>
      <c r="AI146" s="420"/>
      <c r="AJ146" s="439" t="s">
        <v>6928</v>
      </c>
      <c r="AK146" s="420"/>
      <c r="AL146" s="420"/>
      <c r="AM146" s="420"/>
      <c r="AN146" s="420" t="s">
        <v>8826</v>
      </c>
      <c r="AO146" s="420" t="s">
        <v>8858</v>
      </c>
      <c r="AP146" s="420"/>
    </row>
    <row r="147" spans="1:42">
      <c r="A147" s="434">
        <v>144</v>
      </c>
      <c r="B147" s="434">
        <v>182</v>
      </c>
      <c r="C147" s="435" t="s">
        <v>4496</v>
      </c>
      <c r="D147" s="420" t="s">
        <v>3432</v>
      </c>
      <c r="E147" s="369" t="s">
        <v>4497</v>
      </c>
      <c r="F147" s="420"/>
      <c r="G147" s="420" t="s">
        <v>8575</v>
      </c>
      <c r="H147" s="436">
        <v>43606</v>
      </c>
      <c r="I147" s="436">
        <v>43609</v>
      </c>
      <c r="J147" s="420" t="s">
        <v>8072</v>
      </c>
      <c r="K147" s="420" t="s">
        <v>4767</v>
      </c>
      <c r="L147" s="420" t="s">
        <v>2940</v>
      </c>
      <c r="M147" s="420" t="s">
        <v>7280</v>
      </c>
      <c r="N147" s="440"/>
      <c r="O147" s="435" t="s">
        <v>4495</v>
      </c>
      <c r="P147" s="420"/>
      <c r="Q147" s="420"/>
      <c r="R147" s="420"/>
      <c r="S147" s="420"/>
      <c r="T147" s="420"/>
      <c r="U147" s="420"/>
      <c r="V147" s="420"/>
      <c r="W147" s="420"/>
      <c r="X147" s="420"/>
      <c r="Y147" s="440">
        <v>13212869</v>
      </c>
      <c r="Z147" s="443" t="s">
        <v>7265</v>
      </c>
      <c r="AA147" s="443" t="s">
        <v>7266</v>
      </c>
      <c r="AB147" s="440" t="s">
        <v>7267</v>
      </c>
      <c r="AC147" s="440"/>
      <c r="AD147" s="440" t="s">
        <v>7269</v>
      </c>
      <c r="AE147" s="435">
        <v>5171067</v>
      </c>
      <c r="AF147" s="420"/>
      <c r="AG147" s="420"/>
      <c r="AH147" s="420"/>
      <c r="AI147" s="420"/>
      <c r="AJ147" s="439" t="s">
        <v>7268</v>
      </c>
      <c r="AK147" s="420"/>
      <c r="AL147" s="420"/>
      <c r="AM147" s="420"/>
      <c r="AN147" s="420" t="s">
        <v>8072</v>
      </c>
      <c r="AO147" s="420" t="s">
        <v>8706</v>
      </c>
      <c r="AP147" s="420"/>
    </row>
    <row r="148" spans="1:42">
      <c r="A148" s="434">
        <v>145</v>
      </c>
      <c r="B148" s="434">
        <v>8</v>
      </c>
      <c r="C148" s="435" t="s">
        <v>3847</v>
      </c>
      <c r="D148" s="420" t="s">
        <v>3510</v>
      </c>
      <c r="E148" s="369" t="s">
        <v>3848</v>
      </c>
      <c r="F148" s="420"/>
      <c r="G148" s="420" t="s">
        <v>8575</v>
      </c>
      <c r="H148" s="436">
        <v>43606</v>
      </c>
      <c r="I148" s="436">
        <v>43606</v>
      </c>
      <c r="J148" s="420" t="s">
        <v>8547</v>
      </c>
      <c r="K148" s="420" t="s">
        <v>4767</v>
      </c>
      <c r="L148" s="420" t="s">
        <v>2940</v>
      </c>
      <c r="M148" s="420" t="s">
        <v>3111</v>
      </c>
      <c r="N148" s="440"/>
      <c r="O148" s="435" t="s">
        <v>3846</v>
      </c>
      <c r="P148" s="420"/>
      <c r="Q148" s="420"/>
      <c r="R148" s="420"/>
      <c r="S148" s="420"/>
      <c r="T148" s="420"/>
      <c r="U148" s="420"/>
      <c r="V148" s="420"/>
      <c r="W148" s="420"/>
      <c r="X148" s="420"/>
      <c r="Y148" s="440">
        <v>13215246</v>
      </c>
      <c r="Z148" s="443" t="s">
        <v>7543</v>
      </c>
      <c r="AA148" s="443" t="s">
        <v>7544</v>
      </c>
      <c r="AB148" s="440" t="s">
        <v>7545</v>
      </c>
      <c r="AC148" s="440"/>
      <c r="AD148" s="440" t="s">
        <v>7547</v>
      </c>
      <c r="AE148" s="435">
        <v>5170643998</v>
      </c>
      <c r="AF148" s="420"/>
      <c r="AG148" s="420"/>
      <c r="AH148" s="420"/>
      <c r="AI148" s="420"/>
      <c r="AJ148" s="439" t="s">
        <v>7546</v>
      </c>
      <c r="AK148" s="420"/>
      <c r="AL148" s="420"/>
      <c r="AM148" s="420"/>
      <c r="AN148" s="420" t="s">
        <v>8847</v>
      </c>
      <c r="AO148" s="369" t="s">
        <v>8859</v>
      </c>
      <c r="AP148" s="420"/>
    </row>
    <row r="149" spans="1:42">
      <c r="A149" s="434">
        <v>146</v>
      </c>
      <c r="B149" s="434">
        <v>144</v>
      </c>
      <c r="C149" s="435" t="s">
        <v>4363</v>
      </c>
      <c r="D149" s="420" t="s">
        <v>3373</v>
      </c>
      <c r="E149" s="369" t="s">
        <v>4364</v>
      </c>
      <c r="F149" s="420"/>
      <c r="G149" s="420" t="s">
        <v>8575</v>
      </c>
      <c r="H149" s="436">
        <v>43606</v>
      </c>
      <c r="I149" s="436">
        <v>43605</v>
      </c>
      <c r="J149" s="420" t="s">
        <v>6923</v>
      </c>
      <c r="K149" s="420" t="s">
        <v>4767</v>
      </c>
      <c r="L149" s="420" t="s">
        <v>2940</v>
      </c>
      <c r="M149" s="420" t="s">
        <v>6946</v>
      </c>
      <c r="N149" s="440"/>
      <c r="O149" s="435" t="s">
        <v>4362</v>
      </c>
      <c r="P149" s="420"/>
      <c r="Q149" s="420"/>
      <c r="R149" s="420"/>
      <c r="S149" s="420"/>
      <c r="T149" s="420"/>
      <c r="U149" s="420"/>
      <c r="V149" s="420"/>
      <c r="W149" s="420"/>
      <c r="X149" s="420"/>
      <c r="Y149" s="440">
        <v>13318532</v>
      </c>
      <c r="Z149" s="443" t="s">
        <v>7045</v>
      </c>
      <c r="AA149" s="443" t="s">
        <v>7046</v>
      </c>
      <c r="AB149" s="440" t="s">
        <v>7047</v>
      </c>
      <c r="AC149" s="440"/>
      <c r="AD149" s="440" t="s">
        <v>7049</v>
      </c>
      <c r="AE149" s="441">
        <v>12163873</v>
      </c>
      <c r="AF149" s="420"/>
      <c r="AG149" s="420"/>
      <c r="AH149" s="420"/>
      <c r="AI149" s="420"/>
      <c r="AJ149" s="439" t="s">
        <v>7048</v>
      </c>
      <c r="AK149" s="420"/>
      <c r="AL149" s="420"/>
      <c r="AM149" s="420"/>
      <c r="AN149" s="420" t="s">
        <v>8826</v>
      </c>
      <c r="AO149" s="369" t="s">
        <v>8860</v>
      </c>
      <c r="AP149" s="420"/>
    </row>
    <row r="150" spans="1:42">
      <c r="A150" s="434">
        <v>147</v>
      </c>
      <c r="B150" s="434">
        <v>206</v>
      </c>
      <c r="C150" s="435" t="s">
        <v>4587</v>
      </c>
      <c r="D150" s="420" t="s">
        <v>4588</v>
      </c>
      <c r="E150" s="369" t="s">
        <v>4589</v>
      </c>
      <c r="F150" s="420"/>
      <c r="G150" s="420" t="s">
        <v>8575</v>
      </c>
      <c r="H150" s="436">
        <v>43606</v>
      </c>
      <c r="I150" s="436">
        <v>43606</v>
      </c>
      <c r="J150" s="420" t="s">
        <v>8861</v>
      </c>
      <c r="K150" s="420" t="s">
        <v>4767</v>
      </c>
      <c r="L150" s="420" t="s">
        <v>2940</v>
      </c>
      <c r="M150" s="420" t="s">
        <v>7426</v>
      </c>
      <c r="N150" s="440"/>
      <c r="O150" s="435" t="s">
        <v>4586</v>
      </c>
      <c r="P150" s="420"/>
      <c r="Q150" s="420"/>
      <c r="R150" s="420"/>
      <c r="S150" s="420"/>
      <c r="T150" s="420"/>
      <c r="U150" s="420"/>
      <c r="V150" s="420"/>
      <c r="W150" s="420"/>
      <c r="X150" s="420"/>
      <c r="Y150" s="440">
        <v>13216324</v>
      </c>
      <c r="Z150" s="443" t="s">
        <v>8274</v>
      </c>
      <c r="AA150" s="443" t="s">
        <v>8275</v>
      </c>
      <c r="AB150" s="440" t="s">
        <v>8276</v>
      </c>
      <c r="AC150" s="440"/>
      <c r="AD150" s="440" t="s">
        <v>8278</v>
      </c>
      <c r="AE150" s="435">
        <v>5170688</v>
      </c>
      <c r="AF150" s="420"/>
      <c r="AG150" s="420"/>
      <c r="AH150" s="420"/>
      <c r="AI150" s="420"/>
      <c r="AJ150" s="439" t="s">
        <v>8277</v>
      </c>
      <c r="AK150" s="420"/>
      <c r="AL150" s="420"/>
      <c r="AM150" s="420"/>
      <c r="AN150" s="420" t="s">
        <v>8826</v>
      </c>
      <c r="AO150" s="369" t="s">
        <v>8651</v>
      </c>
      <c r="AP150" s="420"/>
    </row>
    <row r="151" spans="1:42">
      <c r="A151" s="434">
        <v>148</v>
      </c>
      <c r="B151" s="434">
        <v>198</v>
      </c>
      <c r="C151" s="435" t="s">
        <v>4557</v>
      </c>
      <c r="D151" s="420" t="s">
        <v>3462</v>
      </c>
      <c r="E151" s="369" t="s">
        <v>4558</v>
      </c>
      <c r="F151" s="420"/>
      <c r="G151" s="420" t="s">
        <v>8575</v>
      </c>
      <c r="H151" s="436">
        <v>43606</v>
      </c>
      <c r="I151" s="436">
        <v>43606</v>
      </c>
      <c r="J151" s="420" t="s">
        <v>8593</v>
      </c>
      <c r="K151" s="420" t="s">
        <v>4767</v>
      </c>
      <c r="L151" s="420" t="s">
        <v>2940</v>
      </c>
      <c r="M151" s="420" t="s">
        <v>3067</v>
      </c>
      <c r="N151" s="440"/>
      <c r="O151" s="435" t="s">
        <v>4556</v>
      </c>
      <c r="P151" s="420"/>
      <c r="Q151" s="420"/>
      <c r="R151" s="420"/>
      <c r="S151" s="420"/>
      <c r="T151" s="420"/>
      <c r="U151" s="420"/>
      <c r="V151" s="420"/>
      <c r="W151" s="420"/>
      <c r="X151" s="420"/>
      <c r="Y151" s="440">
        <v>13195315</v>
      </c>
      <c r="Z151" s="443" t="s">
        <v>7373</v>
      </c>
      <c r="AA151" s="443" t="s">
        <v>7374</v>
      </c>
      <c r="AB151" s="440" t="s">
        <v>7375</v>
      </c>
      <c r="AC151" s="440"/>
      <c r="AD151" s="440" t="s">
        <v>7377</v>
      </c>
      <c r="AE151" s="435">
        <v>5170641</v>
      </c>
      <c r="AF151" s="420"/>
      <c r="AG151" s="420"/>
      <c r="AH151" s="420"/>
      <c r="AI151" s="420"/>
      <c r="AJ151" s="439" t="s">
        <v>7376</v>
      </c>
      <c r="AK151" s="420"/>
      <c r="AL151" s="420"/>
      <c r="AM151" s="420"/>
      <c r="AN151" s="420" t="s">
        <v>8842</v>
      </c>
      <c r="AO151" s="420" t="s">
        <v>8599</v>
      </c>
      <c r="AP151" s="436">
        <v>43609</v>
      </c>
    </row>
    <row r="152" spans="1:42">
      <c r="A152" s="434">
        <v>149</v>
      </c>
      <c r="B152" s="434">
        <v>113</v>
      </c>
      <c r="C152" s="435" t="s">
        <v>4258</v>
      </c>
      <c r="D152" s="420" t="s">
        <v>3731</v>
      </c>
      <c r="E152" s="369" t="s">
        <v>4259</v>
      </c>
      <c r="F152" s="420"/>
      <c r="G152" s="420" t="s">
        <v>8575</v>
      </c>
      <c r="H152" s="436">
        <v>43606</v>
      </c>
      <c r="I152" s="436">
        <v>43609</v>
      </c>
      <c r="J152" s="420" t="s">
        <v>8072</v>
      </c>
      <c r="K152" s="420" t="s">
        <v>4767</v>
      </c>
      <c r="L152" s="420" t="s">
        <v>2940</v>
      </c>
      <c r="M152" s="420" t="s">
        <v>4776</v>
      </c>
      <c r="N152" s="440"/>
      <c r="O152" s="435" t="s">
        <v>4257</v>
      </c>
      <c r="P152" s="420"/>
      <c r="Q152" s="420"/>
      <c r="R152" s="420"/>
      <c r="S152" s="420"/>
      <c r="T152" s="420"/>
      <c r="U152" s="420"/>
      <c r="V152" s="420"/>
      <c r="W152" s="420"/>
      <c r="X152" s="420"/>
      <c r="Y152" s="440">
        <v>13195992</v>
      </c>
      <c r="Z152" s="443" t="s">
        <v>8356</v>
      </c>
      <c r="AA152" s="443" t="s">
        <v>8357</v>
      </c>
      <c r="AB152" s="440" t="s">
        <v>8358</v>
      </c>
      <c r="AC152" s="440"/>
      <c r="AD152" s="440"/>
      <c r="AE152" s="435"/>
      <c r="AF152" s="420"/>
      <c r="AG152" s="420"/>
      <c r="AH152" s="420"/>
      <c r="AI152" s="420"/>
      <c r="AJ152" s="439" t="s">
        <v>8359</v>
      </c>
      <c r="AK152" s="420"/>
      <c r="AL152" s="420"/>
      <c r="AM152" s="420"/>
      <c r="AN152" s="420" t="s">
        <v>8072</v>
      </c>
      <c r="AO152" s="420"/>
      <c r="AP152" s="420"/>
    </row>
    <row r="153" spans="1:42">
      <c r="A153" s="434">
        <v>150</v>
      </c>
      <c r="B153" s="434">
        <v>16</v>
      </c>
      <c r="C153" s="435" t="s">
        <v>3881</v>
      </c>
      <c r="D153" s="420" t="s">
        <v>3527</v>
      </c>
      <c r="E153" s="369" t="s">
        <v>3882</v>
      </c>
      <c r="F153" s="420"/>
      <c r="G153" s="420" t="s">
        <v>8575</v>
      </c>
      <c r="H153" s="436">
        <v>43606</v>
      </c>
      <c r="I153" s="436">
        <v>43606</v>
      </c>
      <c r="J153" s="420" t="s">
        <v>8547</v>
      </c>
      <c r="K153" s="420" t="s">
        <v>4767</v>
      </c>
      <c r="L153" s="420" t="s">
        <v>2940</v>
      </c>
      <c r="M153" s="420" t="s">
        <v>3119</v>
      </c>
      <c r="N153" s="440"/>
      <c r="O153" s="435" t="s">
        <v>3880</v>
      </c>
      <c r="P153" s="420"/>
      <c r="Q153" s="420"/>
      <c r="R153" s="420"/>
      <c r="S153" s="420"/>
      <c r="T153" s="420"/>
      <c r="U153" s="420"/>
      <c r="V153" s="420"/>
      <c r="W153" s="420"/>
      <c r="X153" s="420"/>
      <c r="Y153" s="440">
        <v>13214920</v>
      </c>
      <c r="Z153" s="443" t="s">
        <v>7604</v>
      </c>
      <c r="AA153" s="443" t="s">
        <v>7605</v>
      </c>
      <c r="AB153" s="440" t="s">
        <v>7606</v>
      </c>
      <c r="AC153" s="440"/>
      <c r="AD153" s="440" t="s">
        <v>7608</v>
      </c>
      <c r="AE153" s="435">
        <v>5170891</v>
      </c>
      <c r="AF153" s="420"/>
      <c r="AG153" s="420"/>
      <c r="AH153" s="420"/>
      <c r="AI153" s="420"/>
      <c r="AJ153" s="439" t="s">
        <v>7607</v>
      </c>
      <c r="AK153" s="420"/>
      <c r="AL153" s="420"/>
      <c r="AM153" s="420"/>
      <c r="AN153" s="420" t="s">
        <v>8826</v>
      </c>
      <c r="AO153" s="420" t="s">
        <v>8862</v>
      </c>
      <c r="AP153" s="420"/>
    </row>
    <row r="154" spans="1:42">
      <c r="A154" s="434">
        <v>151</v>
      </c>
      <c r="B154" s="434">
        <v>9</v>
      </c>
      <c r="C154" s="435" t="s">
        <v>3851</v>
      </c>
      <c r="D154" s="420" t="s">
        <v>3512</v>
      </c>
      <c r="E154" s="369" t="s">
        <v>3852</v>
      </c>
      <c r="F154" s="420"/>
      <c r="G154" s="420" t="s">
        <v>8575</v>
      </c>
      <c r="H154" s="436">
        <v>43606</v>
      </c>
      <c r="I154" s="436">
        <v>43606</v>
      </c>
      <c r="J154" s="420" t="s">
        <v>8593</v>
      </c>
      <c r="K154" s="420" t="s">
        <v>4767</v>
      </c>
      <c r="L154" s="420" t="s">
        <v>2940</v>
      </c>
      <c r="M154" s="420" t="s">
        <v>3111</v>
      </c>
      <c r="N154" s="440"/>
      <c r="O154" s="435" t="s">
        <v>3850</v>
      </c>
      <c r="P154" s="420"/>
      <c r="Q154" s="420"/>
      <c r="R154" s="420"/>
      <c r="S154" s="420"/>
      <c r="T154" s="420"/>
      <c r="U154" s="420"/>
      <c r="V154" s="420"/>
      <c r="W154" s="420"/>
      <c r="X154" s="420"/>
      <c r="Y154" s="440">
        <v>13195367</v>
      </c>
      <c r="Z154" s="443" t="s">
        <v>7549</v>
      </c>
      <c r="AA154" s="443" t="s">
        <v>7550</v>
      </c>
      <c r="AB154" s="440" t="s">
        <v>7551</v>
      </c>
      <c r="AC154" s="440"/>
      <c r="AD154" s="440" t="s">
        <v>7553</v>
      </c>
      <c r="AE154" s="435">
        <v>517061123</v>
      </c>
      <c r="AF154" s="420"/>
      <c r="AG154" s="420"/>
      <c r="AH154" s="420"/>
      <c r="AI154" s="420"/>
      <c r="AJ154" s="439" t="s">
        <v>7552</v>
      </c>
      <c r="AK154" s="420"/>
      <c r="AL154" s="420"/>
      <c r="AM154" s="420"/>
      <c r="AN154" s="420" t="s">
        <v>8842</v>
      </c>
      <c r="AO154" s="420" t="s">
        <v>8697</v>
      </c>
      <c r="AP154" s="436">
        <v>43609</v>
      </c>
    </row>
    <row r="155" spans="1:42">
      <c r="A155" s="434">
        <v>152</v>
      </c>
      <c r="B155" s="434">
        <v>184</v>
      </c>
      <c r="C155" s="435" t="s">
        <v>4503</v>
      </c>
      <c r="D155" s="420" t="s">
        <v>3435</v>
      </c>
      <c r="E155" s="369" t="s">
        <v>4504</v>
      </c>
      <c r="F155" s="420"/>
      <c r="G155" s="420" t="s">
        <v>8575</v>
      </c>
      <c r="H155" s="436">
        <v>43606</v>
      </c>
      <c r="I155" s="436">
        <v>43609</v>
      </c>
      <c r="J155" s="420" t="s">
        <v>8072</v>
      </c>
      <c r="K155" s="420" t="s">
        <v>4767</v>
      </c>
      <c r="L155" s="420" t="s">
        <v>2940</v>
      </c>
      <c r="M155" s="420" t="s">
        <v>7280</v>
      </c>
      <c r="N155" s="440"/>
      <c r="O155" s="435" t="s">
        <v>4502</v>
      </c>
      <c r="P155" s="420"/>
      <c r="Q155" s="420"/>
      <c r="R155" s="420"/>
      <c r="S155" s="420"/>
      <c r="T155" s="420"/>
      <c r="U155" s="420"/>
      <c r="V155" s="420"/>
      <c r="W155" s="420"/>
      <c r="X155" s="420"/>
      <c r="Y155" s="440">
        <v>13194942</v>
      </c>
      <c r="Z155" s="443" t="s">
        <v>7284</v>
      </c>
      <c r="AA155" s="443" t="s">
        <v>7285</v>
      </c>
      <c r="AB155" s="440" t="s">
        <v>7286</v>
      </c>
      <c r="AC155" s="440"/>
      <c r="AD155" s="440" t="s">
        <v>7286</v>
      </c>
      <c r="AE155" s="435">
        <v>5171077</v>
      </c>
      <c r="AF155" s="420"/>
      <c r="AG155" s="420"/>
      <c r="AH155" s="420"/>
      <c r="AI155" s="420"/>
      <c r="AJ155" s="435" t="s">
        <v>7287</v>
      </c>
      <c r="AK155" s="420"/>
      <c r="AL155" s="420"/>
      <c r="AM155" s="420"/>
      <c r="AN155" s="420" t="s">
        <v>8072</v>
      </c>
      <c r="AO155" s="420"/>
      <c r="AP155" s="420"/>
    </row>
    <row r="156" spans="1:42">
      <c r="A156" s="434">
        <v>153</v>
      </c>
      <c r="B156" s="434">
        <v>124</v>
      </c>
      <c r="C156" s="435" t="s">
        <v>4292</v>
      </c>
      <c r="D156" s="420" t="s">
        <v>3755</v>
      </c>
      <c r="E156" s="369" t="s">
        <v>4293</v>
      </c>
      <c r="F156" s="420"/>
      <c r="G156" s="420" t="s">
        <v>8575</v>
      </c>
      <c r="H156" s="436">
        <v>43606</v>
      </c>
      <c r="I156" s="436">
        <v>43607</v>
      </c>
      <c r="J156" s="420" t="s">
        <v>8072</v>
      </c>
      <c r="K156" s="420" t="s">
        <v>4767</v>
      </c>
      <c r="L156" s="420" t="s">
        <v>2940</v>
      </c>
      <c r="M156" s="420" t="s">
        <v>3088</v>
      </c>
      <c r="N156" s="440"/>
      <c r="O156" s="435" t="s">
        <v>4291</v>
      </c>
      <c r="P156" s="420"/>
      <c r="Q156" s="420"/>
      <c r="R156" s="420"/>
      <c r="S156" s="420"/>
      <c r="T156" s="420"/>
      <c r="U156" s="420"/>
      <c r="V156" s="420"/>
      <c r="W156" s="420"/>
      <c r="X156" s="420"/>
      <c r="Y156" s="440">
        <v>1321630</v>
      </c>
      <c r="Z156" s="443" t="s">
        <v>8440</v>
      </c>
      <c r="AA156" s="443" t="s">
        <v>8441</v>
      </c>
      <c r="AB156" s="440" t="s">
        <v>8442</v>
      </c>
      <c r="AC156" s="440"/>
      <c r="AD156" s="440" t="s">
        <v>8442</v>
      </c>
      <c r="AE156" s="435" t="s">
        <v>7909</v>
      </c>
      <c r="AF156" s="420"/>
      <c r="AG156" s="420"/>
      <c r="AH156" s="420"/>
      <c r="AI156" s="420"/>
      <c r="AJ156" s="439" t="s">
        <v>8443</v>
      </c>
      <c r="AK156" s="420"/>
      <c r="AL156" s="420"/>
      <c r="AM156" s="420"/>
      <c r="AN156" s="420" t="s">
        <v>8847</v>
      </c>
      <c r="AO156" s="420"/>
      <c r="AP156" s="420"/>
    </row>
    <row r="157" spans="1:42">
      <c r="A157" s="434">
        <v>154</v>
      </c>
      <c r="B157" s="434">
        <v>220</v>
      </c>
      <c r="C157" s="435" t="s">
        <v>4638</v>
      </c>
      <c r="D157" s="420" t="s">
        <v>4639</v>
      </c>
      <c r="E157" s="420"/>
      <c r="F157" s="420"/>
      <c r="G157" s="420" t="s">
        <v>8575</v>
      </c>
      <c r="H157" s="436">
        <v>43606</v>
      </c>
      <c r="I157" s="436">
        <v>43609</v>
      </c>
      <c r="J157" s="420" t="s">
        <v>8861</v>
      </c>
      <c r="K157" s="420" t="s">
        <v>4767</v>
      </c>
      <c r="L157" s="420" t="s">
        <v>2940</v>
      </c>
      <c r="M157" s="420" t="s">
        <v>5542</v>
      </c>
      <c r="N157" s="440"/>
      <c r="O157" s="435" t="s">
        <v>4637</v>
      </c>
      <c r="P157" s="420"/>
      <c r="Q157" s="420"/>
      <c r="R157" s="420"/>
      <c r="S157" s="420"/>
      <c r="T157" s="420"/>
      <c r="U157" s="420"/>
      <c r="V157" s="420"/>
      <c r="W157" s="420"/>
      <c r="X157" s="420"/>
      <c r="Y157" s="440">
        <v>13195280</v>
      </c>
      <c r="Z157" s="443" t="s">
        <v>8423</v>
      </c>
      <c r="AA157" s="443" t="s">
        <v>8424</v>
      </c>
      <c r="AB157" s="440" t="s">
        <v>8425</v>
      </c>
      <c r="AC157" s="440"/>
      <c r="AD157" s="440"/>
      <c r="AE157" s="435"/>
      <c r="AF157" s="420"/>
      <c r="AG157" s="420"/>
      <c r="AH157" s="420"/>
      <c r="AI157" s="420"/>
      <c r="AJ157" s="439" t="s">
        <v>8426</v>
      </c>
      <c r="AK157" s="420"/>
      <c r="AL157" s="420"/>
      <c r="AM157" s="420"/>
      <c r="AN157" s="420" t="s">
        <v>8486</v>
      </c>
      <c r="AO157" s="369" t="s">
        <v>8863</v>
      </c>
      <c r="AP157" s="420"/>
    </row>
    <row r="158" spans="1:42">
      <c r="A158" s="434">
        <v>155</v>
      </c>
      <c r="B158" s="434">
        <v>148</v>
      </c>
      <c r="C158" s="435" t="s">
        <v>4378</v>
      </c>
      <c r="D158" s="420" t="s">
        <v>3380</v>
      </c>
      <c r="E158" s="369" t="s">
        <v>4379</v>
      </c>
      <c r="F158" s="420"/>
      <c r="G158" s="420" t="s">
        <v>8575</v>
      </c>
      <c r="H158" s="436">
        <v>43607</v>
      </c>
      <c r="I158" s="436">
        <v>43607</v>
      </c>
      <c r="J158" s="420" t="s">
        <v>8593</v>
      </c>
      <c r="K158" s="420" t="s">
        <v>4767</v>
      </c>
      <c r="L158" s="420" t="s">
        <v>2940</v>
      </c>
      <c r="M158" s="420" t="s">
        <v>3091</v>
      </c>
      <c r="N158" s="440"/>
      <c r="O158" s="435" t="s">
        <v>4377</v>
      </c>
      <c r="P158" s="420"/>
      <c r="Q158" s="420"/>
      <c r="R158" s="420"/>
      <c r="S158" s="420"/>
      <c r="T158" s="420"/>
      <c r="U158" s="420"/>
      <c r="V158" s="420"/>
      <c r="W158" s="420"/>
      <c r="X158" s="420"/>
      <c r="Y158" s="440">
        <v>13196674</v>
      </c>
      <c r="Z158" s="443" t="s">
        <v>7075</v>
      </c>
      <c r="AA158" s="443" t="s">
        <v>7076</v>
      </c>
      <c r="AB158" s="440" t="s">
        <v>7077</v>
      </c>
      <c r="AC158" s="440"/>
      <c r="AD158" s="440" t="s">
        <v>7079</v>
      </c>
      <c r="AE158" s="441">
        <v>12163847</v>
      </c>
      <c r="AF158" s="420"/>
      <c r="AG158" s="420"/>
      <c r="AH158" s="420"/>
      <c r="AI158" s="420"/>
      <c r="AJ158" s="439" t="s">
        <v>7078</v>
      </c>
      <c r="AK158" s="420"/>
      <c r="AL158" s="420"/>
      <c r="AM158" s="420"/>
      <c r="AN158" s="420" t="s">
        <v>8842</v>
      </c>
      <c r="AO158" s="420"/>
      <c r="AP158" s="436">
        <v>43607</v>
      </c>
    </row>
    <row r="159" spans="1:42">
      <c r="A159" s="434">
        <v>156</v>
      </c>
      <c r="B159" s="434">
        <v>110</v>
      </c>
      <c r="C159" s="435" t="s">
        <v>4248</v>
      </c>
      <c r="D159" s="420" t="s">
        <v>4249</v>
      </c>
      <c r="E159" s="369" t="s">
        <v>4250</v>
      </c>
      <c r="F159" s="420"/>
      <c r="G159" s="420" t="s">
        <v>8575</v>
      </c>
      <c r="H159" s="436">
        <v>43607</v>
      </c>
      <c r="I159" s="436">
        <v>43607</v>
      </c>
      <c r="J159" s="420" t="s">
        <v>8072</v>
      </c>
      <c r="K159" s="420" t="s">
        <v>4767</v>
      </c>
      <c r="L159" s="420" t="s">
        <v>2940</v>
      </c>
      <c r="M159" s="420" t="s">
        <v>3088</v>
      </c>
      <c r="N159" s="440"/>
      <c r="O159" s="435" t="s">
        <v>4247</v>
      </c>
      <c r="P159" s="420"/>
      <c r="Q159" s="420"/>
      <c r="R159" s="420"/>
      <c r="S159" s="420"/>
      <c r="T159" s="420"/>
      <c r="U159" s="420"/>
      <c r="V159" s="420"/>
      <c r="W159" s="420"/>
      <c r="X159" s="420"/>
      <c r="Y159" s="440">
        <v>13214992</v>
      </c>
      <c r="Z159" s="443" t="s">
        <v>8213</v>
      </c>
      <c r="AA159" s="443" t="s">
        <v>8214</v>
      </c>
      <c r="AB159" s="440" t="s">
        <v>8215</v>
      </c>
      <c r="AC159" s="440"/>
      <c r="AD159" s="440" t="s">
        <v>8217</v>
      </c>
      <c r="AE159" s="441">
        <v>12163188</v>
      </c>
      <c r="AF159" s="420"/>
      <c r="AG159" s="420"/>
      <c r="AH159" s="420"/>
      <c r="AI159" s="420"/>
      <c r="AJ159" s="439" t="s">
        <v>8216</v>
      </c>
      <c r="AK159" s="420"/>
      <c r="AL159" s="420"/>
      <c r="AM159" s="420"/>
      <c r="AN159" s="420" t="s">
        <v>8072</v>
      </c>
      <c r="AO159" s="420" t="s">
        <v>8706</v>
      </c>
      <c r="AP159" s="420"/>
    </row>
    <row r="160" spans="1:42">
      <c r="A160" s="434">
        <v>157</v>
      </c>
      <c r="B160" s="434">
        <v>94</v>
      </c>
      <c r="C160" s="435" t="s">
        <v>4184</v>
      </c>
      <c r="D160" s="420" t="s">
        <v>3668</v>
      </c>
      <c r="E160" s="369" t="s">
        <v>4185</v>
      </c>
      <c r="F160" s="420"/>
      <c r="G160" s="420" t="s">
        <v>8575</v>
      </c>
      <c r="H160" s="436">
        <v>43607</v>
      </c>
      <c r="I160" s="436">
        <v>43607</v>
      </c>
      <c r="J160" s="420" t="s">
        <v>8072</v>
      </c>
      <c r="K160" s="420" t="s">
        <v>4767</v>
      </c>
      <c r="L160" s="420" t="s">
        <v>2940</v>
      </c>
      <c r="M160" s="420" t="s">
        <v>3054</v>
      </c>
      <c r="N160" s="440"/>
      <c r="O160" s="435" t="s">
        <v>4183</v>
      </c>
      <c r="P160" s="420"/>
      <c r="Q160" s="420"/>
      <c r="R160" s="420"/>
      <c r="S160" s="420"/>
      <c r="T160" s="420"/>
      <c r="U160" s="420"/>
      <c r="V160" s="420"/>
      <c r="W160" s="420"/>
      <c r="X160" s="420"/>
      <c r="Y160" s="440">
        <v>13212249</v>
      </c>
      <c r="Z160" s="443" t="s">
        <v>8112</v>
      </c>
      <c r="AA160" s="443" t="s">
        <v>8113</v>
      </c>
      <c r="AB160" s="440">
        <v>930032641</v>
      </c>
      <c r="AC160" s="440"/>
      <c r="AD160" s="440">
        <v>930027975</v>
      </c>
      <c r="AE160" s="441">
        <v>12163503</v>
      </c>
      <c r="AF160" s="420"/>
      <c r="AG160" s="420"/>
      <c r="AH160" s="420"/>
      <c r="AI160" s="420"/>
      <c r="AJ160" s="439" t="s">
        <v>8114</v>
      </c>
      <c r="AK160" s="420"/>
      <c r="AL160" s="420"/>
      <c r="AM160" s="420"/>
      <c r="AN160" s="420" t="s">
        <v>8072</v>
      </c>
      <c r="AO160" s="420" t="s">
        <v>8706</v>
      </c>
      <c r="AP160" s="420"/>
    </row>
    <row r="161" spans="1:42">
      <c r="A161" s="434">
        <v>158</v>
      </c>
      <c r="B161" s="434">
        <v>111</v>
      </c>
      <c r="C161" s="435" t="s">
        <v>4252</v>
      </c>
      <c r="D161" s="420" t="s">
        <v>3704</v>
      </c>
      <c r="E161" s="369" t="s">
        <v>4253</v>
      </c>
      <c r="F161" s="420"/>
      <c r="G161" s="420" t="s">
        <v>8575</v>
      </c>
      <c r="H161" s="436">
        <v>43607</v>
      </c>
      <c r="I161" s="436">
        <v>43609</v>
      </c>
      <c r="J161" s="420" t="s">
        <v>8547</v>
      </c>
      <c r="K161" s="420" t="s">
        <v>4767</v>
      </c>
      <c r="L161" s="420" t="s">
        <v>2940</v>
      </c>
      <c r="M161" s="420" t="s">
        <v>8176</v>
      </c>
      <c r="N161" s="440"/>
      <c r="O161" s="435" t="s">
        <v>4251</v>
      </c>
      <c r="P161" s="420"/>
      <c r="Q161" s="420"/>
      <c r="R161" s="420"/>
      <c r="S161" s="420"/>
      <c r="T161" s="420"/>
      <c r="U161" s="420"/>
      <c r="V161" s="420"/>
      <c r="W161" s="420"/>
      <c r="X161" s="420"/>
      <c r="Y161" s="440">
        <v>13195906</v>
      </c>
      <c r="Z161" s="443" t="s">
        <v>8219</v>
      </c>
      <c r="AA161" s="443" t="s">
        <v>8220</v>
      </c>
      <c r="AB161" s="440" t="s">
        <v>8221</v>
      </c>
      <c r="AC161" s="440"/>
      <c r="AD161" s="440" t="s">
        <v>8223</v>
      </c>
      <c r="AE161" s="435"/>
      <c r="AF161" s="420"/>
      <c r="AG161" s="420"/>
      <c r="AH161" s="420"/>
      <c r="AI161" s="420"/>
      <c r="AJ161" s="439" t="s">
        <v>8222</v>
      </c>
      <c r="AK161" s="420"/>
      <c r="AL161" s="420"/>
      <c r="AM161" s="420"/>
      <c r="AN161" s="420" t="s">
        <v>8826</v>
      </c>
      <c r="AO161" s="369" t="s">
        <v>8864</v>
      </c>
      <c r="AP161" s="420"/>
    </row>
    <row r="162" spans="1:42">
      <c r="A162" s="434">
        <v>159</v>
      </c>
      <c r="B162" s="434">
        <v>74</v>
      </c>
      <c r="C162" s="435" t="s">
        <v>4103</v>
      </c>
      <c r="D162" s="420" t="s">
        <v>3631</v>
      </c>
      <c r="E162" s="369" t="s">
        <v>4104</v>
      </c>
      <c r="F162" s="420"/>
      <c r="G162" s="420" t="s">
        <v>8575</v>
      </c>
      <c r="H162" s="436">
        <v>43607</v>
      </c>
      <c r="I162" s="436">
        <v>43609</v>
      </c>
      <c r="J162" s="420" t="s">
        <v>8072</v>
      </c>
      <c r="K162" s="420" t="s">
        <v>4767</v>
      </c>
      <c r="L162" s="420" t="s">
        <v>2940</v>
      </c>
      <c r="M162" s="420" t="s">
        <v>7280</v>
      </c>
      <c r="N162" s="440"/>
      <c r="O162" s="435" t="s">
        <v>4102</v>
      </c>
      <c r="P162" s="420"/>
      <c r="Q162" s="420"/>
      <c r="R162" s="420"/>
      <c r="S162" s="420"/>
      <c r="T162" s="420"/>
      <c r="U162" s="420"/>
      <c r="V162" s="420"/>
      <c r="W162" s="420"/>
      <c r="X162" s="420"/>
      <c r="Y162" s="440">
        <v>13195135</v>
      </c>
      <c r="Z162" s="443" t="s">
        <v>8002</v>
      </c>
      <c r="AA162" s="443" t="s">
        <v>8003</v>
      </c>
      <c r="AB162" s="440">
        <v>930032652</v>
      </c>
      <c r="AC162" s="440"/>
      <c r="AD162" s="440">
        <v>930030386</v>
      </c>
      <c r="AE162" s="441">
        <v>10162076</v>
      </c>
      <c r="AF162" s="420"/>
      <c r="AG162" s="420"/>
      <c r="AH162" s="420"/>
      <c r="AI162" s="420"/>
      <c r="AJ162" s="439" t="s">
        <v>8004</v>
      </c>
      <c r="AK162" s="420"/>
      <c r="AL162" s="420"/>
      <c r="AM162" s="420"/>
      <c r="AN162" s="420" t="s">
        <v>8072</v>
      </c>
      <c r="AO162" s="420" t="s">
        <v>8706</v>
      </c>
      <c r="AP162" s="420"/>
    </row>
    <row r="163" spans="1:42">
      <c r="A163" s="434">
        <v>160</v>
      </c>
      <c r="B163" s="434">
        <v>93</v>
      </c>
      <c r="C163" s="435" t="s">
        <v>4181</v>
      </c>
      <c r="D163" s="420" t="s">
        <v>3348</v>
      </c>
      <c r="E163" s="369" t="s">
        <v>4182</v>
      </c>
      <c r="F163" s="420"/>
      <c r="G163" s="420" t="s">
        <v>8575</v>
      </c>
      <c r="H163" s="436">
        <v>43607</v>
      </c>
      <c r="I163" s="436">
        <v>43607</v>
      </c>
      <c r="J163" s="420" t="s">
        <v>8547</v>
      </c>
      <c r="K163" s="420" t="s">
        <v>4767</v>
      </c>
      <c r="L163" s="420" t="s">
        <v>2940</v>
      </c>
      <c r="M163" s="420" t="s">
        <v>3084</v>
      </c>
      <c r="N163" s="440"/>
      <c r="O163" s="435" t="s">
        <v>4180</v>
      </c>
      <c r="P163" s="420"/>
      <c r="Q163" s="420"/>
      <c r="R163" s="420"/>
      <c r="S163" s="420"/>
      <c r="T163" s="420"/>
      <c r="U163" s="420"/>
      <c r="V163" s="420"/>
      <c r="W163" s="420"/>
      <c r="X163" s="420"/>
      <c r="Y163" s="440">
        <v>13196081</v>
      </c>
      <c r="Z163" s="443" t="s">
        <v>6955</v>
      </c>
      <c r="AA163" s="443" t="s">
        <v>6956</v>
      </c>
      <c r="AB163" s="440" t="s">
        <v>6957</v>
      </c>
      <c r="AC163" s="440"/>
      <c r="AD163" s="440" t="s">
        <v>6959</v>
      </c>
      <c r="AE163" s="441">
        <v>11162766</v>
      </c>
      <c r="AF163" s="420"/>
      <c r="AG163" s="420"/>
      <c r="AH163" s="420"/>
      <c r="AI163" s="420"/>
      <c r="AJ163" s="439" t="s">
        <v>6958</v>
      </c>
      <c r="AK163" s="420"/>
      <c r="AL163" s="420"/>
      <c r="AM163" s="420"/>
      <c r="AN163" s="420" t="s">
        <v>8826</v>
      </c>
      <c r="AO163" s="369" t="s">
        <v>8865</v>
      </c>
      <c r="AP163" s="420"/>
    </row>
    <row r="164" spans="1:42">
      <c r="A164" s="434">
        <v>161</v>
      </c>
      <c r="B164" s="434">
        <v>203</v>
      </c>
      <c r="C164" s="435" t="s">
        <v>4576</v>
      </c>
      <c r="D164" s="420" t="s">
        <v>3473</v>
      </c>
      <c r="E164" s="369" t="s">
        <v>4577</v>
      </c>
      <c r="F164" s="420"/>
      <c r="G164" s="420" t="s">
        <v>8575</v>
      </c>
      <c r="H164" s="436">
        <v>43608</v>
      </c>
      <c r="I164" s="436">
        <v>43608</v>
      </c>
      <c r="J164" s="420" t="s">
        <v>8547</v>
      </c>
      <c r="K164" s="420" t="s">
        <v>4767</v>
      </c>
      <c r="L164" s="420" t="s">
        <v>2940</v>
      </c>
      <c r="M164" s="420" t="s">
        <v>3067</v>
      </c>
      <c r="N164" s="440"/>
      <c r="O164" s="435" t="s">
        <v>4575</v>
      </c>
      <c r="P164" s="420"/>
      <c r="Q164" s="420"/>
      <c r="R164" s="420"/>
      <c r="S164" s="420"/>
      <c r="T164" s="420"/>
      <c r="U164" s="420"/>
      <c r="V164" s="420"/>
      <c r="W164" s="420"/>
      <c r="X164" s="420"/>
      <c r="Y164" s="434">
        <v>13196085</v>
      </c>
      <c r="Z164" s="435" t="s">
        <v>7411</v>
      </c>
      <c r="AA164" s="435" t="s">
        <v>7412</v>
      </c>
      <c r="AB164" s="420" t="s">
        <v>7413</v>
      </c>
      <c r="AC164" s="420"/>
      <c r="AD164" s="420" t="s">
        <v>7415</v>
      </c>
      <c r="AE164" s="435">
        <v>6171306</v>
      </c>
      <c r="AF164" s="420"/>
      <c r="AG164" s="420"/>
      <c r="AH164" s="420"/>
      <c r="AI164" s="420"/>
      <c r="AJ164" s="439" t="s">
        <v>7414</v>
      </c>
      <c r="AK164" s="420"/>
      <c r="AL164" s="420"/>
      <c r="AM164" s="420"/>
      <c r="AN164" s="420" t="s">
        <v>8849</v>
      </c>
      <c r="AO164" s="420" t="s">
        <v>8599</v>
      </c>
      <c r="AP164" s="420"/>
    </row>
    <row r="165" spans="1:42">
      <c r="A165" s="434">
        <v>162</v>
      </c>
      <c r="B165" s="434">
        <v>95</v>
      </c>
      <c r="C165" s="435" t="s">
        <v>4187</v>
      </c>
      <c r="D165" s="420" t="s">
        <v>3669</v>
      </c>
      <c r="E165" s="369" t="s">
        <v>4188</v>
      </c>
      <c r="F165" s="420"/>
      <c r="G165" s="420" t="s">
        <v>8575</v>
      </c>
      <c r="H165" s="436">
        <v>43608</v>
      </c>
      <c r="I165" s="436">
        <v>43608</v>
      </c>
      <c r="J165" s="420" t="s">
        <v>8547</v>
      </c>
      <c r="K165" s="420" t="s">
        <v>4767</v>
      </c>
      <c r="L165" s="420" t="s">
        <v>2940</v>
      </c>
      <c r="M165" s="420" t="s">
        <v>3047</v>
      </c>
      <c r="N165" s="440"/>
      <c r="O165" s="435" t="s">
        <v>4186</v>
      </c>
      <c r="P165" s="420"/>
      <c r="Q165" s="420"/>
      <c r="R165" s="420"/>
      <c r="S165" s="420"/>
      <c r="T165" s="420"/>
      <c r="U165" s="420"/>
      <c r="V165" s="420"/>
      <c r="W165" s="420"/>
      <c r="X165" s="420"/>
      <c r="Y165" s="434">
        <v>13195147</v>
      </c>
      <c r="Z165" s="435" t="s">
        <v>8118</v>
      </c>
      <c r="AA165" s="435" t="s">
        <v>8119</v>
      </c>
      <c r="AB165" s="434">
        <v>930030392</v>
      </c>
      <c r="AC165" s="420"/>
      <c r="AD165" s="434">
        <v>930030392</v>
      </c>
      <c r="AE165" s="441">
        <v>12163766</v>
      </c>
      <c r="AF165" s="420"/>
      <c r="AG165" s="420"/>
      <c r="AH165" s="420"/>
      <c r="AI165" s="420"/>
      <c r="AJ165" s="439" t="s">
        <v>8120</v>
      </c>
      <c r="AK165" s="420"/>
      <c r="AL165" s="420"/>
      <c r="AM165" s="420"/>
      <c r="AN165" s="420" t="s">
        <v>8847</v>
      </c>
      <c r="AO165" s="369" t="s">
        <v>8866</v>
      </c>
      <c r="AP165" s="420"/>
    </row>
    <row r="166" spans="1:42">
      <c r="A166" s="434">
        <v>163</v>
      </c>
      <c r="B166" s="434">
        <v>157</v>
      </c>
      <c r="C166" s="435" t="s">
        <v>4410</v>
      </c>
      <c r="D166" s="420" t="s">
        <v>3394</v>
      </c>
      <c r="E166" s="369" t="s">
        <v>4411</v>
      </c>
      <c r="F166" s="420"/>
      <c r="G166" s="420" t="s">
        <v>8575</v>
      </c>
      <c r="H166" s="436">
        <v>43608</v>
      </c>
      <c r="I166" s="436">
        <v>43608</v>
      </c>
      <c r="J166" s="420" t="s">
        <v>8547</v>
      </c>
      <c r="K166" s="420" t="s">
        <v>4767</v>
      </c>
      <c r="L166" s="420" t="s">
        <v>2940</v>
      </c>
      <c r="M166" s="420" t="s">
        <v>3084</v>
      </c>
      <c r="N166" s="440"/>
      <c r="O166" s="435" t="s">
        <v>4409</v>
      </c>
      <c r="P166" s="420"/>
      <c r="Q166" s="420"/>
      <c r="R166" s="420"/>
      <c r="S166" s="420"/>
      <c r="T166" s="420"/>
      <c r="U166" s="420"/>
      <c r="V166" s="420"/>
      <c r="W166" s="420"/>
      <c r="X166" s="420"/>
      <c r="Y166" s="434">
        <v>13196091</v>
      </c>
      <c r="Z166" s="435" t="s">
        <v>7127</v>
      </c>
      <c r="AA166" s="435" t="s">
        <v>6860</v>
      </c>
      <c r="AB166" s="420" t="s">
        <v>6957</v>
      </c>
      <c r="AC166" s="420"/>
      <c r="AD166" s="420" t="s">
        <v>7128</v>
      </c>
      <c r="AE166" s="441">
        <v>12163363</v>
      </c>
      <c r="AF166" s="420"/>
      <c r="AG166" s="420"/>
      <c r="AH166" s="420"/>
      <c r="AI166" s="420"/>
      <c r="AJ166" s="439" t="s">
        <v>6958</v>
      </c>
      <c r="AK166" s="420"/>
      <c r="AL166" s="420"/>
      <c r="AM166" s="420"/>
      <c r="AN166" s="420" t="s">
        <v>8826</v>
      </c>
      <c r="AO166" s="420" t="s">
        <v>8867</v>
      </c>
      <c r="AP166" s="420"/>
    </row>
    <row r="167" spans="1:42">
      <c r="A167" s="434">
        <v>164</v>
      </c>
      <c r="B167" s="434">
        <v>209</v>
      </c>
      <c r="C167" s="435" t="s">
        <v>4599</v>
      </c>
      <c r="D167" s="420" t="s">
        <v>3485</v>
      </c>
      <c r="E167" s="369" t="s">
        <v>4600</v>
      </c>
      <c r="F167" s="420"/>
      <c r="G167" s="420" t="s">
        <v>8575</v>
      </c>
      <c r="H167" s="436">
        <v>43608</v>
      </c>
      <c r="I167" s="436">
        <v>43608</v>
      </c>
      <c r="J167" s="420" t="s">
        <v>8072</v>
      </c>
      <c r="K167" s="420" t="s">
        <v>4767</v>
      </c>
      <c r="L167" s="420" t="s">
        <v>2940</v>
      </c>
      <c r="M167" s="420" t="s">
        <v>7426</v>
      </c>
      <c r="N167" s="440"/>
      <c r="O167" s="435" t="s">
        <v>4598</v>
      </c>
      <c r="P167" s="420"/>
      <c r="Q167" s="420"/>
      <c r="R167" s="420"/>
      <c r="S167" s="420"/>
      <c r="T167" s="420"/>
      <c r="U167" s="420"/>
      <c r="V167" s="420"/>
      <c r="W167" s="420"/>
      <c r="X167" s="420"/>
      <c r="Y167" s="420" t="s">
        <v>4599</v>
      </c>
      <c r="Z167" s="435" t="s">
        <v>7454</v>
      </c>
      <c r="AA167" s="435" t="s">
        <v>7455</v>
      </c>
      <c r="AB167" s="420" t="s">
        <v>7456</v>
      </c>
      <c r="AC167" s="420"/>
      <c r="AD167" s="420" t="s">
        <v>7458</v>
      </c>
      <c r="AE167" s="435">
        <v>5170607</v>
      </c>
      <c r="AF167" s="420"/>
      <c r="AG167" s="420"/>
      <c r="AH167" s="420"/>
      <c r="AI167" s="420"/>
      <c r="AJ167" s="439" t="s">
        <v>7457</v>
      </c>
      <c r="AK167" s="420"/>
      <c r="AL167" s="420"/>
      <c r="AM167" s="420"/>
      <c r="AN167" s="420" t="s">
        <v>8072</v>
      </c>
      <c r="AO167" s="420" t="s">
        <v>8706</v>
      </c>
      <c r="AP167" s="420"/>
    </row>
    <row r="168" spans="1:42">
      <c r="A168" s="434">
        <v>165</v>
      </c>
      <c r="B168" s="434">
        <v>75</v>
      </c>
      <c r="C168" s="435" t="s">
        <v>4106</v>
      </c>
      <c r="D168" s="420" t="s">
        <v>4107</v>
      </c>
      <c r="E168" s="369" t="s">
        <v>4108</v>
      </c>
      <c r="F168" s="420"/>
      <c r="G168" s="420" t="s">
        <v>8575</v>
      </c>
      <c r="H168" s="436">
        <v>43608</v>
      </c>
      <c r="I168" s="436">
        <v>43608</v>
      </c>
      <c r="J168" s="420" t="s">
        <v>8072</v>
      </c>
      <c r="K168" s="420" t="s">
        <v>4767</v>
      </c>
      <c r="L168" s="420" t="s">
        <v>2940</v>
      </c>
      <c r="M168" s="420" t="s">
        <v>7280</v>
      </c>
      <c r="N168" s="440"/>
      <c r="O168" s="435" t="s">
        <v>4105</v>
      </c>
      <c r="P168" s="420"/>
      <c r="Q168" s="420"/>
      <c r="R168" s="420"/>
      <c r="S168" s="420"/>
      <c r="T168" s="420"/>
      <c r="U168" s="420"/>
      <c r="V168" s="420"/>
      <c r="W168" s="420"/>
      <c r="X168" s="420"/>
      <c r="Y168" s="434">
        <v>13194933</v>
      </c>
      <c r="Z168" s="435" t="s">
        <v>8007</v>
      </c>
      <c r="AA168" s="435" t="s">
        <v>8008</v>
      </c>
      <c r="AB168" s="434">
        <v>930032653</v>
      </c>
      <c r="AC168" s="420"/>
      <c r="AD168" s="434">
        <v>930030161</v>
      </c>
      <c r="AE168" s="441">
        <v>10162088</v>
      </c>
      <c r="AF168" s="420"/>
      <c r="AG168" s="420"/>
      <c r="AH168" s="420"/>
      <c r="AI168" s="420"/>
      <c r="AJ168" s="439" t="s">
        <v>8009</v>
      </c>
      <c r="AK168" s="420"/>
      <c r="AL168" s="420"/>
      <c r="AM168" s="420"/>
      <c r="AN168" s="420" t="s">
        <v>8072</v>
      </c>
      <c r="AO168" s="420" t="s">
        <v>8706</v>
      </c>
      <c r="AP168" s="420"/>
    </row>
    <row r="169" spans="1:42">
      <c r="A169" s="434">
        <v>166</v>
      </c>
      <c r="B169" s="434">
        <v>10</v>
      </c>
      <c r="C169" s="435" t="s">
        <v>3855</v>
      </c>
      <c r="D169" s="420" t="s">
        <v>3513</v>
      </c>
      <c r="E169" s="369" t="s">
        <v>3856</v>
      </c>
      <c r="F169" s="420"/>
      <c r="G169" s="420" t="s">
        <v>8575</v>
      </c>
      <c r="H169" s="436">
        <v>43608</v>
      </c>
      <c r="I169" s="436">
        <v>43608</v>
      </c>
      <c r="J169" s="420" t="s">
        <v>8547</v>
      </c>
      <c r="K169" s="420" t="s">
        <v>4767</v>
      </c>
      <c r="L169" s="420" t="s">
        <v>2940</v>
      </c>
      <c r="M169" s="420" t="s">
        <v>3111</v>
      </c>
      <c r="N169" s="440"/>
      <c r="O169" s="435" t="s">
        <v>3854</v>
      </c>
      <c r="P169" s="420"/>
      <c r="Q169" s="420"/>
      <c r="R169" s="420"/>
      <c r="S169" s="420"/>
      <c r="T169" s="420"/>
      <c r="U169" s="420"/>
      <c r="V169" s="420"/>
      <c r="W169" s="420"/>
      <c r="X169" s="420"/>
      <c r="Y169" s="434">
        <v>13212936</v>
      </c>
      <c r="Z169" s="435" t="s">
        <v>7556</v>
      </c>
      <c r="AA169" s="435" t="s">
        <v>7557</v>
      </c>
      <c r="AB169" s="420" t="s">
        <v>7558</v>
      </c>
      <c r="AC169" s="420"/>
      <c r="AD169" s="420" t="s">
        <v>7560</v>
      </c>
      <c r="AE169" s="435">
        <v>3170474</v>
      </c>
      <c r="AF169" s="420"/>
      <c r="AG169" s="420"/>
      <c r="AH169" s="420"/>
      <c r="AI169" s="420"/>
      <c r="AJ169" s="439" t="s">
        <v>7559</v>
      </c>
      <c r="AK169" s="420"/>
      <c r="AL169" s="420"/>
      <c r="AM169" s="420"/>
      <c r="AN169" s="420" t="s">
        <v>8847</v>
      </c>
      <c r="AO169" s="369" t="s">
        <v>8868</v>
      </c>
      <c r="AP169" s="420"/>
    </row>
    <row r="170" spans="1:42">
      <c r="A170" s="434">
        <v>167</v>
      </c>
      <c r="B170" s="434">
        <v>104</v>
      </c>
      <c r="C170" s="435" t="s">
        <v>4223</v>
      </c>
      <c r="D170" s="420" t="s">
        <v>3350</v>
      </c>
      <c r="E170" s="369" t="s">
        <v>4224</v>
      </c>
      <c r="F170" s="420"/>
      <c r="G170" s="420" t="s">
        <v>8575</v>
      </c>
      <c r="H170" s="436">
        <v>43608</v>
      </c>
      <c r="I170" s="436">
        <v>43608</v>
      </c>
      <c r="J170" s="420" t="s">
        <v>8547</v>
      </c>
      <c r="K170" s="420" t="s">
        <v>4767</v>
      </c>
      <c r="L170" s="420" t="s">
        <v>2940</v>
      </c>
      <c r="M170" s="420" t="s">
        <v>6946</v>
      </c>
      <c r="N170" s="440"/>
      <c r="O170" s="435" t="s">
        <v>4222</v>
      </c>
      <c r="P170" s="420"/>
      <c r="Q170" s="420"/>
      <c r="R170" s="420"/>
      <c r="S170" s="420"/>
      <c r="T170" s="420"/>
      <c r="U170" s="420"/>
      <c r="V170" s="420"/>
      <c r="W170" s="420"/>
      <c r="X170" s="420"/>
      <c r="Y170" s="420"/>
      <c r="Z170" s="435" t="s">
        <v>6961</v>
      </c>
      <c r="AA170" s="435" t="s">
        <v>6962</v>
      </c>
      <c r="AB170" s="420" t="s">
        <v>6963</v>
      </c>
      <c r="AC170" s="420"/>
      <c r="AD170" s="420" t="s">
        <v>6965</v>
      </c>
      <c r="AE170" s="435">
        <v>4170540</v>
      </c>
      <c r="AF170" s="420"/>
      <c r="AG170" s="420"/>
      <c r="AH170" s="420"/>
      <c r="AI170" s="420"/>
      <c r="AJ170" s="439" t="s">
        <v>6964</v>
      </c>
      <c r="AK170" s="420"/>
      <c r="AL170" s="420"/>
      <c r="AM170" s="420"/>
      <c r="AN170" s="420" t="s">
        <v>8826</v>
      </c>
      <c r="AO170" s="420" t="s">
        <v>8869</v>
      </c>
      <c r="AP170" s="420"/>
    </row>
    <row r="171" spans="1:42">
      <c r="A171" s="434">
        <v>168</v>
      </c>
      <c r="B171" s="434">
        <v>211</v>
      </c>
      <c r="C171" s="435" t="s">
        <v>4607</v>
      </c>
      <c r="D171" s="420" t="s">
        <v>3491</v>
      </c>
      <c r="E171" s="369" t="s">
        <v>4608</v>
      </c>
      <c r="F171" s="420"/>
      <c r="G171" s="420" t="s">
        <v>8575</v>
      </c>
      <c r="H171" s="436">
        <v>43608</v>
      </c>
      <c r="I171" s="436">
        <v>43607</v>
      </c>
      <c r="J171" s="420" t="s">
        <v>8861</v>
      </c>
      <c r="K171" s="420" t="s">
        <v>4767</v>
      </c>
      <c r="L171" s="420" t="s">
        <v>2940</v>
      </c>
      <c r="M171" s="420" t="s">
        <v>3075</v>
      </c>
      <c r="N171" s="440"/>
      <c r="O171" s="435" t="s">
        <v>4606</v>
      </c>
      <c r="P171" s="420"/>
      <c r="Q171" s="420"/>
      <c r="R171" s="420"/>
      <c r="S171" s="420"/>
      <c r="T171" s="420"/>
      <c r="U171" s="420"/>
      <c r="V171" s="420"/>
      <c r="W171" s="420"/>
      <c r="X171" s="420"/>
      <c r="Y171" s="434">
        <v>13196289</v>
      </c>
      <c r="Z171" s="435" t="s">
        <v>7469</v>
      </c>
      <c r="AA171" s="435" t="s">
        <v>7470</v>
      </c>
      <c r="AB171" s="420" t="s">
        <v>7476</v>
      </c>
      <c r="AC171" s="420"/>
      <c r="AD171" s="420" t="s">
        <v>7473</v>
      </c>
      <c r="AE171" s="441">
        <v>11162717</v>
      </c>
      <c r="AF171" s="420"/>
      <c r="AG171" s="420"/>
      <c r="AH171" s="420"/>
      <c r="AI171" s="420"/>
      <c r="AJ171" s="439" t="s">
        <v>7472</v>
      </c>
      <c r="AK171" s="420"/>
      <c r="AL171" s="420"/>
      <c r="AM171" s="420"/>
      <c r="AN171" s="420" t="s">
        <v>8826</v>
      </c>
      <c r="AO171" s="369" t="s">
        <v>8870</v>
      </c>
      <c r="AP171" s="420"/>
    </row>
    <row r="172" spans="1:42">
      <c r="A172" s="434">
        <v>169</v>
      </c>
      <c r="B172" s="434">
        <v>188</v>
      </c>
      <c r="C172" s="435" t="s">
        <v>4517</v>
      </c>
      <c r="D172" s="420" t="s">
        <v>3442</v>
      </c>
      <c r="E172" s="369" t="s">
        <v>4518</v>
      </c>
      <c r="F172" s="420"/>
      <c r="G172" s="420" t="s">
        <v>8575</v>
      </c>
      <c r="H172" s="436">
        <v>43608</v>
      </c>
      <c r="I172" s="436">
        <v>43608</v>
      </c>
      <c r="J172" s="420" t="s">
        <v>8072</v>
      </c>
      <c r="K172" s="420" t="s">
        <v>4767</v>
      </c>
      <c r="L172" s="420" t="s">
        <v>2940</v>
      </c>
      <c r="M172" s="420" t="s">
        <v>4776</v>
      </c>
      <c r="N172" s="440"/>
      <c r="O172" s="435" t="s">
        <v>4516</v>
      </c>
      <c r="P172" s="420"/>
      <c r="Q172" s="420"/>
      <c r="R172" s="420"/>
      <c r="S172" s="420"/>
      <c r="T172" s="420"/>
      <c r="U172" s="420"/>
      <c r="V172" s="420"/>
      <c r="W172" s="420"/>
      <c r="X172" s="420"/>
      <c r="Y172" s="434">
        <v>13197446</v>
      </c>
      <c r="Z172" s="435" t="s">
        <v>7307</v>
      </c>
      <c r="AA172" s="435" t="s">
        <v>7308</v>
      </c>
      <c r="AB172" s="420" t="s">
        <v>7309</v>
      </c>
      <c r="AC172" s="420"/>
      <c r="AD172" s="420"/>
      <c r="AE172" s="441">
        <v>10162017</v>
      </c>
      <c r="AF172" s="420"/>
      <c r="AG172" s="420"/>
      <c r="AH172" s="420"/>
      <c r="AI172" s="420"/>
      <c r="AJ172" s="439" t="s">
        <v>7310</v>
      </c>
      <c r="AK172" s="420"/>
      <c r="AL172" s="420"/>
      <c r="AM172" s="420"/>
      <c r="AN172" s="420" t="s">
        <v>8072</v>
      </c>
      <c r="AO172" s="420" t="s">
        <v>8706</v>
      </c>
      <c r="AP172" s="420"/>
    </row>
    <row r="173" spans="1:42">
      <c r="A173" s="434">
        <v>170</v>
      </c>
      <c r="B173" s="434">
        <v>88</v>
      </c>
      <c r="C173" s="435" t="s">
        <v>4160</v>
      </c>
      <c r="D173" s="420" t="s">
        <v>4161</v>
      </c>
      <c r="E173" s="369" t="s">
        <v>4162</v>
      </c>
      <c r="F173" s="420"/>
      <c r="G173" s="420" t="s">
        <v>8575</v>
      </c>
      <c r="H173" s="436">
        <v>43608</v>
      </c>
      <c r="I173" s="436">
        <v>43608</v>
      </c>
      <c r="J173" s="420" t="s">
        <v>8072</v>
      </c>
      <c r="K173" s="420" t="s">
        <v>4767</v>
      </c>
      <c r="L173" s="420" t="s">
        <v>2940</v>
      </c>
      <c r="M173" s="420" t="s">
        <v>5796</v>
      </c>
      <c r="N173" s="440"/>
      <c r="O173" s="442" t="s">
        <v>4159</v>
      </c>
      <c r="P173" s="420"/>
      <c r="Q173" s="420"/>
      <c r="R173" s="420"/>
      <c r="S173" s="420"/>
      <c r="T173" s="420"/>
      <c r="U173" s="420"/>
      <c r="V173" s="420"/>
      <c r="W173" s="420"/>
      <c r="X173" s="420"/>
      <c r="Y173" s="434">
        <v>13215026</v>
      </c>
      <c r="Z173" s="435" t="s">
        <v>8075</v>
      </c>
      <c r="AA173" s="435" t="s">
        <v>8076</v>
      </c>
      <c r="AB173" s="434">
        <v>930032663</v>
      </c>
      <c r="AC173" s="420"/>
      <c r="AD173" s="434">
        <v>930027985</v>
      </c>
      <c r="AE173" s="441">
        <v>12163765</v>
      </c>
      <c r="AF173" s="420"/>
      <c r="AG173" s="420"/>
      <c r="AH173" s="420"/>
      <c r="AI173" s="420"/>
      <c r="AJ173" s="439" t="s">
        <v>8077</v>
      </c>
      <c r="AK173" s="420"/>
      <c r="AL173" s="420"/>
      <c r="AM173" s="420"/>
      <c r="AN173" s="420" t="s">
        <v>8072</v>
      </c>
      <c r="AO173" s="420" t="s">
        <v>8706</v>
      </c>
      <c r="AP173" s="420"/>
    </row>
    <row r="174" spans="1:42">
      <c r="A174" s="434">
        <v>171</v>
      </c>
      <c r="B174" s="434">
        <v>201</v>
      </c>
      <c r="C174" s="435" t="s">
        <v>4569</v>
      </c>
      <c r="D174" s="420" t="s">
        <v>3468</v>
      </c>
      <c r="E174" s="369" t="s">
        <v>4570</v>
      </c>
      <c r="F174" s="420"/>
      <c r="G174" s="420" t="s">
        <v>8575</v>
      </c>
      <c r="H174" s="436">
        <v>43608</v>
      </c>
      <c r="I174" s="436">
        <v>43608</v>
      </c>
      <c r="J174" s="420" t="s">
        <v>8547</v>
      </c>
      <c r="K174" s="420" t="s">
        <v>4767</v>
      </c>
      <c r="L174" s="420" t="s">
        <v>2940</v>
      </c>
      <c r="M174" s="420" t="s">
        <v>3067</v>
      </c>
      <c r="N174" s="440"/>
      <c r="O174" s="435" t="s">
        <v>4568</v>
      </c>
      <c r="P174" s="420"/>
      <c r="Q174" s="420"/>
      <c r="R174" s="420"/>
      <c r="S174" s="420"/>
      <c r="T174" s="420"/>
      <c r="U174" s="420"/>
      <c r="V174" s="420"/>
      <c r="W174" s="420"/>
      <c r="X174" s="420"/>
      <c r="Y174" s="434">
        <v>13195190</v>
      </c>
      <c r="Z174" s="435" t="s">
        <v>7394</v>
      </c>
      <c r="AA174" s="435" t="s">
        <v>7395</v>
      </c>
      <c r="AB174" s="420" t="s">
        <v>7396</v>
      </c>
      <c r="AC174" s="420"/>
      <c r="AD174" s="420" t="s">
        <v>7398</v>
      </c>
      <c r="AE174" s="435">
        <v>6171308</v>
      </c>
      <c r="AF174" s="420"/>
      <c r="AG174" s="420"/>
      <c r="AH174" s="420"/>
      <c r="AI174" s="420"/>
      <c r="AJ174" s="439" t="s">
        <v>7397</v>
      </c>
      <c r="AK174" s="420"/>
      <c r="AL174" s="420"/>
      <c r="AM174" s="420"/>
      <c r="AN174" s="420" t="s">
        <v>8849</v>
      </c>
      <c r="AO174" s="420" t="s">
        <v>8599</v>
      </c>
      <c r="AP174" s="420"/>
    </row>
    <row r="175" spans="1:42">
      <c r="A175" s="434">
        <v>172</v>
      </c>
      <c r="B175" s="434">
        <v>114</v>
      </c>
      <c r="C175" s="435" t="s">
        <v>4261</v>
      </c>
      <c r="D175" s="420" t="s">
        <v>3311</v>
      </c>
      <c r="E175" s="369" t="s">
        <v>4262</v>
      </c>
      <c r="F175" s="420"/>
      <c r="G175" s="420" t="s">
        <v>8575</v>
      </c>
      <c r="H175" s="436">
        <v>43608</v>
      </c>
      <c r="I175" s="436">
        <v>43608</v>
      </c>
      <c r="J175" s="420" t="s">
        <v>8072</v>
      </c>
      <c r="K175" s="420" t="s">
        <v>4767</v>
      </c>
      <c r="L175" s="420" t="s">
        <v>2940</v>
      </c>
      <c r="M175" s="420" t="s">
        <v>6831</v>
      </c>
      <c r="N175" s="440"/>
      <c r="O175" s="435" t="s">
        <v>4260</v>
      </c>
      <c r="P175" s="420"/>
      <c r="Q175" s="420"/>
      <c r="R175" s="420"/>
      <c r="S175" s="420"/>
      <c r="T175" s="420"/>
      <c r="U175" s="420"/>
      <c r="V175" s="420"/>
      <c r="W175" s="420"/>
      <c r="X175" s="420"/>
      <c r="Y175" s="434">
        <v>13195876</v>
      </c>
      <c r="Z175" s="435" t="s">
        <v>6825</v>
      </c>
      <c r="AA175" s="435" t="s">
        <v>6826</v>
      </c>
      <c r="AB175" s="420" t="s">
        <v>6827</v>
      </c>
      <c r="AC175" s="420"/>
      <c r="AD175" s="420" t="s">
        <v>6829</v>
      </c>
      <c r="AE175" s="435"/>
      <c r="AF175" s="420"/>
      <c r="AG175" s="420"/>
      <c r="AH175" s="420"/>
      <c r="AI175" s="420"/>
      <c r="AJ175" s="439" t="s">
        <v>6828</v>
      </c>
      <c r="AK175" s="420"/>
      <c r="AL175" s="420"/>
      <c r="AM175" s="420"/>
      <c r="AN175" s="420" t="s">
        <v>8072</v>
      </c>
      <c r="AO175" s="420" t="s">
        <v>8706</v>
      </c>
      <c r="AP175" s="420"/>
    </row>
    <row r="176" spans="1:42">
      <c r="A176" s="434">
        <v>173</v>
      </c>
      <c r="B176" s="434">
        <v>7</v>
      </c>
      <c r="C176" s="435" t="s">
        <v>3841</v>
      </c>
      <c r="D176" s="420" t="s">
        <v>3508</v>
      </c>
      <c r="E176" s="369" t="s">
        <v>3844</v>
      </c>
      <c r="F176" s="420"/>
      <c r="G176" s="420" t="s">
        <v>8575</v>
      </c>
      <c r="H176" s="436">
        <v>43608</v>
      </c>
      <c r="I176" s="436">
        <v>43605</v>
      </c>
      <c r="J176" s="420" t="s">
        <v>8547</v>
      </c>
      <c r="K176" s="420" t="s">
        <v>4767</v>
      </c>
      <c r="L176" s="420" t="s">
        <v>2940</v>
      </c>
      <c r="M176" s="420" t="s">
        <v>7486</v>
      </c>
      <c r="N176" s="440"/>
      <c r="O176" s="435" t="s">
        <v>3840</v>
      </c>
      <c r="P176" s="420"/>
      <c r="Q176" s="420"/>
      <c r="R176" s="420"/>
      <c r="S176" s="420"/>
      <c r="T176" s="420"/>
      <c r="U176" s="420"/>
      <c r="V176" s="420"/>
      <c r="W176" s="420"/>
      <c r="X176" s="420"/>
      <c r="Y176" s="434">
        <v>13214710</v>
      </c>
      <c r="Z176" s="435" t="s">
        <v>7535</v>
      </c>
      <c r="AA176" s="435" t="s">
        <v>7536</v>
      </c>
      <c r="AB176" s="420" t="s">
        <v>7537</v>
      </c>
      <c r="AC176" s="420"/>
      <c r="AD176" s="420" t="s">
        <v>7539</v>
      </c>
      <c r="AE176" s="435">
        <v>5171196</v>
      </c>
      <c r="AF176" s="420"/>
      <c r="AG176" s="420"/>
      <c r="AH176" s="420"/>
      <c r="AI176" s="420"/>
      <c r="AJ176" s="439" t="s">
        <v>7538</v>
      </c>
      <c r="AK176" s="420"/>
      <c r="AL176" s="420"/>
      <c r="AM176" s="420"/>
      <c r="AN176" s="420" t="s">
        <v>8826</v>
      </c>
      <c r="AO176" s="369" t="s">
        <v>8871</v>
      </c>
      <c r="AP176" s="420"/>
    </row>
    <row r="177" spans="1:42">
      <c r="A177" s="434">
        <v>174</v>
      </c>
      <c r="B177" s="434">
        <v>156</v>
      </c>
      <c r="C177" s="435" t="s">
        <v>4406</v>
      </c>
      <c r="D177" s="420" t="s">
        <v>3392</v>
      </c>
      <c r="E177" s="369" t="s">
        <v>4407</v>
      </c>
      <c r="F177" s="420"/>
      <c r="G177" s="420" t="s">
        <v>8575</v>
      </c>
      <c r="H177" s="436">
        <v>43609</v>
      </c>
      <c r="I177" s="436">
        <v>43609</v>
      </c>
      <c r="J177" s="420" t="s">
        <v>8593</v>
      </c>
      <c r="K177" s="420" t="s">
        <v>4767</v>
      </c>
      <c r="L177" s="420" t="s">
        <v>2940</v>
      </c>
      <c r="M177" s="420" t="s">
        <v>3084</v>
      </c>
      <c r="N177" s="440"/>
      <c r="O177" s="435" t="s">
        <v>4405</v>
      </c>
      <c r="P177" s="420"/>
      <c r="Q177" s="420"/>
      <c r="R177" s="420"/>
      <c r="S177" s="420"/>
      <c r="T177" s="420"/>
      <c r="U177" s="420"/>
      <c r="V177" s="420"/>
      <c r="W177" s="420"/>
      <c r="X177" s="420"/>
      <c r="Y177" s="434">
        <v>13212956</v>
      </c>
      <c r="Z177" s="435" t="s">
        <v>7121</v>
      </c>
      <c r="AA177" s="435" t="s">
        <v>7122</v>
      </c>
      <c r="AB177" s="420" t="s">
        <v>7123</v>
      </c>
      <c r="AC177" s="420"/>
      <c r="AD177" s="420" t="s">
        <v>7125</v>
      </c>
      <c r="AE177" s="441">
        <v>12163703</v>
      </c>
      <c r="AF177" s="420"/>
      <c r="AG177" s="420"/>
      <c r="AH177" s="420"/>
      <c r="AI177" s="420"/>
      <c r="AJ177" s="439" t="s">
        <v>7124</v>
      </c>
      <c r="AK177" s="420"/>
      <c r="AL177" s="420"/>
      <c r="AM177" s="420"/>
      <c r="AN177" s="420" t="s">
        <v>8842</v>
      </c>
      <c r="AO177" s="420" t="s">
        <v>8599</v>
      </c>
      <c r="AP177" s="420"/>
    </row>
    <row r="178" spans="1:42">
      <c r="A178" s="434">
        <v>175</v>
      </c>
      <c r="B178" s="434">
        <v>215</v>
      </c>
      <c r="C178" s="435" t="s">
        <v>4621</v>
      </c>
      <c r="D178" s="420" t="s">
        <v>3500</v>
      </c>
      <c r="E178" s="369" t="s">
        <v>4622</v>
      </c>
      <c r="F178" s="420"/>
      <c r="G178" s="420" t="s">
        <v>8575</v>
      </c>
      <c r="H178" s="436">
        <v>43609</v>
      </c>
      <c r="I178" s="436">
        <v>43609</v>
      </c>
      <c r="J178" s="420" t="s">
        <v>8547</v>
      </c>
      <c r="K178" s="420" t="s">
        <v>4767</v>
      </c>
      <c r="L178" s="420" t="s">
        <v>2940</v>
      </c>
      <c r="M178" s="420" t="s">
        <v>7486</v>
      </c>
      <c r="N178" s="440"/>
      <c r="O178" s="435" t="s">
        <v>4620</v>
      </c>
      <c r="P178" s="420"/>
      <c r="Q178" s="420"/>
      <c r="R178" s="420"/>
      <c r="S178" s="420"/>
      <c r="T178" s="420"/>
      <c r="U178" s="420"/>
      <c r="V178" s="420"/>
      <c r="W178" s="420"/>
      <c r="X178" s="420"/>
      <c r="Y178" s="434">
        <v>13195346</v>
      </c>
      <c r="Z178" s="435" t="s">
        <v>7504</v>
      </c>
      <c r="AA178" s="435" t="s">
        <v>7505</v>
      </c>
      <c r="AB178" s="420" t="s">
        <v>7506</v>
      </c>
      <c r="AC178" s="420"/>
      <c r="AD178" s="420" t="s">
        <v>7508</v>
      </c>
      <c r="AE178" s="435">
        <v>5170789</v>
      </c>
      <c r="AF178" s="420"/>
      <c r="AG178" s="420"/>
      <c r="AH178" s="420"/>
      <c r="AI178" s="420"/>
      <c r="AJ178" s="439" t="s">
        <v>7507</v>
      </c>
      <c r="AK178" s="420"/>
      <c r="AL178" s="420"/>
      <c r="AM178" s="420"/>
      <c r="AN178" s="420" t="s">
        <v>8826</v>
      </c>
      <c r="AO178" s="369" t="s">
        <v>8872</v>
      </c>
      <c r="AP178" s="420"/>
    </row>
    <row r="179" spans="1:42">
      <c r="A179" s="434">
        <v>176</v>
      </c>
      <c r="B179" s="434">
        <v>207</v>
      </c>
      <c r="C179" s="435" t="s">
        <v>4592</v>
      </c>
      <c r="D179" s="420" t="s">
        <v>3483</v>
      </c>
      <c r="E179" s="369" t="s">
        <v>4593</v>
      </c>
      <c r="F179" s="420"/>
      <c r="G179" s="420" t="s">
        <v>8575</v>
      </c>
      <c r="H179" s="436">
        <v>43609</v>
      </c>
      <c r="I179" s="436">
        <v>43609</v>
      </c>
      <c r="J179" s="420" t="s">
        <v>8861</v>
      </c>
      <c r="K179" s="420" t="s">
        <v>4767</v>
      </c>
      <c r="L179" s="420" t="s">
        <v>2940</v>
      </c>
      <c r="M179" s="420" t="s">
        <v>3075</v>
      </c>
      <c r="N179" s="440"/>
      <c r="O179" s="435" t="s">
        <v>4591</v>
      </c>
      <c r="P179" s="420"/>
      <c r="Q179" s="420"/>
      <c r="R179" s="420"/>
      <c r="S179" s="420"/>
      <c r="T179" s="420"/>
      <c r="U179" s="420"/>
      <c r="V179" s="420"/>
      <c r="W179" s="420"/>
      <c r="X179" s="420"/>
      <c r="Y179" s="434">
        <v>13198582</v>
      </c>
      <c r="Z179" s="435" t="s">
        <v>7445</v>
      </c>
      <c r="AA179" s="435" t="s">
        <v>7446</v>
      </c>
      <c r="AB179" s="420" t="s">
        <v>7447</v>
      </c>
      <c r="AC179" s="420"/>
      <c r="AD179" s="420" t="s">
        <v>7449</v>
      </c>
      <c r="AE179" s="435">
        <v>5170735</v>
      </c>
      <c r="AF179" s="420"/>
      <c r="AG179" s="420"/>
      <c r="AH179" s="420"/>
      <c r="AI179" s="420"/>
      <c r="AJ179" s="439" t="s">
        <v>7448</v>
      </c>
      <c r="AK179" s="420"/>
      <c r="AL179" s="420"/>
      <c r="AM179" s="420"/>
      <c r="AN179" s="420" t="s">
        <v>8826</v>
      </c>
      <c r="AO179" s="369" t="s">
        <v>8873</v>
      </c>
      <c r="AP179" s="420"/>
    </row>
    <row r="180" spans="1:42">
      <c r="A180" s="434">
        <v>177</v>
      </c>
      <c r="B180" s="434">
        <v>192</v>
      </c>
      <c r="C180" s="435" t="s">
        <v>4533</v>
      </c>
      <c r="D180" s="420" t="s">
        <v>3450</v>
      </c>
      <c r="E180" s="369" t="s">
        <v>4534</v>
      </c>
      <c r="F180" s="420"/>
      <c r="G180" s="420" t="s">
        <v>8575</v>
      </c>
      <c r="H180" s="436">
        <v>43609</v>
      </c>
      <c r="I180" s="436">
        <v>43609</v>
      </c>
      <c r="J180" s="420" t="s">
        <v>8072</v>
      </c>
      <c r="K180" s="420" t="s">
        <v>4767</v>
      </c>
      <c r="L180" s="420" t="s">
        <v>2940</v>
      </c>
      <c r="M180" s="420" t="s">
        <v>4776</v>
      </c>
      <c r="N180" s="440"/>
      <c r="O180" s="435" t="s">
        <v>4532</v>
      </c>
      <c r="P180" s="420"/>
      <c r="Q180" s="420"/>
      <c r="R180" s="420"/>
      <c r="S180" s="420"/>
      <c r="T180" s="420"/>
      <c r="U180" s="420"/>
      <c r="V180" s="420"/>
      <c r="W180" s="420"/>
      <c r="X180" s="420"/>
      <c r="Y180" s="434">
        <v>13214967</v>
      </c>
      <c r="Z180" s="435" t="s">
        <v>7336</v>
      </c>
      <c r="AA180" s="435" t="s">
        <v>7337</v>
      </c>
      <c r="AB180" s="420" t="s">
        <v>7338</v>
      </c>
      <c r="AC180" s="420"/>
      <c r="AD180" s="420"/>
      <c r="AE180" s="435"/>
      <c r="AF180" s="420"/>
      <c r="AG180" s="420"/>
      <c r="AH180" s="420"/>
      <c r="AI180" s="420"/>
      <c r="AJ180" s="439" t="s">
        <v>7339</v>
      </c>
      <c r="AK180" s="420"/>
      <c r="AL180" s="420"/>
      <c r="AM180" s="420"/>
      <c r="AN180" s="420" t="s">
        <v>8072</v>
      </c>
      <c r="AO180" s="420" t="s">
        <v>8706</v>
      </c>
      <c r="AP180" s="420"/>
    </row>
    <row r="181" spans="1:42">
      <c r="A181" s="434">
        <v>178</v>
      </c>
      <c r="B181" s="434">
        <v>133</v>
      </c>
      <c r="C181" s="435" t="s">
        <v>4319</v>
      </c>
      <c r="D181" s="420" t="s">
        <v>3711</v>
      </c>
      <c r="E181" s="369" t="s">
        <v>4320</v>
      </c>
      <c r="F181" s="420"/>
      <c r="G181" s="420" t="s">
        <v>8575</v>
      </c>
      <c r="H181" s="436">
        <v>43609</v>
      </c>
      <c r="I181" s="436">
        <v>43601</v>
      </c>
      <c r="J181" s="420" t="s">
        <v>8547</v>
      </c>
      <c r="K181" s="420" t="s">
        <v>4767</v>
      </c>
      <c r="L181" s="420" t="s">
        <v>2940</v>
      </c>
      <c r="M181" s="420" t="s">
        <v>8576</v>
      </c>
      <c r="N181" s="440"/>
      <c r="O181" s="435" t="s">
        <v>4318</v>
      </c>
      <c r="P181" s="420"/>
      <c r="Q181" s="420"/>
      <c r="R181" s="420"/>
      <c r="S181" s="420"/>
      <c r="T181" s="420"/>
      <c r="U181" s="420"/>
      <c r="V181" s="420"/>
      <c r="W181" s="420"/>
      <c r="X181" s="420"/>
      <c r="Y181" s="434">
        <v>13195977</v>
      </c>
      <c r="Z181" s="435" t="s">
        <v>8241</v>
      </c>
      <c r="AA181" s="435" t="s">
        <v>8242</v>
      </c>
      <c r="AB181" s="420" t="s">
        <v>8243</v>
      </c>
      <c r="AC181" s="420"/>
      <c r="AD181" s="434">
        <v>930030409</v>
      </c>
      <c r="AE181" s="435"/>
      <c r="AF181" s="420"/>
      <c r="AG181" s="420"/>
      <c r="AH181" s="420"/>
      <c r="AI181" s="420"/>
      <c r="AJ181" s="439" t="s">
        <v>8244</v>
      </c>
      <c r="AK181" s="420"/>
      <c r="AL181" s="420"/>
      <c r="AM181" s="420"/>
      <c r="AN181" s="420" t="s">
        <v>8849</v>
      </c>
      <c r="AO181" s="420" t="s">
        <v>8599</v>
      </c>
      <c r="AP181" s="420"/>
    </row>
    <row r="182" spans="1:42">
      <c r="A182" s="434">
        <v>179</v>
      </c>
      <c r="B182" s="434">
        <v>96</v>
      </c>
      <c r="C182" s="435" t="s">
        <v>4190</v>
      </c>
      <c r="D182" s="420" t="s">
        <v>3671</v>
      </c>
      <c r="E182" s="369" t="s">
        <v>4191</v>
      </c>
      <c r="F182" s="420"/>
      <c r="G182" s="420" t="s">
        <v>8575</v>
      </c>
      <c r="H182" s="436">
        <v>43609</v>
      </c>
      <c r="I182" s="436">
        <v>43608</v>
      </c>
      <c r="J182" s="420" t="s">
        <v>8547</v>
      </c>
      <c r="K182" s="420" t="s">
        <v>4767</v>
      </c>
      <c r="L182" s="420" t="s">
        <v>2940</v>
      </c>
      <c r="M182" s="420" t="s">
        <v>3048</v>
      </c>
      <c r="N182" s="440"/>
      <c r="O182" s="435" t="s">
        <v>4189</v>
      </c>
      <c r="P182" s="420"/>
      <c r="Q182" s="420"/>
      <c r="R182" s="420"/>
      <c r="S182" s="420"/>
      <c r="T182" s="420"/>
      <c r="U182" s="420"/>
      <c r="V182" s="420"/>
      <c r="W182" s="420"/>
      <c r="X182" s="420"/>
      <c r="Y182" s="434">
        <v>13195020</v>
      </c>
      <c r="Z182" s="435" t="s">
        <v>8124</v>
      </c>
      <c r="AA182" s="435" t="s">
        <v>8125</v>
      </c>
      <c r="AB182" s="434">
        <v>930032617</v>
      </c>
      <c r="AC182" s="420"/>
      <c r="AD182" s="420"/>
      <c r="AE182" s="435"/>
      <c r="AF182" s="420"/>
      <c r="AG182" s="420"/>
      <c r="AH182" s="420"/>
      <c r="AI182" s="420"/>
      <c r="AJ182" s="439" t="s">
        <v>8126</v>
      </c>
      <c r="AK182" s="420"/>
      <c r="AL182" s="420"/>
      <c r="AM182" s="420"/>
      <c r="AN182" s="420" t="s">
        <v>8826</v>
      </c>
      <c r="AO182" s="369" t="s">
        <v>8874</v>
      </c>
      <c r="AP182" s="420"/>
    </row>
    <row r="183" spans="1:42">
      <c r="A183" s="434">
        <v>180</v>
      </c>
      <c r="B183" s="434">
        <v>234</v>
      </c>
      <c r="C183" s="435" t="s">
        <v>4681</v>
      </c>
      <c r="D183" s="420" t="s">
        <v>3539</v>
      </c>
      <c r="E183" s="369" t="s">
        <v>4682</v>
      </c>
      <c r="F183" s="420"/>
      <c r="G183" s="420" t="s">
        <v>8575</v>
      </c>
      <c r="H183" s="436">
        <v>43609</v>
      </c>
      <c r="I183" s="436">
        <v>43611</v>
      </c>
      <c r="J183" s="420" t="s">
        <v>8072</v>
      </c>
      <c r="K183" s="420" t="s">
        <v>4767</v>
      </c>
      <c r="L183" s="420" t="s">
        <v>2940</v>
      </c>
      <c r="M183" s="420" t="s">
        <v>5432</v>
      </c>
      <c r="N183" s="440"/>
      <c r="O183" s="435" t="s">
        <v>4680</v>
      </c>
      <c r="P183" s="420"/>
      <c r="Q183" s="420"/>
      <c r="R183" s="420"/>
      <c r="S183" s="420"/>
      <c r="T183" s="420"/>
      <c r="U183" s="420"/>
      <c r="V183" s="420"/>
      <c r="W183" s="420"/>
      <c r="X183" s="420"/>
      <c r="Y183" s="434">
        <v>13196061</v>
      </c>
      <c r="Z183" s="435" t="s">
        <v>7654</v>
      </c>
      <c r="AA183" s="435" t="s">
        <v>7655</v>
      </c>
      <c r="AB183" s="420" t="s">
        <v>7656</v>
      </c>
      <c r="AC183" s="420"/>
      <c r="AD183" s="420" t="s">
        <v>7658</v>
      </c>
      <c r="AE183" s="435">
        <v>4170560</v>
      </c>
      <c r="AF183" s="420"/>
      <c r="AG183" s="420"/>
      <c r="AH183" s="420"/>
      <c r="AI183" s="420"/>
      <c r="AJ183" s="439" t="s">
        <v>7657</v>
      </c>
      <c r="AK183" s="420"/>
      <c r="AL183" s="420"/>
      <c r="AM183" s="420"/>
      <c r="AN183" s="420" t="s">
        <v>8072</v>
      </c>
      <c r="AO183" s="420" t="s">
        <v>8706</v>
      </c>
      <c r="AP183" s="420"/>
    </row>
    <row r="184" spans="1:42">
      <c r="A184" s="434">
        <v>181</v>
      </c>
      <c r="B184" s="434">
        <v>115</v>
      </c>
      <c r="C184" s="435" t="s">
        <v>4264</v>
      </c>
      <c r="D184" s="420" t="s">
        <v>3351</v>
      </c>
      <c r="E184" s="369" t="s">
        <v>4265</v>
      </c>
      <c r="F184" s="420"/>
      <c r="G184" s="420" t="s">
        <v>8575</v>
      </c>
      <c r="H184" s="436">
        <v>43609</v>
      </c>
      <c r="I184" s="436">
        <v>43609</v>
      </c>
      <c r="J184" s="420" t="s">
        <v>8593</v>
      </c>
      <c r="K184" s="420" t="s">
        <v>4767</v>
      </c>
      <c r="L184" s="420" t="s">
        <v>2940</v>
      </c>
      <c r="M184" s="420" t="s">
        <v>6946</v>
      </c>
      <c r="N184" s="440"/>
      <c r="O184" s="435" t="s">
        <v>4263</v>
      </c>
      <c r="P184" s="420"/>
      <c r="Q184" s="420"/>
      <c r="R184" s="420"/>
      <c r="S184" s="420"/>
      <c r="T184" s="420"/>
      <c r="U184" s="420"/>
      <c r="V184" s="420"/>
      <c r="W184" s="420"/>
      <c r="X184" s="420"/>
      <c r="Y184" s="434">
        <v>13214813</v>
      </c>
      <c r="Z184" s="435" t="s">
        <v>6968</v>
      </c>
      <c r="AA184" s="435" t="s">
        <v>6969</v>
      </c>
      <c r="AB184" s="420" t="s">
        <v>6970</v>
      </c>
      <c r="AC184" s="420"/>
      <c r="AD184" s="420" t="s">
        <v>6972</v>
      </c>
      <c r="AE184" s="435">
        <v>5170619</v>
      </c>
      <c r="AF184" s="420"/>
      <c r="AG184" s="420"/>
      <c r="AH184" s="420"/>
      <c r="AI184" s="420"/>
      <c r="AJ184" s="439" t="s">
        <v>6971</v>
      </c>
      <c r="AK184" s="420"/>
      <c r="AL184" s="420"/>
      <c r="AM184" s="420"/>
      <c r="AN184" s="420" t="s">
        <v>8842</v>
      </c>
      <c r="AO184" s="420" t="s">
        <v>8599</v>
      </c>
      <c r="AP184" s="420"/>
    </row>
    <row r="185" spans="1:42">
      <c r="A185" s="434">
        <v>182</v>
      </c>
      <c r="B185" s="434">
        <v>232</v>
      </c>
      <c r="C185" s="435" t="s">
        <v>8875</v>
      </c>
      <c r="D185" s="420" t="s">
        <v>3658</v>
      </c>
      <c r="E185" s="369" t="s">
        <v>4676</v>
      </c>
      <c r="F185" s="420"/>
      <c r="G185" s="420" t="s">
        <v>8575</v>
      </c>
      <c r="H185" s="436">
        <v>43609</v>
      </c>
      <c r="I185" s="436">
        <v>43609</v>
      </c>
      <c r="J185" s="420" t="s">
        <v>8547</v>
      </c>
      <c r="K185" s="420" t="s">
        <v>4767</v>
      </c>
      <c r="L185" s="420" t="s">
        <v>2940</v>
      </c>
      <c r="M185" s="420" t="s">
        <v>5542</v>
      </c>
      <c r="N185" s="440"/>
      <c r="O185" s="435" t="s">
        <v>4674</v>
      </c>
      <c r="P185" s="420"/>
      <c r="Q185" s="420"/>
      <c r="R185" s="420"/>
      <c r="S185" s="420"/>
      <c r="T185" s="420"/>
      <c r="U185" s="420"/>
      <c r="V185" s="420"/>
      <c r="W185" s="420"/>
      <c r="X185" s="420"/>
      <c r="Y185" s="434">
        <v>13195247</v>
      </c>
      <c r="Z185" s="435" t="s">
        <v>8066</v>
      </c>
      <c r="AA185" s="435" t="s">
        <v>8067</v>
      </c>
      <c r="AB185" s="434">
        <v>930032649</v>
      </c>
      <c r="AC185" s="420"/>
      <c r="AD185" s="434">
        <v>930032508</v>
      </c>
      <c r="AE185" s="441">
        <v>12164009</v>
      </c>
      <c r="AF185" s="420"/>
      <c r="AG185" s="420"/>
      <c r="AH185" s="420"/>
      <c r="AI185" s="420"/>
      <c r="AJ185" s="439" t="s">
        <v>8068</v>
      </c>
      <c r="AK185" s="420"/>
      <c r="AL185" s="420"/>
      <c r="AM185" s="420"/>
      <c r="AN185" s="420" t="s">
        <v>8849</v>
      </c>
      <c r="AO185" s="420" t="s">
        <v>8599</v>
      </c>
      <c r="AP185" s="420"/>
    </row>
    <row r="186" spans="1:42">
      <c r="A186" s="434">
        <v>183</v>
      </c>
      <c r="B186" s="434">
        <v>4</v>
      </c>
      <c r="C186" s="435" t="s">
        <v>3827</v>
      </c>
      <c r="D186" s="420" t="s">
        <v>3828</v>
      </c>
      <c r="E186" s="369" t="s">
        <v>3829</v>
      </c>
      <c r="F186" s="420"/>
      <c r="G186" s="420" t="s">
        <v>8575</v>
      </c>
      <c r="H186" s="436">
        <v>43609</v>
      </c>
      <c r="I186" s="436">
        <v>43609</v>
      </c>
      <c r="J186" s="420" t="s">
        <v>8072</v>
      </c>
      <c r="K186" s="420" t="s">
        <v>4767</v>
      </c>
      <c r="L186" s="420" t="s">
        <v>2940</v>
      </c>
      <c r="M186" s="420" t="s">
        <v>7280</v>
      </c>
      <c r="N186" s="440"/>
      <c r="O186" s="435" t="s">
        <v>3826</v>
      </c>
      <c r="P186" s="420"/>
      <c r="Q186" s="420"/>
      <c r="R186" s="420"/>
      <c r="S186" s="420"/>
      <c r="T186" s="420"/>
      <c r="U186" s="420"/>
      <c r="V186" s="420"/>
      <c r="W186" s="420"/>
      <c r="X186" s="420"/>
      <c r="Y186" s="434">
        <v>13195936</v>
      </c>
      <c r="Z186" s="435" t="s">
        <v>8321</v>
      </c>
      <c r="AA186" s="435" t="s">
        <v>6926</v>
      </c>
      <c r="AB186" s="420" t="s">
        <v>8322</v>
      </c>
      <c r="AC186" s="420"/>
      <c r="AD186" s="420" t="s">
        <v>8322</v>
      </c>
      <c r="AE186" s="441">
        <v>12163354</v>
      </c>
      <c r="AF186" s="420"/>
      <c r="AG186" s="420"/>
      <c r="AH186" s="420"/>
      <c r="AI186" s="420"/>
      <c r="AJ186" s="439" t="s">
        <v>8323</v>
      </c>
      <c r="AK186" s="420"/>
      <c r="AL186" s="420"/>
      <c r="AM186" s="420"/>
      <c r="AN186" s="420" t="s">
        <v>8072</v>
      </c>
      <c r="AO186" s="420" t="s">
        <v>8706</v>
      </c>
      <c r="AP186" s="420"/>
    </row>
    <row r="187" spans="1:42">
      <c r="A187" s="434">
        <v>184</v>
      </c>
      <c r="B187" s="434">
        <v>51</v>
      </c>
      <c r="C187" s="435" t="s">
        <v>4013</v>
      </c>
      <c r="D187" s="420" t="s">
        <v>3586</v>
      </c>
      <c r="E187" s="369" t="s">
        <v>4014</v>
      </c>
      <c r="F187" s="420"/>
      <c r="G187" s="420" t="s">
        <v>8575</v>
      </c>
      <c r="H187" s="436">
        <v>43609</v>
      </c>
      <c r="I187" s="436">
        <v>43609</v>
      </c>
      <c r="J187" s="420" t="s">
        <v>8072</v>
      </c>
      <c r="K187" s="420" t="s">
        <v>4767</v>
      </c>
      <c r="L187" s="420" t="s">
        <v>2940</v>
      </c>
      <c r="M187" s="420" t="s">
        <v>8399</v>
      </c>
      <c r="N187" s="440"/>
      <c r="O187" s="435" t="s">
        <v>4012</v>
      </c>
      <c r="P187" s="420"/>
      <c r="Q187" s="420"/>
      <c r="R187" s="420"/>
      <c r="S187" s="420"/>
      <c r="T187" s="420"/>
      <c r="U187" s="420"/>
      <c r="V187" s="420"/>
      <c r="W187" s="420"/>
      <c r="X187" s="420"/>
      <c r="Y187" s="434">
        <v>13195503</v>
      </c>
      <c r="Z187" s="435" t="s">
        <v>7844</v>
      </c>
      <c r="AA187" s="435" t="s">
        <v>7845</v>
      </c>
      <c r="AB187" s="420" t="s">
        <v>7846</v>
      </c>
      <c r="AC187" s="420"/>
      <c r="AD187" s="420" t="s">
        <v>7848</v>
      </c>
      <c r="AE187" s="439" t="s">
        <v>7849</v>
      </c>
      <c r="AF187" s="420"/>
      <c r="AG187" s="420"/>
      <c r="AH187" s="420"/>
      <c r="AI187" s="420"/>
      <c r="AJ187" s="439" t="s">
        <v>7847</v>
      </c>
      <c r="AK187" s="420"/>
      <c r="AL187" s="420"/>
      <c r="AM187" s="420"/>
      <c r="AN187" s="420" t="s">
        <v>8072</v>
      </c>
      <c r="AO187" s="420" t="s">
        <v>8706</v>
      </c>
      <c r="AP187" s="420"/>
    </row>
    <row r="188" spans="1:42">
      <c r="A188" s="434">
        <v>185</v>
      </c>
      <c r="B188" s="434">
        <v>210</v>
      </c>
      <c r="C188" s="435" t="s">
        <v>4603</v>
      </c>
      <c r="D188" s="420" t="s">
        <v>3489</v>
      </c>
      <c r="E188" s="369" t="s">
        <v>4604</v>
      </c>
      <c r="F188" s="420"/>
      <c r="G188" s="420" t="s">
        <v>8575</v>
      </c>
      <c r="H188" s="436">
        <v>43609</v>
      </c>
      <c r="I188" s="436">
        <v>43608</v>
      </c>
      <c r="J188" s="420" t="s">
        <v>8861</v>
      </c>
      <c r="K188" s="420" t="s">
        <v>4767</v>
      </c>
      <c r="L188" s="420" t="s">
        <v>2940</v>
      </c>
      <c r="M188" s="420" t="s">
        <v>3075</v>
      </c>
      <c r="N188" s="440"/>
      <c r="O188" s="435" t="s">
        <v>4602</v>
      </c>
      <c r="P188" s="420"/>
      <c r="Q188" s="420"/>
      <c r="R188" s="420"/>
      <c r="S188" s="420"/>
      <c r="T188" s="420"/>
      <c r="U188" s="420"/>
      <c r="V188" s="420"/>
      <c r="W188" s="420"/>
      <c r="X188" s="420"/>
      <c r="Y188" s="434">
        <v>13195881</v>
      </c>
      <c r="Z188" s="435" t="s">
        <v>7469</v>
      </c>
      <c r="AA188" s="435" t="s">
        <v>7470</v>
      </c>
      <c r="AB188" s="420" t="s">
        <v>7471</v>
      </c>
      <c r="AC188" s="420"/>
      <c r="AD188" s="420" t="s">
        <v>7473</v>
      </c>
      <c r="AE188" s="441">
        <v>11162718</v>
      </c>
      <c r="AF188" s="420"/>
      <c r="AG188" s="420"/>
      <c r="AH188" s="420"/>
      <c r="AI188" s="420"/>
      <c r="AJ188" s="439" t="s">
        <v>7472</v>
      </c>
      <c r="AK188" s="420"/>
      <c r="AL188" s="420"/>
      <c r="AM188" s="420"/>
      <c r="AN188" s="420" t="s">
        <v>8826</v>
      </c>
      <c r="AO188" s="369" t="s">
        <v>8651</v>
      </c>
      <c r="AP188" s="420"/>
    </row>
    <row r="189" spans="1:42">
      <c r="A189" s="434">
        <v>186</v>
      </c>
      <c r="B189" s="434">
        <v>112</v>
      </c>
      <c r="C189" s="435" t="s">
        <v>4255</v>
      </c>
      <c r="D189" s="420" t="s">
        <v>4256</v>
      </c>
      <c r="E189" s="369" t="s">
        <v>3302</v>
      </c>
      <c r="F189" s="420"/>
      <c r="G189" s="420" t="s">
        <v>8575</v>
      </c>
      <c r="H189" s="436">
        <v>43609</v>
      </c>
      <c r="I189" s="436">
        <v>43609</v>
      </c>
      <c r="J189" s="420" t="s">
        <v>8547</v>
      </c>
      <c r="K189" s="420" t="s">
        <v>4767</v>
      </c>
      <c r="L189" s="420" t="s">
        <v>2940</v>
      </c>
      <c r="M189" s="420" t="s">
        <v>8854</v>
      </c>
      <c r="N189" s="440"/>
      <c r="O189" s="435" t="s">
        <v>4254</v>
      </c>
      <c r="P189" s="420"/>
      <c r="Q189" s="420"/>
      <c r="R189" s="420"/>
      <c r="S189" s="420"/>
      <c r="T189" s="420"/>
      <c r="U189" s="420"/>
      <c r="V189" s="420"/>
      <c r="W189" s="420"/>
      <c r="X189" s="420"/>
      <c r="Y189" s="434">
        <v>13195311</v>
      </c>
      <c r="Z189" s="435" t="s">
        <v>8347</v>
      </c>
      <c r="AA189" s="435" t="s">
        <v>8348</v>
      </c>
      <c r="AB189" s="420" t="s">
        <v>8349</v>
      </c>
      <c r="AC189" s="420"/>
      <c r="AD189" s="420"/>
      <c r="AE189" s="441">
        <v>5171272</v>
      </c>
      <c r="AF189" s="420"/>
      <c r="AG189" s="420"/>
      <c r="AH189" s="420"/>
      <c r="AI189" s="420"/>
      <c r="AJ189" s="439" t="s">
        <v>8350</v>
      </c>
      <c r="AK189" s="420"/>
      <c r="AL189" s="420"/>
      <c r="AM189" s="420"/>
      <c r="AN189" s="420" t="s">
        <v>8826</v>
      </c>
      <c r="AO189" s="369" t="s">
        <v>8876</v>
      </c>
      <c r="AP189" s="420"/>
    </row>
    <row r="190" spans="1:42">
      <c r="A190" s="434">
        <v>187</v>
      </c>
      <c r="B190" s="434">
        <v>217</v>
      </c>
      <c r="C190" s="435" t="s">
        <v>4627</v>
      </c>
      <c r="D190" s="420" t="s">
        <v>4628</v>
      </c>
      <c r="E190" s="369" t="s">
        <v>4629</v>
      </c>
      <c r="F190" s="420"/>
      <c r="G190" s="420" t="s">
        <v>8575</v>
      </c>
      <c r="H190" s="436">
        <v>43610</v>
      </c>
      <c r="I190" s="436">
        <v>43610</v>
      </c>
      <c r="J190" s="420" t="s">
        <v>8547</v>
      </c>
      <c r="K190" s="420" t="s">
        <v>4767</v>
      </c>
      <c r="L190" s="420" t="s">
        <v>2940</v>
      </c>
      <c r="M190" s="420" t="s">
        <v>7486</v>
      </c>
      <c r="N190" s="440"/>
      <c r="O190" s="435" t="s">
        <v>4626</v>
      </c>
      <c r="P190" s="420"/>
      <c r="Q190" s="420"/>
      <c r="R190" s="420"/>
      <c r="S190" s="420"/>
      <c r="T190" s="420"/>
      <c r="U190" s="420"/>
      <c r="V190" s="420"/>
      <c r="W190" s="420"/>
      <c r="X190" s="420"/>
      <c r="Y190" s="434">
        <v>13215907</v>
      </c>
      <c r="Z190" s="435" t="s">
        <v>7520</v>
      </c>
      <c r="AA190" s="435" t="s">
        <v>7521</v>
      </c>
      <c r="AB190" s="420" t="s">
        <v>7522</v>
      </c>
      <c r="AC190" s="420"/>
      <c r="AD190" s="420"/>
      <c r="AE190" s="435">
        <v>5170789</v>
      </c>
      <c r="AF190" s="420"/>
      <c r="AG190" s="420"/>
      <c r="AH190" s="420"/>
      <c r="AI190" s="420"/>
      <c r="AJ190" s="439" t="s">
        <v>7523</v>
      </c>
      <c r="AK190" s="420"/>
      <c r="AL190" s="420"/>
      <c r="AM190" s="420"/>
      <c r="AN190" s="420" t="s">
        <v>8826</v>
      </c>
      <c r="AO190" s="369" t="s">
        <v>8877</v>
      </c>
      <c r="AP190" s="420"/>
    </row>
    <row r="191" spans="1:42">
      <c r="A191" s="434">
        <v>188</v>
      </c>
      <c r="B191" s="434">
        <v>155</v>
      </c>
      <c r="C191" s="435" t="s">
        <v>4403</v>
      </c>
      <c r="D191" s="420" t="s">
        <v>3390</v>
      </c>
      <c r="E191" s="369" t="s">
        <v>4404</v>
      </c>
      <c r="F191" s="420"/>
      <c r="G191" s="420" t="s">
        <v>8575</v>
      </c>
      <c r="H191" s="436">
        <v>43610</v>
      </c>
      <c r="I191" s="436">
        <v>43610</v>
      </c>
      <c r="J191" s="420" t="s">
        <v>8706</v>
      </c>
      <c r="K191" s="420" t="s">
        <v>4767</v>
      </c>
      <c r="L191" s="420" t="s">
        <v>2940</v>
      </c>
      <c r="M191" s="420" t="s">
        <v>3084</v>
      </c>
      <c r="N191" s="440"/>
      <c r="O191" s="435" t="s">
        <v>4402</v>
      </c>
      <c r="P191" s="420"/>
      <c r="Q191" s="420"/>
      <c r="R191" s="420"/>
      <c r="S191" s="420"/>
      <c r="T191" s="420"/>
      <c r="U191" s="420"/>
      <c r="V191" s="420"/>
      <c r="W191" s="420"/>
      <c r="X191" s="420"/>
      <c r="Y191" s="434">
        <v>13212857</v>
      </c>
      <c r="Z191" s="435" t="s">
        <v>7115</v>
      </c>
      <c r="AA191" s="435" t="s">
        <v>7116</v>
      </c>
      <c r="AB191" s="420" t="s">
        <v>7117</v>
      </c>
      <c r="AC191" s="420"/>
      <c r="AD191" s="420" t="s">
        <v>6829</v>
      </c>
      <c r="AE191" s="441">
        <v>11162761</v>
      </c>
      <c r="AF191" s="420"/>
      <c r="AG191" s="420"/>
      <c r="AH191" s="420"/>
      <c r="AI191" s="420"/>
      <c r="AJ191" s="439" t="s">
        <v>7118</v>
      </c>
      <c r="AK191" s="420"/>
      <c r="AL191" s="420"/>
      <c r="AM191" s="420"/>
      <c r="AN191" s="420" t="s">
        <v>8072</v>
      </c>
      <c r="AO191" s="420" t="s">
        <v>8706</v>
      </c>
      <c r="AP191" s="420"/>
    </row>
    <row r="192" spans="1:42">
      <c r="A192" s="434">
        <v>189</v>
      </c>
      <c r="B192" s="434">
        <v>204</v>
      </c>
      <c r="C192" s="435" t="s">
        <v>4580</v>
      </c>
      <c r="D192" s="420" t="s">
        <v>3475</v>
      </c>
      <c r="E192" s="369" t="s">
        <v>4581</v>
      </c>
      <c r="F192" s="420"/>
      <c r="G192" s="420" t="s">
        <v>8575</v>
      </c>
      <c r="H192" s="436">
        <v>43610</v>
      </c>
      <c r="I192" s="436">
        <v>43610</v>
      </c>
      <c r="J192" s="420" t="s">
        <v>8706</v>
      </c>
      <c r="K192" s="420" t="s">
        <v>4767</v>
      </c>
      <c r="L192" s="420" t="s">
        <v>2940</v>
      </c>
      <c r="M192" s="420" t="s">
        <v>7426</v>
      </c>
      <c r="N192" s="440"/>
      <c r="O192" s="435" t="s">
        <v>4579</v>
      </c>
      <c r="P192" s="420"/>
      <c r="Q192" s="420"/>
      <c r="R192" s="420"/>
      <c r="S192" s="420"/>
      <c r="T192" s="420"/>
      <c r="U192" s="420"/>
      <c r="V192" s="420"/>
      <c r="W192" s="420"/>
      <c r="X192" s="420"/>
      <c r="Y192" s="434">
        <v>13195349</v>
      </c>
      <c r="Z192" s="435" t="s">
        <v>7420</v>
      </c>
      <c r="AA192" s="435" t="s">
        <v>7421</v>
      </c>
      <c r="AB192" s="420" t="s">
        <v>7422</v>
      </c>
      <c r="AC192" s="420"/>
      <c r="AD192" s="420" t="s">
        <v>7424</v>
      </c>
      <c r="AE192" s="441">
        <v>11162722</v>
      </c>
      <c r="AF192" s="420"/>
      <c r="AG192" s="420"/>
      <c r="AH192" s="420"/>
      <c r="AI192" s="420"/>
      <c r="AJ192" s="439" t="s">
        <v>7423</v>
      </c>
      <c r="AK192" s="420"/>
      <c r="AL192" s="420"/>
      <c r="AM192" s="420"/>
      <c r="AN192" s="420" t="s">
        <v>8072</v>
      </c>
      <c r="AO192" s="420" t="s">
        <v>8706</v>
      </c>
      <c r="AP192" s="420"/>
    </row>
    <row r="193" spans="1:42">
      <c r="A193" s="434">
        <v>190</v>
      </c>
      <c r="B193" s="434">
        <v>80</v>
      </c>
      <c r="C193" s="435" t="s">
        <v>4129</v>
      </c>
      <c r="D193" s="420" t="s">
        <v>3646</v>
      </c>
      <c r="E193" s="369" t="s">
        <v>4130</v>
      </c>
      <c r="F193" s="420"/>
      <c r="G193" s="420" t="s">
        <v>8575</v>
      </c>
      <c r="H193" s="436">
        <v>43610</v>
      </c>
      <c r="I193" s="436">
        <v>43601</v>
      </c>
      <c r="J193" s="420" t="s">
        <v>8547</v>
      </c>
      <c r="K193" s="420" t="s">
        <v>4767</v>
      </c>
      <c r="L193" s="420" t="s">
        <v>2940</v>
      </c>
      <c r="M193" s="420" t="s">
        <v>3111</v>
      </c>
      <c r="N193" s="440"/>
      <c r="O193" s="435" t="s">
        <v>4128</v>
      </c>
      <c r="P193" s="420"/>
      <c r="Q193" s="420"/>
      <c r="R193" s="420"/>
      <c r="S193" s="420"/>
      <c r="T193" s="420"/>
      <c r="U193" s="420"/>
      <c r="V193" s="420"/>
      <c r="W193" s="420"/>
      <c r="X193" s="420"/>
      <c r="Y193" s="434">
        <v>13196024</v>
      </c>
      <c r="Z193" s="435" t="s">
        <v>8039</v>
      </c>
      <c r="AA193" s="435" t="s">
        <v>8040</v>
      </c>
      <c r="AB193" s="434">
        <v>930032646</v>
      </c>
      <c r="AC193" s="420"/>
      <c r="AD193" s="434">
        <v>930030393</v>
      </c>
      <c r="AE193" s="435"/>
      <c r="AF193" s="420"/>
      <c r="AG193" s="420"/>
      <c r="AH193" s="420"/>
      <c r="AI193" s="420"/>
      <c r="AJ193" s="439" t="s">
        <v>8041</v>
      </c>
      <c r="AK193" s="420"/>
      <c r="AL193" s="420"/>
      <c r="AM193" s="420"/>
      <c r="AN193" s="420" t="s">
        <v>8847</v>
      </c>
      <c r="AO193" s="369" t="s">
        <v>8878</v>
      </c>
      <c r="AP193" s="420"/>
    </row>
    <row r="194" spans="1:42">
      <c r="A194" s="434">
        <v>191</v>
      </c>
      <c r="B194" s="434">
        <v>105</v>
      </c>
      <c r="C194" s="435" t="s">
        <v>4227</v>
      </c>
      <c r="D194" s="420" t="s">
        <v>3691</v>
      </c>
      <c r="E194" s="369" t="s">
        <v>4228</v>
      </c>
      <c r="F194" s="420"/>
      <c r="G194" s="420" t="s">
        <v>8575</v>
      </c>
      <c r="H194" s="436">
        <v>43610</v>
      </c>
      <c r="I194" s="436">
        <v>43610</v>
      </c>
      <c r="J194" s="420" t="s">
        <v>8547</v>
      </c>
      <c r="K194" s="420" t="s">
        <v>4767</v>
      </c>
      <c r="L194" s="420" t="s">
        <v>2940</v>
      </c>
      <c r="M194" s="420" t="s">
        <v>8737</v>
      </c>
      <c r="N194" s="440"/>
      <c r="O194" s="435" t="s">
        <v>4226</v>
      </c>
      <c r="P194" s="420"/>
      <c r="Q194" s="420"/>
      <c r="R194" s="420"/>
      <c r="S194" s="420"/>
      <c r="T194" s="420"/>
      <c r="U194" s="420"/>
      <c r="V194" s="420"/>
      <c r="W194" s="420"/>
      <c r="X194" s="420"/>
      <c r="Y194" s="434">
        <v>13196422</v>
      </c>
      <c r="Z194" s="435" t="s">
        <v>8179</v>
      </c>
      <c r="AA194" s="435" t="s">
        <v>8180</v>
      </c>
      <c r="AB194" s="420" t="s">
        <v>8181</v>
      </c>
      <c r="AC194" s="420"/>
      <c r="AD194" s="420" t="s">
        <v>8181</v>
      </c>
      <c r="AE194" s="435">
        <v>5171048</v>
      </c>
      <c r="AF194" s="420"/>
      <c r="AG194" s="420"/>
      <c r="AH194" s="420"/>
      <c r="AI194" s="420"/>
      <c r="AJ194" s="439" t="s">
        <v>8182</v>
      </c>
      <c r="AK194" s="420"/>
      <c r="AL194" s="420"/>
      <c r="AM194" s="420"/>
      <c r="AN194" s="420" t="s">
        <v>8849</v>
      </c>
      <c r="AO194" s="420" t="s">
        <v>8599</v>
      </c>
      <c r="AP194" s="420"/>
    </row>
    <row r="195" spans="1:42">
      <c r="A195" s="434">
        <v>192</v>
      </c>
      <c r="B195" s="434">
        <v>22</v>
      </c>
      <c r="C195" s="435" t="s">
        <v>3903</v>
      </c>
      <c r="D195" s="420" t="s">
        <v>3536</v>
      </c>
      <c r="E195" s="369" t="s">
        <v>3904</v>
      </c>
      <c r="F195" s="420"/>
      <c r="G195" s="420" t="s">
        <v>8575</v>
      </c>
      <c r="H195" s="436">
        <v>43610</v>
      </c>
      <c r="I195" s="436">
        <v>43610</v>
      </c>
      <c r="J195" s="420" t="s">
        <v>8547</v>
      </c>
      <c r="K195" s="420" t="s">
        <v>4767</v>
      </c>
      <c r="L195" s="420" t="s">
        <v>2940</v>
      </c>
      <c r="M195" s="420" t="s">
        <v>3119</v>
      </c>
      <c r="N195" s="440"/>
      <c r="O195" s="435" t="s">
        <v>3902</v>
      </c>
      <c r="P195" s="420"/>
      <c r="Q195" s="420"/>
      <c r="R195" s="420"/>
      <c r="S195" s="420"/>
      <c r="T195" s="420"/>
      <c r="U195" s="420"/>
      <c r="V195" s="420"/>
      <c r="W195" s="420"/>
      <c r="X195" s="420"/>
      <c r="Y195" s="434">
        <v>13196639</v>
      </c>
      <c r="Z195" s="435" t="s">
        <v>7640</v>
      </c>
      <c r="AA195" s="435" t="s">
        <v>7641</v>
      </c>
      <c r="AB195" s="420" t="s">
        <v>7642</v>
      </c>
      <c r="AC195" s="420"/>
      <c r="AD195" s="420" t="s">
        <v>7644</v>
      </c>
      <c r="AE195" s="435">
        <v>5170678</v>
      </c>
      <c r="AF195" s="420"/>
      <c r="AG195" s="420"/>
      <c r="AH195" s="420"/>
      <c r="AI195" s="420"/>
      <c r="AJ195" s="439" t="s">
        <v>7643</v>
      </c>
      <c r="AK195" s="420"/>
      <c r="AL195" s="420"/>
      <c r="AM195" s="420"/>
      <c r="AN195" s="420" t="s">
        <v>8849</v>
      </c>
      <c r="AO195" s="420" t="s">
        <v>8599</v>
      </c>
      <c r="AP195" s="420"/>
    </row>
    <row r="196" spans="1:42">
      <c r="A196" s="434">
        <v>193</v>
      </c>
      <c r="B196" s="434">
        <v>141</v>
      </c>
      <c r="C196" s="435" t="s">
        <v>4352</v>
      </c>
      <c r="D196" s="420" t="s">
        <v>3369</v>
      </c>
      <c r="E196" s="369" t="s">
        <v>4353</v>
      </c>
      <c r="F196" s="420"/>
      <c r="G196" s="420" t="s">
        <v>8575</v>
      </c>
      <c r="H196" s="436">
        <v>43610</v>
      </c>
      <c r="I196" s="436">
        <v>43612</v>
      </c>
      <c r="J196" s="420" t="s">
        <v>8547</v>
      </c>
      <c r="K196" s="420" t="s">
        <v>4767</v>
      </c>
      <c r="L196" s="420" t="s">
        <v>2940</v>
      </c>
      <c r="M196" s="420" t="s">
        <v>3000</v>
      </c>
      <c r="N196" s="440"/>
      <c r="O196" s="435" t="s">
        <v>4351</v>
      </c>
      <c r="P196" s="420"/>
      <c r="Q196" s="420"/>
      <c r="R196" s="420"/>
      <c r="S196" s="420"/>
      <c r="T196" s="420"/>
      <c r="U196" s="420"/>
      <c r="V196" s="420"/>
      <c r="W196" s="420"/>
      <c r="X196" s="420"/>
      <c r="Y196" s="434">
        <v>13214851</v>
      </c>
      <c r="Z196" s="435" t="s">
        <v>7030</v>
      </c>
      <c r="AA196" s="435" t="s">
        <v>7031</v>
      </c>
      <c r="AB196" s="420" t="s">
        <v>7032</v>
      </c>
      <c r="AC196" s="420"/>
      <c r="AD196" s="420" t="s">
        <v>7034</v>
      </c>
      <c r="AE196" s="435" t="s">
        <v>7035</v>
      </c>
      <c r="AF196" s="420"/>
      <c r="AG196" s="420"/>
      <c r="AH196" s="420"/>
      <c r="AI196" s="420"/>
      <c r="AJ196" s="439" t="s">
        <v>7033</v>
      </c>
      <c r="AK196" s="420"/>
      <c r="AL196" s="420"/>
      <c r="AM196" s="420"/>
      <c r="AN196" s="420" t="s">
        <v>8849</v>
      </c>
      <c r="AO196" s="420" t="s">
        <v>8599</v>
      </c>
      <c r="AP196" s="420"/>
    </row>
    <row r="197" spans="1:42">
      <c r="A197" s="434">
        <v>194</v>
      </c>
      <c r="B197" s="434">
        <v>130</v>
      </c>
      <c r="C197" s="435" t="s">
        <v>8879</v>
      </c>
      <c r="D197" s="420" t="s">
        <v>3774</v>
      </c>
      <c r="E197" s="369" t="s">
        <v>4311</v>
      </c>
      <c r="F197" s="420"/>
      <c r="G197" s="420" t="s">
        <v>8575</v>
      </c>
      <c r="H197" s="436">
        <v>43611</v>
      </c>
      <c r="I197" s="436">
        <v>43612</v>
      </c>
      <c r="J197" s="420" t="s">
        <v>8547</v>
      </c>
      <c r="K197" s="420" t="s">
        <v>4767</v>
      </c>
      <c r="L197" s="420" t="s">
        <v>2940</v>
      </c>
      <c r="M197" s="420" t="s">
        <v>3047</v>
      </c>
      <c r="N197" s="440"/>
      <c r="O197" s="435" t="s">
        <v>4309</v>
      </c>
      <c r="P197" s="420"/>
      <c r="Q197" s="420"/>
      <c r="R197" s="420"/>
      <c r="S197" s="420"/>
      <c r="T197" s="420"/>
      <c r="U197" s="420"/>
      <c r="V197" s="420"/>
      <c r="W197" s="420"/>
      <c r="X197" s="420"/>
      <c r="Y197" s="434">
        <v>13196074</v>
      </c>
      <c r="Z197" s="435" t="s">
        <v>8471</v>
      </c>
      <c r="AA197" s="435" t="s">
        <v>8472</v>
      </c>
      <c r="AB197" s="434">
        <v>930032654</v>
      </c>
      <c r="AC197" s="420"/>
      <c r="AD197" s="434">
        <v>930030159</v>
      </c>
      <c r="AE197" s="441">
        <v>12163766</v>
      </c>
      <c r="AF197" s="420"/>
      <c r="AG197" s="420"/>
      <c r="AH197" s="420"/>
      <c r="AI197" s="420"/>
      <c r="AJ197" s="439" t="s">
        <v>8473</v>
      </c>
      <c r="AK197" s="420"/>
      <c r="AL197" s="420"/>
      <c r="AM197" s="420"/>
      <c r="AN197" s="420" t="s">
        <v>8849</v>
      </c>
      <c r="AO197" s="420" t="s">
        <v>8599</v>
      </c>
      <c r="AP197" s="420"/>
    </row>
    <row r="198" spans="1:42">
      <c r="A198" s="434">
        <v>195</v>
      </c>
      <c r="B198" s="434">
        <v>159</v>
      </c>
      <c r="C198" s="435" t="s">
        <v>4417</v>
      </c>
      <c r="D198" s="420" t="s">
        <v>3398</v>
      </c>
      <c r="E198" s="369" t="s">
        <v>4418</v>
      </c>
      <c r="F198" s="420"/>
      <c r="G198" s="420" t="s">
        <v>8575</v>
      </c>
      <c r="H198" s="436">
        <v>43611</v>
      </c>
      <c r="I198" s="436">
        <v>43611</v>
      </c>
      <c r="J198" s="420" t="s">
        <v>8547</v>
      </c>
      <c r="K198" s="420" t="s">
        <v>4767</v>
      </c>
      <c r="L198" s="420" t="s">
        <v>2940</v>
      </c>
      <c r="M198" s="420" t="s">
        <v>3000</v>
      </c>
      <c r="N198" s="440"/>
      <c r="O198" s="435" t="s">
        <v>4416</v>
      </c>
      <c r="P198" s="420"/>
      <c r="Q198" s="420"/>
      <c r="R198" s="420"/>
      <c r="S198" s="420"/>
      <c r="T198" s="420"/>
      <c r="U198" s="420"/>
      <c r="V198" s="420"/>
      <c r="W198" s="420"/>
      <c r="X198" s="420"/>
      <c r="Y198" s="434">
        <v>13196090</v>
      </c>
      <c r="Z198" s="435" t="s">
        <v>7022</v>
      </c>
      <c r="AA198" s="435" t="s">
        <v>7023</v>
      </c>
      <c r="AB198" s="420" t="s">
        <v>7024</v>
      </c>
      <c r="AC198" s="420"/>
      <c r="AD198" s="420" t="s">
        <v>7139</v>
      </c>
      <c r="AE198" s="435" t="s">
        <v>7140</v>
      </c>
      <c r="AF198" s="420"/>
      <c r="AG198" s="420"/>
      <c r="AH198" s="420"/>
      <c r="AI198" s="420"/>
      <c r="AJ198" s="439" t="s">
        <v>7138</v>
      </c>
      <c r="AK198" s="420"/>
      <c r="AL198" s="420"/>
      <c r="AM198" s="420"/>
      <c r="AN198" s="420" t="s">
        <v>8849</v>
      </c>
      <c r="AO198" s="420" t="s">
        <v>8599</v>
      </c>
      <c r="AP198" s="420"/>
    </row>
    <row r="199" spans="1:42">
      <c r="A199" s="434">
        <v>196</v>
      </c>
      <c r="B199" s="434">
        <v>140</v>
      </c>
      <c r="C199" s="435" t="s">
        <v>4348</v>
      </c>
      <c r="D199" s="420" t="s">
        <v>3367</v>
      </c>
      <c r="E199" s="369" t="s">
        <v>4349</v>
      </c>
      <c r="F199" s="420"/>
      <c r="G199" s="420" t="s">
        <v>8575</v>
      </c>
      <c r="H199" s="436">
        <v>43612</v>
      </c>
      <c r="I199" s="436">
        <v>43612</v>
      </c>
      <c r="J199" s="420" t="s">
        <v>8547</v>
      </c>
      <c r="K199" s="420" t="s">
        <v>4767</v>
      </c>
      <c r="L199" s="420" t="s">
        <v>2940</v>
      </c>
      <c r="M199" s="420" t="s">
        <v>3000</v>
      </c>
      <c r="N199" s="440"/>
      <c r="O199" s="435" t="s">
        <v>4347</v>
      </c>
      <c r="P199" s="420"/>
      <c r="Q199" s="420"/>
      <c r="R199" s="420"/>
      <c r="S199" s="420"/>
      <c r="T199" s="420"/>
      <c r="U199" s="420"/>
      <c r="V199" s="420"/>
      <c r="W199" s="420"/>
      <c r="X199" s="420"/>
      <c r="Y199" s="434">
        <v>13319152</v>
      </c>
      <c r="Z199" s="435" t="s">
        <v>7022</v>
      </c>
      <c r="AA199" s="435" t="s">
        <v>7023</v>
      </c>
      <c r="AB199" s="420" t="s">
        <v>7024</v>
      </c>
      <c r="AC199" s="420"/>
      <c r="AD199" s="420" t="s">
        <v>7026</v>
      </c>
      <c r="AE199" s="435">
        <v>5170835</v>
      </c>
      <c r="AF199" s="420"/>
      <c r="AG199" s="420"/>
      <c r="AH199" s="420"/>
      <c r="AI199" s="420"/>
      <c r="AJ199" s="439" t="s">
        <v>7025</v>
      </c>
      <c r="AK199" s="420"/>
      <c r="AL199" s="420"/>
      <c r="AM199" s="420"/>
      <c r="AN199" s="420" t="s">
        <v>8849</v>
      </c>
      <c r="AO199" s="420" t="s">
        <v>8599</v>
      </c>
      <c r="AP199" s="420"/>
    </row>
    <row r="200" spans="1:42">
      <c r="A200" s="434">
        <v>197</v>
      </c>
      <c r="B200" s="434">
        <v>38</v>
      </c>
      <c r="C200" s="435" t="s">
        <v>3964</v>
      </c>
      <c r="D200" s="420" t="s">
        <v>3567</v>
      </c>
      <c r="E200" s="369" t="s">
        <v>3965</v>
      </c>
      <c r="F200" s="420"/>
      <c r="G200" s="420" t="s">
        <v>8575</v>
      </c>
      <c r="H200" s="436">
        <v>43612</v>
      </c>
      <c r="I200" s="436">
        <v>43612</v>
      </c>
      <c r="J200" s="420" t="s">
        <v>8072</v>
      </c>
      <c r="K200" s="420" t="s">
        <v>4767</v>
      </c>
      <c r="L200" s="420" t="s">
        <v>2940</v>
      </c>
      <c r="M200" s="369" t="s">
        <v>8605</v>
      </c>
      <c r="N200" s="440"/>
      <c r="O200" s="435" t="s">
        <v>3963</v>
      </c>
      <c r="P200" s="420"/>
      <c r="Q200" s="420"/>
      <c r="R200" s="420"/>
      <c r="S200" s="420"/>
      <c r="T200" s="420"/>
      <c r="U200" s="420"/>
      <c r="V200" s="420"/>
      <c r="W200" s="420"/>
      <c r="X200" s="420"/>
      <c r="Y200" s="434">
        <v>13195982</v>
      </c>
      <c r="Z200" s="435" t="s">
        <v>7759</v>
      </c>
      <c r="AA200" s="435" t="s">
        <v>7760</v>
      </c>
      <c r="AB200" s="420" t="s">
        <v>7761</v>
      </c>
      <c r="AC200" s="420"/>
      <c r="AD200" s="420" t="s">
        <v>7763</v>
      </c>
      <c r="AE200" s="435" t="s">
        <v>7764</v>
      </c>
      <c r="AF200" s="420"/>
      <c r="AG200" s="420"/>
      <c r="AH200" s="420"/>
      <c r="AI200" s="420"/>
      <c r="AJ200" s="439" t="s">
        <v>7762</v>
      </c>
      <c r="AK200" s="420"/>
      <c r="AL200" s="420"/>
      <c r="AM200" s="420"/>
      <c r="AN200" s="420" t="s">
        <v>8072</v>
      </c>
      <c r="AO200" s="420"/>
      <c r="AP200" s="420"/>
    </row>
    <row r="201" spans="1:42">
      <c r="A201" s="434">
        <v>198</v>
      </c>
      <c r="B201" s="434">
        <v>193</v>
      </c>
      <c r="C201" s="435" t="s">
        <v>4537</v>
      </c>
      <c r="D201" s="420" t="s">
        <v>3452</v>
      </c>
      <c r="E201" s="369" t="s">
        <v>4538</v>
      </c>
      <c r="F201" s="420"/>
      <c r="G201" s="420" t="s">
        <v>8575</v>
      </c>
      <c r="H201" s="436">
        <v>43612</v>
      </c>
      <c r="I201" s="436">
        <v>43612</v>
      </c>
      <c r="J201" s="420" t="s">
        <v>8072</v>
      </c>
      <c r="K201" s="420" t="s">
        <v>4767</v>
      </c>
      <c r="L201" s="420" t="s">
        <v>2940</v>
      </c>
      <c r="M201" s="420" t="s">
        <v>4776</v>
      </c>
      <c r="N201" s="440"/>
      <c r="O201" s="435" t="s">
        <v>4536</v>
      </c>
      <c r="P201" s="420"/>
      <c r="Q201" s="420"/>
      <c r="R201" s="420"/>
      <c r="S201" s="420"/>
      <c r="T201" s="420"/>
      <c r="U201" s="420"/>
      <c r="V201" s="420"/>
      <c r="W201" s="420"/>
      <c r="X201" s="420"/>
      <c r="Y201" s="434">
        <v>13194924</v>
      </c>
      <c r="Z201" s="435" t="s">
        <v>7342</v>
      </c>
      <c r="AA201" s="435" t="s">
        <v>7343</v>
      </c>
      <c r="AB201" s="420" t="s">
        <v>7344</v>
      </c>
      <c r="AC201" s="420"/>
      <c r="AD201" s="420" t="s">
        <v>7346</v>
      </c>
      <c r="AE201" s="435"/>
      <c r="AF201" s="420"/>
      <c r="AG201" s="420"/>
      <c r="AH201" s="420"/>
      <c r="AI201" s="420"/>
      <c r="AJ201" s="439" t="s">
        <v>7345</v>
      </c>
      <c r="AK201" s="420"/>
      <c r="AL201" s="420"/>
      <c r="AM201" s="420"/>
      <c r="AN201" s="420" t="s">
        <v>8072</v>
      </c>
      <c r="AO201" s="420"/>
      <c r="AP201" s="420"/>
    </row>
    <row r="202" spans="1:42">
      <c r="A202" s="434">
        <v>199</v>
      </c>
      <c r="B202" s="434">
        <v>83</v>
      </c>
      <c r="C202" s="435" t="s">
        <v>4141</v>
      </c>
      <c r="D202" s="420" t="s">
        <v>4142</v>
      </c>
      <c r="E202" s="369" t="s">
        <v>4143</v>
      </c>
      <c r="F202" s="420"/>
      <c r="G202" s="420" t="s">
        <v>8575</v>
      </c>
      <c r="H202" s="436">
        <v>43612</v>
      </c>
      <c r="I202" s="436">
        <v>43612</v>
      </c>
      <c r="J202" s="420" t="s">
        <v>8072</v>
      </c>
      <c r="K202" s="420" t="s">
        <v>4767</v>
      </c>
      <c r="L202" s="420" t="s">
        <v>2940</v>
      </c>
      <c r="M202" s="420" t="s">
        <v>3118</v>
      </c>
      <c r="N202" s="440"/>
      <c r="O202" s="435" t="s">
        <v>4140</v>
      </c>
      <c r="P202" s="420"/>
      <c r="Q202" s="420"/>
      <c r="R202" s="420"/>
      <c r="S202" s="420"/>
      <c r="T202" s="420"/>
      <c r="U202" s="420"/>
      <c r="V202" s="420"/>
      <c r="W202" s="420"/>
      <c r="X202" s="420"/>
      <c r="Y202" s="434">
        <v>13196049</v>
      </c>
      <c r="Z202" s="435" t="s">
        <v>8286</v>
      </c>
      <c r="AA202" s="435" t="s">
        <v>8287</v>
      </c>
      <c r="AB202" s="420" t="s">
        <v>8288</v>
      </c>
      <c r="AC202" s="420"/>
      <c r="AD202" s="420" t="s">
        <v>8290</v>
      </c>
      <c r="AE202" s="441">
        <v>12163502</v>
      </c>
      <c r="AF202" s="420"/>
      <c r="AG202" s="420"/>
      <c r="AH202" s="420"/>
      <c r="AI202" s="420"/>
      <c r="AJ202" s="439" t="s">
        <v>8289</v>
      </c>
      <c r="AK202" s="420"/>
      <c r="AL202" s="420"/>
      <c r="AM202" s="420"/>
      <c r="AN202" s="420" t="s">
        <v>8072</v>
      </c>
      <c r="AO202" s="420"/>
      <c r="AP202" s="420"/>
    </row>
    <row r="203" spans="1:42">
      <c r="A203" s="434">
        <v>200</v>
      </c>
      <c r="B203" s="434">
        <v>20</v>
      </c>
      <c r="C203" s="435" t="s">
        <v>3896</v>
      </c>
      <c r="D203" s="420" t="s">
        <v>3533</v>
      </c>
      <c r="E203" s="369" t="s">
        <v>3897</v>
      </c>
      <c r="F203" s="420"/>
      <c r="G203" s="420" t="s">
        <v>8575</v>
      </c>
      <c r="H203" s="436">
        <v>43612</v>
      </c>
      <c r="I203" s="436">
        <v>43612</v>
      </c>
      <c r="J203" s="420" t="s">
        <v>8593</v>
      </c>
      <c r="K203" s="420" t="s">
        <v>4767</v>
      </c>
      <c r="L203" s="420" t="s">
        <v>2940</v>
      </c>
      <c r="M203" s="420" t="s">
        <v>5432</v>
      </c>
      <c r="N203" s="440"/>
      <c r="O203" s="435" t="s">
        <v>3895</v>
      </c>
      <c r="P203" s="420"/>
      <c r="Q203" s="420"/>
      <c r="R203" s="420"/>
      <c r="S203" s="420"/>
      <c r="T203" s="420"/>
      <c r="U203" s="420"/>
      <c r="V203" s="420"/>
      <c r="W203" s="420"/>
      <c r="X203" s="420"/>
      <c r="Y203" s="434">
        <v>13318990</v>
      </c>
      <c r="Z203" s="435" t="s">
        <v>7625</v>
      </c>
      <c r="AA203" s="435" t="s">
        <v>7626</v>
      </c>
      <c r="AB203" s="420" t="s">
        <v>7627</v>
      </c>
      <c r="AC203" s="420"/>
      <c r="AD203" s="420" t="s">
        <v>7629</v>
      </c>
      <c r="AE203" s="435">
        <v>5171267</v>
      </c>
      <c r="AF203" s="420"/>
      <c r="AG203" s="420"/>
      <c r="AH203" s="420"/>
      <c r="AI203" s="420"/>
      <c r="AJ203" s="439" t="s">
        <v>7628</v>
      </c>
      <c r="AK203" s="420"/>
      <c r="AL203" s="420"/>
      <c r="AM203" s="420"/>
      <c r="AN203" s="420" t="s">
        <v>8842</v>
      </c>
      <c r="AO203" s="420" t="s">
        <v>8599</v>
      </c>
      <c r="AP203" s="420"/>
    </row>
    <row r="204" spans="1:42">
      <c r="A204" s="434">
        <v>201</v>
      </c>
      <c r="B204" s="434">
        <v>1</v>
      </c>
      <c r="C204" s="435" t="s">
        <v>3814</v>
      </c>
      <c r="D204" s="420" t="s">
        <v>3816</v>
      </c>
      <c r="E204" s="369" t="s">
        <v>3817</v>
      </c>
      <c r="F204" s="420"/>
      <c r="G204" s="420" t="s">
        <v>8575</v>
      </c>
      <c r="H204" s="436">
        <v>43612</v>
      </c>
      <c r="I204" s="436">
        <v>43612</v>
      </c>
      <c r="J204" s="420" t="s">
        <v>8547</v>
      </c>
      <c r="K204" s="420" t="s">
        <v>4767</v>
      </c>
      <c r="L204" s="420" t="s">
        <v>2940</v>
      </c>
      <c r="M204" s="420" t="s">
        <v>8737</v>
      </c>
      <c r="N204" s="440"/>
      <c r="O204" s="435" t="s">
        <v>3813</v>
      </c>
      <c r="P204" s="420"/>
      <c r="Q204" s="420"/>
      <c r="R204" s="420"/>
      <c r="S204" s="420"/>
      <c r="T204" s="420"/>
      <c r="U204" s="420"/>
      <c r="V204" s="420"/>
      <c r="W204" s="420"/>
      <c r="X204" s="420"/>
      <c r="Y204" s="434">
        <v>13319040</v>
      </c>
      <c r="Z204" s="435" t="s">
        <v>7163</v>
      </c>
      <c r="AA204" s="435" t="s">
        <v>8326</v>
      </c>
      <c r="AB204" s="420" t="s">
        <v>8327</v>
      </c>
      <c r="AC204" s="420"/>
      <c r="AD204" s="420"/>
      <c r="AE204" s="441">
        <v>12163194</v>
      </c>
      <c r="AF204" s="420"/>
      <c r="AG204" s="420"/>
      <c r="AH204" s="420"/>
      <c r="AI204" s="420"/>
      <c r="AJ204" s="439" t="s">
        <v>8328</v>
      </c>
      <c r="AK204" s="420"/>
      <c r="AL204" s="420"/>
      <c r="AM204" s="420"/>
      <c r="AN204" s="420" t="s">
        <v>8826</v>
      </c>
      <c r="AO204" s="420" t="s">
        <v>8880</v>
      </c>
      <c r="AP204" s="420"/>
    </row>
    <row r="205" spans="1:42">
      <c r="A205" s="434">
        <v>202</v>
      </c>
      <c r="B205" s="434">
        <v>19</v>
      </c>
      <c r="C205" s="435" t="s">
        <v>3892</v>
      </c>
      <c r="D205" s="420" t="s">
        <v>3531</v>
      </c>
      <c r="E205" s="369" t="s">
        <v>3893</v>
      </c>
      <c r="F205" s="420"/>
      <c r="G205" s="420" t="s">
        <v>8575</v>
      </c>
      <c r="H205" s="436">
        <v>43613</v>
      </c>
      <c r="I205" s="436">
        <v>43613</v>
      </c>
      <c r="J205" s="420" t="s">
        <v>8072</v>
      </c>
      <c r="K205" s="420" t="s">
        <v>4767</v>
      </c>
      <c r="L205" s="420" t="s">
        <v>2940</v>
      </c>
      <c r="M205" s="420" t="s">
        <v>3118</v>
      </c>
      <c r="N205" s="440"/>
      <c r="O205" s="435" t="s">
        <v>3891</v>
      </c>
      <c r="P205" s="420"/>
      <c r="Q205" s="420"/>
      <c r="R205" s="420"/>
      <c r="S205" s="420"/>
      <c r="T205" s="420"/>
      <c r="U205" s="420"/>
      <c r="V205" s="420"/>
      <c r="W205" s="420"/>
      <c r="X205" s="420"/>
      <c r="Y205" s="434">
        <v>13195921</v>
      </c>
      <c r="Z205" s="435" t="s">
        <v>7618</v>
      </c>
      <c r="AA205" s="435" t="s">
        <v>7619</v>
      </c>
      <c r="AB205" s="420" t="s">
        <v>7620</v>
      </c>
      <c r="AC205" s="420"/>
      <c r="AD205" s="420" t="s">
        <v>7568</v>
      </c>
      <c r="AE205" s="435">
        <v>5170977</v>
      </c>
      <c r="AF205" s="420"/>
      <c r="AG205" s="420"/>
      <c r="AH205" s="420"/>
      <c r="AI205" s="420"/>
      <c r="AJ205" s="439" t="s">
        <v>7621</v>
      </c>
      <c r="AK205" s="420"/>
      <c r="AL205" s="420"/>
      <c r="AM205" s="420"/>
      <c r="AN205" s="420" t="s">
        <v>8072</v>
      </c>
      <c r="AO205" s="420"/>
      <c r="AP205" s="420"/>
    </row>
    <row r="206" spans="1:42">
      <c r="A206" s="434">
        <v>203</v>
      </c>
      <c r="B206" s="434">
        <v>200</v>
      </c>
      <c r="C206" s="435" t="s">
        <v>4565</v>
      </c>
      <c r="D206" s="420" t="s">
        <v>3466</v>
      </c>
      <c r="E206" s="369" t="s">
        <v>4566</v>
      </c>
      <c r="F206" s="420"/>
      <c r="G206" s="420" t="s">
        <v>8575</v>
      </c>
      <c r="H206" s="436">
        <v>43613</v>
      </c>
      <c r="I206" s="436">
        <v>43613</v>
      </c>
      <c r="J206" s="420" t="s">
        <v>8593</v>
      </c>
      <c r="K206" s="420" t="s">
        <v>4767</v>
      </c>
      <c r="L206" s="420" t="s">
        <v>2940</v>
      </c>
      <c r="M206" s="420" t="s">
        <v>3067</v>
      </c>
      <c r="N206" s="440"/>
      <c r="O206" s="435" t="s">
        <v>4564</v>
      </c>
      <c r="P206" s="420"/>
      <c r="Q206" s="420"/>
      <c r="R206" s="420"/>
      <c r="S206" s="420"/>
      <c r="T206" s="420"/>
      <c r="U206" s="420"/>
      <c r="V206" s="420"/>
      <c r="W206" s="420"/>
      <c r="X206" s="420"/>
      <c r="Y206" s="434">
        <v>2358032</v>
      </c>
      <c r="Z206" s="435" t="s">
        <v>7389</v>
      </c>
      <c r="AA206" s="435" t="s">
        <v>7390</v>
      </c>
      <c r="AB206" s="420" t="s">
        <v>7391</v>
      </c>
      <c r="AC206" s="420"/>
      <c r="AD206" s="420"/>
      <c r="AE206" s="435"/>
      <c r="AF206" s="420"/>
      <c r="AG206" s="420"/>
      <c r="AH206" s="420"/>
      <c r="AI206" s="420"/>
      <c r="AJ206" s="439" t="s">
        <v>7392</v>
      </c>
      <c r="AK206" s="420"/>
      <c r="AL206" s="420"/>
      <c r="AM206" s="420"/>
      <c r="AN206" s="420" t="s">
        <v>8842</v>
      </c>
      <c r="AO206" s="420" t="s">
        <v>8599</v>
      </c>
      <c r="AP206" s="420"/>
    </row>
    <row r="207" spans="1:42">
      <c r="A207" s="434">
        <v>204</v>
      </c>
      <c r="B207" s="434">
        <v>102</v>
      </c>
      <c r="C207" s="435" t="s">
        <v>4215</v>
      </c>
      <c r="D207" s="420" t="s">
        <v>3687</v>
      </c>
      <c r="E207" s="369" t="s">
        <v>4216</v>
      </c>
      <c r="F207" s="420"/>
      <c r="G207" s="420" t="s">
        <v>8575</v>
      </c>
      <c r="H207" s="436">
        <v>43613</v>
      </c>
      <c r="I207" s="436">
        <v>43613</v>
      </c>
      <c r="J207" s="420" t="s">
        <v>8861</v>
      </c>
      <c r="K207" s="420" t="s">
        <v>4767</v>
      </c>
      <c r="L207" s="420" t="s">
        <v>2940</v>
      </c>
      <c r="M207" s="420" t="s">
        <v>8737</v>
      </c>
      <c r="N207" s="440"/>
      <c r="O207" s="435" t="s">
        <v>4214</v>
      </c>
      <c r="P207" s="420"/>
      <c r="Q207" s="420"/>
      <c r="R207" s="420"/>
      <c r="S207" s="420"/>
      <c r="T207" s="420"/>
      <c r="U207" s="420"/>
      <c r="V207" s="420"/>
      <c r="W207" s="420"/>
      <c r="X207" s="420"/>
      <c r="Y207" s="434">
        <v>13215906</v>
      </c>
      <c r="Z207" s="435" t="s">
        <v>8163</v>
      </c>
      <c r="AA207" s="435" t="s">
        <v>8164</v>
      </c>
      <c r="AB207" s="420" t="s">
        <v>8165</v>
      </c>
      <c r="AC207" s="420"/>
      <c r="AD207" s="420" t="s">
        <v>8165</v>
      </c>
      <c r="AE207" s="435" t="s">
        <v>8167</v>
      </c>
      <c r="AF207" s="420"/>
      <c r="AG207" s="420"/>
      <c r="AH207" s="420"/>
      <c r="AI207" s="420"/>
      <c r="AJ207" s="439" t="s">
        <v>8166</v>
      </c>
      <c r="AK207" s="420"/>
      <c r="AL207" s="420"/>
      <c r="AM207" s="420"/>
      <c r="AN207" s="420" t="s">
        <v>8486</v>
      </c>
      <c r="AO207" s="420" t="s">
        <v>8881</v>
      </c>
      <c r="AP207" s="420"/>
    </row>
    <row r="208" spans="1:42">
      <c r="A208" s="434">
        <v>205</v>
      </c>
      <c r="B208" s="434">
        <v>126</v>
      </c>
      <c r="C208" s="435" t="s">
        <v>4298</v>
      </c>
      <c r="D208" s="420" t="s">
        <v>3624</v>
      </c>
      <c r="E208" s="369" t="s">
        <v>4299</v>
      </c>
      <c r="F208" s="420"/>
      <c r="G208" s="420" t="s">
        <v>8575</v>
      </c>
      <c r="H208" s="436">
        <v>43613</v>
      </c>
      <c r="I208" s="436">
        <v>43613</v>
      </c>
      <c r="J208" s="420" t="s">
        <v>8861</v>
      </c>
      <c r="K208" s="420" t="s">
        <v>4767</v>
      </c>
      <c r="L208" s="420" t="s">
        <v>2940</v>
      </c>
      <c r="M208" s="420" t="s">
        <v>8817</v>
      </c>
      <c r="N208" s="440"/>
      <c r="O208" s="435" t="s">
        <v>4297</v>
      </c>
      <c r="P208" s="420"/>
      <c r="Q208" s="420"/>
      <c r="R208" s="420"/>
      <c r="S208" s="420"/>
      <c r="T208" s="420"/>
      <c r="U208" s="420"/>
      <c r="V208" s="420"/>
      <c r="W208" s="420"/>
      <c r="X208" s="420"/>
      <c r="Y208" s="434">
        <v>13198574</v>
      </c>
      <c r="Z208" s="435" t="s">
        <v>7977</v>
      </c>
      <c r="AA208" s="435" t="s">
        <v>7978</v>
      </c>
      <c r="AB208" s="434">
        <v>930032603</v>
      </c>
      <c r="AC208" s="420"/>
      <c r="AD208" s="434">
        <v>930030401</v>
      </c>
      <c r="AE208" s="441">
        <v>716317</v>
      </c>
      <c r="AF208" s="420"/>
      <c r="AG208" s="420"/>
      <c r="AH208" s="420"/>
      <c r="AI208" s="420"/>
      <c r="AJ208" s="439" t="s">
        <v>7979</v>
      </c>
      <c r="AK208" s="420"/>
      <c r="AL208" s="420"/>
      <c r="AM208" s="420"/>
      <c r="AN208" s="420" t="s">
        <v>8486</v>
      </c>
      <c r="AO208" s="369" t="s">
        <v>8882</v>
      </c>
      <c r="AP208" s="420"/>
    </row>
    <row r="209" spans="1:42">
      <c r="A209" s="434">
        <v>206</v>
      </c>
      <c r="B209" s="434">
        <v>12</v>
      </c>
      <c r="C209" s="435" t="s">
        <v>3865</v>
      </c>
      <c r="D209" s="420" t="s">
        <v>3518</v>
      </c>
      <c r="E209" s="369" t="s">
        <v>3866</v>
      </c>
      <c r="F209" s="420"/>
      <c r="G209" s="420" t="s">
        <v>8575</v>
      </c>
      <c r="H209" s="436">
        <v>43613</v>
      </c>
      <c r="I209" s="420"/>
      <c r="J209" s="420" t="s">
        <v>8815</v>
      </c>
      <c r="K209" s="420" t="s">
        <v>4767</v>
      </c>
      <c r="L209" s="420" t="s">
        <v>2940</v>
      </c>
      <c r="M209" s="420" t="s">
        <v>3118</v>
      </c>
      <c r="N209" s="440"/>
      <c r="O209" s="435" t="s">
        <v>3864</v>
      </c>
      <c r="P209" s="420"/>
      <c r="Q209" s="420"/>
      <c r="R209" s="420"/>
      <c r="S209" s="420"/>
      <c r="T209" s="420"/>
      <c r="U209" s="420"/>
      <c r="V209" s="420"/>
      <c r="W209" s="420"/>
      <c r="X209" s="420"/>
      <c r="Y209" s="434">
        <v>13196409</v>
      </c>
      <c r="Z209" s="435" t="s">
        <v>7572</v>
      </c>
      <c r="AA209" s="435" t="s">
        <v>7573</v>
      </c>
      <c r="AB209" s="420" t="s">
        <v>7574</v>
      </c>
      <c r="AC209" s="420"/>
      <c r="AD209" s="420" t="s">
        <v>7576</v>
      </c>
      <c r="AE209" s="435">
        <v>5170732</v>
      </c>
      <c r="AF209" s="420"/>
      <c r="AG209" s="420"/>
      <c r="AH209" s="420"/>
      <c r="AI209" s="420"/>
      <c r="AJ209" s="439" t="s">
        <v>7575</v>
      </c>
      <c r="AK209" s="420"/>
      <c r="AL209" s="420"/>
      <c r="AM209" s="420"/>
      <c r="AN209" s="420" t="s">
        <v>8883</v>
      </c>
      <c r="AO209" s="420"/>
      <c r="AP209" s="420"/>
    </row>
    <row r="210" spans="1:42">
      <c r="A210" s="434">
        <v>207</v>
      </c>
      <c r="B210" s="447">
        <v>6</v>
      </c>
      <c r="C210" s="435" t="s">
        <v>8884</v>
      </c>
      <c r="D210" s="420" t="s">
        <v>3326</v>
      </c>
      <c r="E210" s="369" t="s">
        <v>3839</v>
      </c>
      <c r="F210" s="420"/>
      <c r="G210" s="420" t="s">
        <v>8575</v>
      </c>
      <c r="H210" s="448">
        <v>43600</v>
      </c>
      <c r="I210" s="448">
        <v>43600</v>
      </c>
      <c r="J210" s="420" t="s">
        <v>8547</v>
      </c>
      <c r="K210" s="420" t="s">
        <v>4767</v>
      </c>
      <c r="L210" s="420" t="s">
        <v>2940</v>
      </c>
      <c r="M210" s="420" t="s">
        <v>6907</v>
      </c>
      <c r="N210" s="440"/>
      <c r="O210" s="435" t="s">
        <v>3837</v>
      </c>
      <c r="P210" s="420"/>
      <c r="Q210" s="420"/>
      <c r="R210" s="420"/>
      <c r="S210" s="420"/>
      <c r="T210" s="420"/>
      <c r="U210" s="420"/>
      <c r="V210" s="420"/>
      <c r="W210" s="420"/>
      <c r="X210" s="420"/>
      <c r="Y210" s="434">
        <v>13212840</v>
      </c>
      <c r="Z210" s="435" t="s">
        <v>6893</v>
      </c>
      <c r="AA210" s="435" t="s">
        <v>6894</v>
      </c>
      <c r="AB210" s="420" t="s">
        <v>6895</v>
      </c>
      <c r="AC210" s="420"/>
      <c r="AD210" s="420" t="s">
        <v>6897</v>
      </c>
      <c r="AE210" s="441">
        <v>5170760</v>
      </c>
      <c r="AF210" s="420"/>
      <c r="AG210" s="420"/>
      <c r="AH210" s="420"/>
      <c r="AI210" s="420"/>
      <c r="AJ210" s="439" t="s">
        <v>6896</v>
      </c>
      <c r="AK210" s="420"/>
      <c r="AL210" s="420"/>
      <c r="AM210" s="420"/>
      <c r="AN210" s="420" t="s">
        <v>8826</v>
      </c>
      <c r="AO210" s="369" t="s">
        <v>8885</v>
      </c>
      <c r="AP210" s="420"/>
    </row>
    <row r="211" spans="1:42">
      <c r="A211" s="434">
        <v>208</v>
      </c>
      <c r="B211" s="447">
        <v>15</v>
      </c>
      <c r="C211" s="435" t="s">
        <v>3877</v>
      </c>
      <c r="D211" s="420" t="s">
        <v>3526</v>
      </c>
      <c r="E211" s="369" t="s">
        <v>3878</v>
      </c>
      <c r="F211" s="420"/>
      <c r="G211" s="420" t="s">
        <v>8575</v>
      </c>
      <c r="H211" s="448">
        <v>43615</v>
      </c>
      <c r="I211" s="448">
        <v>43615</v>
      </c>
      <c r="J211" s="420" t="s">
        <v>8547</v>
      </c>
      <c r="K211" s="420" t="s">
        <v>4767</v>
      </c>
      <c r="L211" s="420" t="s">
        <v>2940</v>
      </c>
      <c r="M211" s="420" t="s">
        <v>3119</v>
      </c>
      <c r="N211" s="440"/>
      <c r="O211" s="435" t="s">
        <v>3876</v>
      </c>
      <c r="P211" s="420"/>
      <c r="Q211" s="420"/>
      <c r="R211" s="420"/>
      <c r="S211" s="420"/>
      <c r="T211" s="420"/>
      <c r="U211" s="420"/>
      <c r="V211" s="420"/>
      <c r="W211" s="420"/>
      <c r="X211" s="420"/>
      <c r="Y211" s="434">
        <v>13195676</v>
      </c>
      <c r="Z211" s="435" t="s">
        <v>7596</v>
      </c>
      <c r="AA211" s="435" t="s">
        <v>7597</v>
      </c>
      <c r="AB211" s="420" t="s">
        <v>7598</v>
      </c>
      <c r="AC211" s="420"/>
      <c r="AD211" s="420" t="s">
        <v>7600</v>
      </c>
      <c r="AE211" s="435">
        <v>5170983</v>
      </c>
      <c r="AF211" s="420"/>
      <c r="AG211" s="420"/>
      <c r="AH211" s="420"/>
      <c r="AI211" s="420"/>
      <c r="AJ211" s="439" t="s">
        <v>7599</v>
      </c>
      <c r="AK211" s="420"/>
      <c r="AL211" s="420"/>
      <c r="AM211" s="420"/>
      <c r="AN211" s="420" t="s">
        <v>8849</v>
      </c>
      <c r="AO211" s="420" t="s">
        <v>8599</v>
      </c>
      <c r="AP211" s="420"/>
    </row>
    <row r="212" spans="1:42">
      <c r="A212" s="434">
        <v>209</v>
      </c>
      <c r="B212" s="447">
        <v>21</v>
      </c>
      <c r="C212" s="435" t="s">
        <v>3899</v>
      </c>
      <c r="D212" s="420" t="s">
        <v>3534</v>
      </c>
      <c r="E212" s="369" t="s">
        <v>3900</v>
      </c>
      <c r="F212" s="420"/>
      <c r="G212" s="420" t="s">
        <v>8575</v>
      </c>
      <c r="H212" s="448">
        <v>43615</v>
      </c>
      <c r="I212" s="448">
        <v>43615</v>
      </c>
      <c r="J212" s="420" t="s">
        <v>8861</v>
      </c>
      <c r="K212" s="420" t="s">
        <v>4767</v>
      </c>
      <c r="L212" s="420" t="s">
        <v>2940</v>
      </c>
      <c r="M212" s="420" t="s">
        <v>3119</v>
      </c>
      <c r="N212" s="440"/>
      <c r="O212" s="435" t="s">
        <v>3898</v>
      </c>
      <c r="P212" s="420"/>
      <c r="Q212" s="420"/>
      <c r="R212" s="420"/>
      <c r="S212" s="420"/>
      <c r="T212" s="420"/>
      <c r="U212" s="420"/>
      <c r="V212" s="420"/>
      <c r="W212" s="420"/>
      <c r="X212" s="420"/>
      <c r="Y212" s="434">
        <v>13211706</v>
      </c>
      <c r="Z212" s="435" t="s">
        <v>7633</v>
      </c>
      <c r="AA212" s="435" t="s">
        <v>7634</v>
      </c>
      <c r="AB212" s="420" t="s">
        <v>7635</v>
      </c>
      <c r="AC212" s="420"/>
      <c r="AD212" s="420" t="s">
        <v>7637</v>
      </c>
      <c r="AE212" s="435">
        <v>5170772</v>
      </c>
      <c r="AF212" s="420"/>
      <c r="AG212" s="420"/>
      <c r="AH212" s="420"/>
      <c r="AI212" s="420"/>
      <c r="AJ212" s="439" t="s">
        <v>7636</v>
      </c>
      <c r="AK212" s="420"/>
      <c r="AL212" s="420"/>
      <c r="AM212" s="420"/>
      <c r="AN212" s="420" t="s">
        <v>8826</v>
      </c>
      <c r="AO212" s="420" t="s">
        <v>8886</v>
      </c>
      <c r="AP212" s="420"/>
    </row>
    <row r="213" spans="1:42" ht="15.75" thickBot="1">
      <c r="A213" s="434">
        <v>210</v>
      </c>
      <c r="B213" s="447">
        <v>24</v>
      </c>
      <c r="C213" s="435" t="s">
        <v>3909</v>
      </c>
      <c r="D213" s="420" t="s">
        <v>3540</v>
      </c>
      <c r="E213" s="369" t="s">
        <v>3910</v>
      </c>
      <c r="F213" s="420"/>
      <c r="G213" s="420" t="s">
        <v>8575</v>
      </c>
      <c r="H213" s="448">
        <v>43609</v>
      </c>
      <c r="I213" s="436">
        <v>43610</v>
      </c>
      <c r="J213" s="420" t="s">
        <v>8547</v>
      </c>
      <c r="K213" s="420" t="s">
        <v>4767</v>
      </c>
      <c r="L213" s="420" t="s">
        <v>2940</v>
      </c>
      <c r="M213" s="420" t="s">
        <v>3119</v>
      </c>
      <c r="N213" s="440"/>
      <c r="O213" s="435" t="s">
        <v>3908</v>
      </c>
      <c r="P213" s="420"/>
      <c r="Q213" s="420"/>
      <c r="R213" s="420"/>
      <c r="S213" s="420"/>
      <c r="T213" s="420"/>
      <c r="U213" s="420"/>
      <c r="V213" s="420"/>
      <c r="W213" s="420"/>
      <c r="X213" s="420"/>
      <c r="Y213" s="420"/>
      <c r="Z213" s="435" t="s">
        <v>7665</v>
      </c>
      <c r="AA213" s="435" t="s">
        <v>7666</v>
      </c>
      <c r="AB213" s="420" t="s">
        <v>7667</v>
      </c>
      <c r="AC213" s="420"/>
      <c r="AD213" s="420" t="s">
        <v>7669</v>
      </c>
      <c r="AE213" s="435">
        <v>5170773</v>
      </c>
      <c r="AF213" s="420"/>
      <c r="AG213" s="420"/>
      <c r="AH213" s="420"/>
      <c r="AI213" s="420"/>
      <c r="AJ213" s="439" t="s">
        <v>7668</v>
      </c>
      <c r="AK213" s="420"/>
      <c r="AL213" s="420"/>
      <c r="AM213" s="420"/>
      <c r="AN213" s="420" t="s">
        <v>8849</v>
      </c>
      <c r="AO213" s="420" t="s">
        <v>8599</v>
      </c>
      <c r="AP213" s="420"/>
    </row>
    <row r="214" spans="1:42" ht="15.75" thickBot="1">
      <c r="A214" s="434">
        <v>211</v>
      </c>
      <c r="B214" s="447">
        <v>40</v>
      </c>
      <c r="C214" s="435" t="s">
        <v>3970</v>
      </c>
      <c r="D214" s="420" t="s">
        <v>3568</v>
      </c>
      <c r="E214" s="369" t="s">
        <v>3971</v>
      </c>
      <c r="F214" s="420"/>
      <c r="G214" s="420" t="s">
        <v>8575</v>
      </c>
      <c r="H214" s="448">
        <v>43600</v>
      </c>
      <c r="I214" s="420"/>
      <c r="J214" s="420" t="s">
        <v>8815</v>
      </c>
      <c r="K214" s="420" t="s">
        <v>4767</v>
      </c>
      <c r="L214" s="420" t="s">
        <v>2940</v>
      </c>
      <c r="M214" s="446"/>
      <c r="N214" s="440"/>
      <c r="O214" s="435" t="s">
        <v>3969</v>
      </c>
      <c r="P214" s="420"/>
      <c r="Q214" s="420"/>
      <c r="R214" s="420"/>
      <c r="S214" s="420"/>
      <c r="T214" s="420"/>
      <c r="U214" s="420"/>
      <c r="V214" s="420"/>
      <c r="W214" s="420"/>
      <c r="X214" s="420"/>
      <c r="Y214" s="434">
        <v>13212924</v>
      </c>
      <c r="Z214" s="435" t="s">
        <v>7768</v>
      </c>
      <c r="AA214" s="435" t="s">
        <v>7769</v>
      </c>
      <c r="AB214" s="420" t="s">
        <v>7770</v>
      </c>
      <c r="AC214" s="420"/>
      <c r="AD214" s="420" t="s">
        <v>7772</v>
      </c>
      <c r="AE214" s="435" t="s">
        <v>7773</v>
      </c>
      <c r="AF214" s="420"/>
      <c r="AG214" s="420"/>
      <c r="AH214" s="420"/>
      <c r="AI214" s="420"/>
      <c r="AJ214" s="439" t="s">
        <v>7771</v>
      </c>
      <c r="AK214" s="420"/>
      <c r="AL214" s="420"/>
      <c r="AM214" s="420"/>
      <c r="AN214" s="420" t="s">
        <v>8883</v>
      </c>
      <c r="AO214" s="420"/>
      <c r="AP214" s="420"/>
    </row>
    <row r="215" spans="1:42" ht="15.75" thickBot="1">
      <c r="A215" s="434">
        <v>212</v>
      </c>
      <c r="B215" s="447">
        <v>56</v>
      </c>
      <c r="C215" s="435" t="s">
        <v>4031</v>
      </c>
      <c r="D215" s="420" t="s">
        <v>4032</v>
      </c>
      <c r="E215" s="369" t="s">
        <v>4033</v>
      </c>
      <c r="F215" s="420"/>
      <c r="G215" s="420" t="s">
        <v>8575</v>
      </c>
      <c r="H215" s="448">
        <v>43607</v>
      </c>
      <c r="I215" s="420"/>
      <c r="J215" s="420" t="s">
        <v>8815</v>
      </c>
      <c r="K215" s="420" t="s">
        <v>4767</v>
      </c>
      <c r="L215" s="420" t="s">
        <v>2940</v>
      </c>
      <c r="M215" s="446"/>
      <c r="N215" s="440"/>
      <c r="O215" s="435" t="s">
        <v>4030</v>
      </c>
      <c r="P215" s="420"/>
      <c r="Q215" s="420"/>
      <c r="R215" s="420"/>
      <c r="S215" s="420"/>
      <c r="T215" s="420"/>
      <c r="U215" s="420"/>
      <c r="V215" s="420"/>
      <c r="W215" s="420"/>
      <c r="X215" s="420"/>
      <c r="Y215" s="434">
        <v>13212201</v>
      </c>
      <c r="Z215" s="435" t="s">
        <v>8226</v>
      </c>
      <c r="AA215" s="435" t="s">
        <v>8227</v>
      </c>
      <c r="AB215" s="420" t="s">
        <v>8228</v>
      </c>
      <c r="AC215" s="420"/>
      <c r="AD215" s="420" t="s">
        <v>8230</v>
      </c>
      <c r="AE215" s="439" t="s">
        <v>8231</v>
      </c>
      <c r="AF215" s="420"/>
      <c r="AG215" s="420"/>
      <c r="AH215" s="420"/>
      <c r="AI215" s="420"/>
      <c r="AJ215" s="439" t="s">
        <v>8229</v>
      </c>
      <c r="AK215" s="420"/>
      <c r="AL215" s="420"/>
      <c r="AM215" s="420"/>
      <c r="AN215" s="420" t="s">
        <v>8883</v>
      </c>
      <c r="AO215" s="420"/>
      <c r="AP215" s="420"/>
    </row>
    <row r="216" spans="1:42" ht="15.75" thickBot="1">
      <c r="A216" s="434">
        <v>213</v>
      </c>
      <c r="B216" s="447">
        <v>77</v>
      </c>
      <c r="C216" s="435" t="s">
        <v>4115</v>
      </c>
      <c r="D216" s="420" t="s">
        <v>4117</v>
      </c>
      <c r="E216" s="369" t="s">
        <v>4118</v>
      </c>
      <c r="F216" s="420"/>
      <c r="G216" s="420" t="s">
        <v>8575</v>
      </c>
      <c r="H216" s="448">
        <v>43608</v>
      </c>
      <c r="I216" s="420"/>
      <c r="J216" s="420" t="s">
        <v>8815</v>
      </c>
      <c r="K216" s="420" t="s">
        <v>4767</v>
      </c>
      <c r="L216" s="420" t="s">
        <v>2940</v>
      </c>
      <c r="M216" s="446" t="s">
        <v>8888</v>
      </c>
      <c r="N216" s="440"/>
      <c r="O216" s="435" t="s">
        <v>4114</v>
      </c>
      <c r="P216" s="420"/>
      <c r="Q216" s="420"/>
      <c r="R216" s="420"/>
      <c r="S216" s="420"/>
      <c r="T216" s="420"/>
      <c r="U216" s="420"/>
      <c r="V216" s="420"/>
      <c r="W216" s="420"/>
      <c r="X216" s="420"/>
      <c r="Y216" s="434">
        <v>13198381</v>
      </c>
      <c r="Z216" s="435" t="s">
        <v>8020</v>
      </c>
      <c r="AA216" s="435" t="s">
        <v>8021</v>
      </c>
      <c r="AB216" s="434">
        <v>930032614</v>
      </c>
      <c r="AC216" s="420"/>
      <c r="AD216" s="434">
        <v>930027978</v>
      </c>
      <c r="AE216" s="435" t="s">
        <v>8023</v>
      </c>
      <c r="AF216" s="420"/>
      <c r="AG216" s="420"/>
      <c r="AH216" s="420"/>
      <c r="AI216" s="420"/>
      <c r="AJ216" s="439" t="s">
        <v>8022</v>
      </c>
      <c r="AK216" s="420"/>
      <c r="AL216" s="420"/>
      <c r="AM216" s="420"/>
      <c r="AN216" s="420" t="s">
        <v>8883</v>
      </c>
      <c r="AO216" s="420"/>
      <c r="AP216" s="420"/>
    </row>
    <row r="217" spans="1:42" ht="15.75" thickBot="1">
      <c r="A217" s="434">
        <v>214</v>
      </c>
      <c r="B217" s="447">
        <v>78</v>
      </c>
      <c r="C217" s="435" t="s">
        <v>4120</v>
      </c>
      <c r="D217" s="420" t="s">
        <v>4121</v>
      </c>
      <c r="E217" s="369" t="s">
        <v>4122</v>
      </c>
      <c r="F217" s="420"/>
      <c r="G217" s="420" t="s">
        <v>8575</v>
      </c>
      <c r="H217" s="448">
        <v>43614</v>
      </c>
      <c r="I217" s="420"/>
      <c r="J217" s="420" t="s">
        <v>8815</v>
      </c>
      <c r="K217" s="420" t="s">
        <v>4767</v>
      </c>
      <c r="L217" s="420" t="s">
        <v>2940</v>
      </c>
      <c r="M217" s="446" t="s">
        <v>8888</v>
      </c>
      <c r="N217" s="440"/>
      <c r="O217" s="435" t="s">
        <v>4119</v>
      </c>
      <c r="P217" s="420"/>
      <c r="Q217" s="420"/>
      <c r="R217" s="420"/>
      <c r="S217" s="420"/>
      <c r="T217" s="420"/>
      <c r="U217" s="420"/>
      <c r="V217" s="420"/>
      <c r="W217" s="420"/>
      <c r="X217" s="420"/>
      <c r="Y217" s="434">
        <v>13216339</v>
      </c>
      <c r="Z217" s="435" t="s">
        <v>8028</v>
      </c>
      <c r="AA217" s="435" t="s">
        <v>8029</v>
      </c>
      <c r="AB217" s="434">
        <v>930032637</v>
      </c>
      <c r="AC217" s="420"/>
      <c r="AD217" s="434">
        <v>930027980</v>
      </c>
      <c r="AE217" s="435">
        <v>5170805</v>
      </c>
      <c r="AF217" s="420"/>
      <c r="AG217" s="420"/>
      <c r="AH217" s="420"/>
      <c r="AI217" s="420"/>
      <c r="AJ217" s="439" t="s">
        <v>8030</v>
      </c>
      <c r="AK217" s="420"/>
      <c r="AL217" s="420"/>
      <c r="AM217" s="420"/>
      <c r="AN217" s="420" t="s">
        <v>8883</v>
      </c>
      <c r="AO217" s="420"/>
      <c r="AP217" s="420"/>
    </row>
    <row r="218" spans="1:42" ht="15.75" thickBot="1">
      <c r="A218" s="434">
        <v>215</v>
      </c>
      <c r="B218" s="447">
        <v>121</v>
      </c>
      <c r="C218" s="435" t="s">
        <v>4283</v>
      </c>
      <c r="D218" s="420" t="s">
        <v>3747</v>
      </c>
      <c r="E218" s="369" t="s">
        <v>4284</v>
      </c>
      <c r="F218" s="420"/>
      <c r="G218" s="420" t="s">
        <v>8575</v>
      </c>
      <c r="H218" s="448">
        <v>43614</v>
      </c>
      <c r="I218" s="420"/>
      <c r="J218" s="420"/>
      <c r="K218" s="420" t="s">
        <v>4767</v>
      </c>
      <c r="L218" s="420" t="s">
        <v>2940</v>
      </c>
      <c r="M218" s="446" t="s">
        <v>8889</v>
      </c>
      <c r="N218" s="440"/>
      <c r="O218" s="435" t="s">
        <v>4282</v>
      </c>
      <c r="P218" s="420"/>
      <c r="Q218" s="420"/>
      <c r="R218" s="420"/>
      <c r="S218" s="420"/>
      <c r="T218" s="420"/>
      <c r="U218" s="420"/>
      <c r="V218" s="420"/>
      <c r="W218" s="420"/>
      <c r="X218" s="420"/>
      <c r="Y218" s="434">
        <v>13195380</v>
      </c>
      <c r="Z218" s="435" t="s">
        <v>8409</v>
      </c>
      <c r="AA218" s="435" t="s">
        <v>8410</v>
      </c>
      <c r="AB218" s="420" t="s">
        <v>8411</v>
      </c>
      <c r="AC218" s="420"/>
      <c r="AD218" s="420">
        <v>4170529</v>
      </c>
      <c r="AE218" s="435" t="s">
        <v>8413</v>
      </c>
      <c r="AF218" s="420"/>
      <c r="AG218" s="420"/>
      <c r="AH218" s="420"/>
      <c r="AI218" s="420"/>
      <c r="AJ218" s="439" t="s">
        <v>8412</v>
      </c>
      <c r="AK218" s="420"/>
      <c r="AL218" s="420"/>
      <c r="AM218" s="420"/>
      <c r="AN218" s="420" t="s">
        <v>8847</v>
      </c>
      <c r="AO218" s="420"/>
      <c r="AP218" s="420"/>
    </row>
    <row r="219" spans="1:42" ht="15.75" thickBot="1">
      <c r="A219" s="434">
        <v>216</v>
      </c>
      <c r="B219" s="447">
        <v>129</v>
      </c>
      <c r="C219" s="435" t="s">
        <v>4307</v>
      </c>
      <c r="D219" s="420" t="s">
        <v>3733</v>
      </c>
      <c r="E219" s="369" t="s">
        <v>4308</v>
      </c>
      <c r="F219" s="420"/>
      <c r="G219" s="420" t="s">
        <v>8575</v>
      </c>
      <c r="H219" s="448">
        <v>43605</v>
      </c>
      <c r="I219" s="420"/>
      <c r="J219" s="420"/>
      <c r="K219" s="420" t="s">
        <v>4767</v>
      </c>
      <c r="L219" s="420" t="s">
        <v>2940</v>
      </c>
      <c r="M219" s="446" t="s">
        <v>8890</v>
      </c>
      <c r="N219" s="440"/>
      <c r="O219" s="435" t="s">
        <v>4306</v>
      </c>
      <c r="P219" s="420"/>
      <c r="Q219" s="420"/>
      <c r="R219" s="420"/>
      <c r="S219" s="420"/>
      <c r="T219" s="420"/>
      <c r="U219" s="420"/>
      <c r="V219" s="420"/>
      <c r="W219" s="420"/>
      <c r="X219" s="420"/>
      <c r="Y219" s="434">
        <v>13195337</v>
      </c>
      <c r="Z219" s="435" t="s">
        <v>8362</v>
      </c>
      <c r="AA219" s="435" t="s">
        <v>8363</v>
      </c>
      <c r="AB219" s="420" t="s">
        <v>8364</v>
      </c>
      <c r="AC219" s="420"/>
      <c r="AD219" s="420" t="s">
        <v>8366</v>
      </c>
      <c r="AE219" s="441">
        <v>1170020</v>
      </c>
      <c r="AF219" s="420"/>
      <c r="AG219" s="420"/>
      <c r="AH219" s="420"/>
      <c r="AI219" s="420"/>
      <c r="AJ219" s="439" t="s">
        <v>8365</v>
      </c>
      <c r="AK219" s="420"/>
      <c r="AL219" s="420"/>
      <c r="AM219" s="420"/>
      <c r="AN219" s="420" t="s">
        <v>8847</v>
      </c>
      <c r="AO219" s="420"/>
      <c r="AP219" s="420"/>
    </row>
    <row r="220" spans="1:42" ht="15.75" thickBot="1">
      <c r="A220" s="434">
        <v>217</v>
      </c>
      <c r="B220" s="447">
        <v>132</v>
      </c>
      <c r="C220" s="435" t="s">
        <v>4316</v>
      </c>
      <c r="D220" s="420" t="s">
        <v>3792</v>
      </c>
      <c r="E220" s="369" t="s">
        <v>4317</v>
      </c>
      <c r="F220" s="420"/>
      <c r="G220" s="420" t="s">
        <v>8575</v>
      </c>
      <c r="H220" s="448">
        <v>43614</v>
      </c>
      <c r="I220" s="420"/>
      <c r="J220" s="420"/>
      <c r="K220" s="420" t="s">
        <v>4767</v>
      </c>
      <c r="L220" s="420" t="s">
        <v>2940</v>
      </c>
      <c r="M220" s="446" t="s">
        <v>6831</v>
      </c>
      <c r="N220" s="440"/>
      <c r="O220" s="435" t="s">
        <v>4315</v>
      </c>
      <c r="P220" s="420"/>
      <c r="Q220" s="420"/>
      <c r="R220" s="420"/>
      <c r="S220" s="420"/>
      <c r="T220" s="420"/>
      <c r="U220" s="420"/>
      <c r="V220" s="420"/>
      <c r="W220" s="420"/>
      <c r="X220" s="420"/>
      <c r="Y220" s="434">
        <v>13195915</v>
      </c>
      <c r="Z220" s="435" t="s">
        <v>8489</v>
      </c>
      <c r="AA220" s="435" t="s">
        <v>8490</v>
      </c>
      <c r="AB220" s="434">
        <v>930032662</v>
      </c>
      <c r="AC220" s="420"/>
      <c r="AD220" s="434">
        <v>930030401</v>
      </c>
      <c r="AE220" s="435">
        <v>7161319</v>
      </c>
      <c r="AF220" s="420"/>
      <c r="AG220" s="420"/>
      <c r="AH220" s="420"/>
      <c r="AI220" s="420"/>
      <c r="AJ220" s="439" t="s">
        <v>8491</v>
      </c>
      <c r="AK220" s="420"/>
      <c r="AL220" s="420"/>
      <c r="AM220" s="420"/>
      <c r="AN220" s="420" t="s">
        <v>8847</v>
      </c>
      <c r="AO220" s="420"/>
      <c r="AP220" s="420"/>
    </row>
    <row r="221" spans="1:42" ht="15.75" thickBot="1">
      <c r="A221" s="434">
        <v>218</v>
      </c>
      <c r="B221" s="447">
        <v>176</v>
      </c>
      <c r="C221" s="435" t="s">
        <v>4476</v>
      </c>
      <c r="D221" s="420" t="s">
        <v>3318</v>
      </c>
      <c r="E221" s="369" t="s">
        <v>4299</v>
      </c>
      <c r="F221" s="420"/>
      <c r="G221" s="420" t="s">
        <v>8575</v>
      </c>
      <c r="H221" s="448">
        <v>43607</v>
      </c>
      <c r="I221" s="420"/>
      <c r="J221" s="420"/>
      <c r="K221" s="420" t="s">
        <v>4767</v>
      </c>
      <c r="L221" s="420" t="s">
        <v>2940</v>
      </c>
      <c r="M221" s="446" t="s">
        <v>6831</v>
      </c>
      <c r="N221" s="440"/>
      <c r="O221" s="435" t="s">
        <v>4475</v>
      </c>
      <c r="P221" s="420"/>
      <c r="Q221" s="420"/>
      <c r="R221" s="420"/>
      <c r="S221" s="420"/>
      <c r="T221" s="420"/>
      <c r="U221" s="420"/>
      <c r="V221" s="420"/>
      <c r="W221" s="420"/>
      <c r="X221" s="420"/>
      <c r="Y221" s="434">
        <v>13196660</v>
      </c>
      <c r="Z221" s="435" t="s">
        <v>6859</v>
      </c>
      <c r="AA221" s="435" t="s">
        <v>6860</v>
      </c>
      <c r="AB221" s="420" t="s">
        <v>6861</v>
      </c>
      <c r="AC221" s="420"/>
      <c r="AD221" s="420" t="s">
        <v>6863</v>
      </c>
      <c r="AE221" s="435"/>
      <c r="AF221" s="420"/>
      <c r="AG221" s="420"/>
      <c r="AH221" s="420"/>
      <c r="AI221" s="420"/>
      <c r="AJ221" s="439" t="s">
        <v>6862</v>
      </c>
      <c r="AK221" s="420"/>
      <c r="AL221" s="420"/>
      <c r="AM221" s="420"/>
      <c r="AN221" s="420" t="s">
        <v>8847</v>
      </c>
      <c r="AO221" s="420"/>
      <c r="AP221" s="420"/>
    </row>
    <row r="222" spans="1:42" ht="15.75" thickBot="1">
      <c r="A222" s="434">
        <v>219</v>
      </c>
      <c r="B222" s="447">
        <v>186</v>
      </c>
      <c r="C222" s="435" t="s">
        <v>4510</v>
      </c>
      <c r="D222" s="420" t="s">
        <v>3320</v>
      </c>
      <c r="E222" s="369" t="s">
        <v>4511</v>
      </c>
      <c r="F222" s="420"/>
      <c r="G222" s="420" t="s">
        <v>8575</v>
      </c>
      <c r="H222" s="448">
        <v>43609</v>
      </c>
      <c r="I222" s="420"/>
      <c r="J222" s="420"/>
      <c r="K222" s="420" t="s">
        <v>4767</v>
      </c>
      <c r="L222" s="420" t="s">
        <v>2940</v>
      </c>
      <c r="M222" s="446" t="s">
        <v>6848</v>
      </c>
      <c r="N222" s="440"/>
      <c r="O222" s="435" t="s">
        <v>4509</v>
      </c>
      <c r="P222" s="420"/>
      <c r="Q222" s="420"/>
      <c r="R222" s="420"/>
      <c r="S222" s="420"/>
      <c r="T222" s="420"/>
      <c r="U222" s="420"/>
      <c r="V222" s="420"/>
      <c r="W222" s="420"/>
      <c r="X222" s="420"/>
      <c r="Y222" s="434">
        <v>1319738</v>
      </c>
      <c r="Z222" s="435" t="s">
        <v>6866</v>
      </c>
      <c r="AA222" s="435" t="s">
        <v>6867</v>
      </c>
      <c r="AB222" s="420" t="s">
        <v>6868</v>
      </c>
      <c r="AC222" s="420"/>
      <c r="AD222" s="420" t="s">
        <v>6870</v>
      </c>
      <c r="AE222" s="435">
        <v>5170835</v>
      </c>
      <c r="AF222" s="420"/>
      <c r="AG222" s="420"/>
      <c r="AH222" s="420"/>
      <c r="AI222" s="420"/>
      <c r="AJ222" s="439" t="s">
        <v>6869</v>
      </c>
      <c r="AK222" s="420"/>
      <c r="AL222" s="420"/>
      <c r="AM222" s="420"/>
      <c r="AN222" s="420" t="s">
        <v>8847</v>
      </c>
      <c r="AO222" s="420"/>
      <c r="AP222" s="420"/>
    </row>
    <row r="223" spans="1:42" ht="15.75" thickBot="1">
      <c r="A223" s="434">
        <v>220</v>
      </c>
      <c r="B223" s="447">
        <v>224</v>
      </c>
      <c r="C223" s="435" t="s">
        <v>8052</v>
      </c>
      <c r="D223" s="420" t="s">
        <v>3650</v>
      </c>
      <c r="E223" s="369" t="s">
        <v>4651</v>
      </c>
      <c r="F223" s="420"/>
      <c r="G223" s="420" t="s">
        <v>8575</v>
      </c>
      <c r="H223" s="448">
        <v>43607</v>
      </c>
      <c r="I223" s="420"/>
      <c r="J223" s="420"/>
      <c r="K223" s="420" t="s">
        <v>4767</v>
      </c>
      <c r="L223" s="420" t="s">
        <v>2940</v>
      </c>
      <c r="M223" s="446" t="s">
        <v>3118</v>
      </c>
      <c r="N223" s="440"/>
      <c r="O223" s="444" t="s">
        <v>8051</v>
      </c>
      <c r="P223" s="420"/>
      <c r="Q223" s="420"/>
      <c r="R223" s="420"/>
      <c r="S223" s="420"/>
      <c r="T223" s="420"/>
      <c r="U223" s="420"/>
      <c r="V223" s="420"/>
      <c r="W223" s="420"/>
      <c r="X223" s="420"/>
      <c r="Y223" s="420"/>
      <c r="Z223" s="435"/>
      <c r="AA223" s="435"/>
      <c r="AB223" s="420"/>
      <c r="AC223" s="420"/>
      <c r="AD223" s="420"/>
      <c r="AE223" s="435"/>
      <c r="AF223" s="420"/>
      <c r="AG223" s="420"/>
      <c r="AH223" s="420"/>
      <c r="AI223" s="420"/>
      <c r="AJ223" s="435"/>
      <c r="AK223" s="420"/>
      <c r="AL223" s="420"/>
      <c r="AM223" s="420"/>
      <c r="AN223" s="420" t="s">
        <v>8847</v>
      </c>
      <c r="AO223" s="420"/>
      <c r="AP223" s="420"/>
    </row>
    <row r="224" spans="1:42" ht="15.75" thickBot="1">
      <c r="A224" s="434">
        <v>221</v>
      </c>
      <c r="B224" s="447">
        <v>225</v>
      </c>
      <c r="C224" s="435" t="s">
        <v>4653</v>
      </c>
      <c r="D224" s="420" t="s">
        <v>3524</v>
      </c>
      <c r="E224" s="369" t="s">
        <v>4654</v>
      </c>
      <c r="F224" s="420"/>
      <c r="G224" s="420" t="s">
        <v>8575</v>
      </c>
      <c r="H224" s="448">
        <v>43607</v>
      </c>
      <c r="I224" s="420"/>
      <c r="J224" s="420"/>
      <c r="K224" s="420" t="s">
        <v>4767</v>
      </c>
      <c r="L224" s="420" t="s">
        <v>2940</v>
      </c>
      <c r="M224" s="446" t="s">
        <v>8891</v>
      </c>
      <c r="N224" s="440"/>
      <c r="O224" s="435" t="s">
        <v>4652</v>
      </c>
      <c r="P224" s="420"/>
      <c r="Q224" s="420"/>
      <c r="R224" s="420"/>
      <c r="S224" s="420"/>
      <c r="T224" s="420"/>
      <c r="U224" s="420"/>
      <c r="V224" s="420"/>
      <c r="W224" s="420"/>
      <c r="X224" s="420"/>
      <c r="Y224" s="434">
        <v>13195480</v>
      </c>
      <c r="Z224" s="435" t="s">
        <v>7585</v>
      </c>
      <c r="AA224" s="435" t="s">
        <v>7586</v>
      </c>
      <c r="AB224" s="420" t="s">
        <v>7587</v>
      </c>
      <c r="AC224" s="420"/>
      <c r="AD224" s="420" t="s">
        <v>7589</v>
      </c>
      <c r="AE224" s="435">
        <v>5171263</v>
      </c>
      <c r="AF224" s="420"/>
      <c r="AG224" s="420"/>
      <c r="AH224" s="420"/>
      <c r="AI224" s="420"/>
      <c r="AJ224" s="439" t="s">
        <v>7588</v>
      </c>
      <c r="AK224" s="420"/>
      <c r="AL224" s="420"/>
      <c r="AM224" s="420"/>
      <c r="AN224" s="420" t="s">
        <v>8847</v>
      </c>
      <c r="AO224" s="420"/>
      <c r="AP224" s="420"/>
    </row>
    <row r="225" spans="1:42" ht="15.75" thickBot="1">
      <c r="A225" s="434">
        <v>222</v>
      </c>
      <c r="B225" s="447">
        <v>229</v>
      </c>
      <c r="C225" s="435" t="s">
        <v>4666</v>
      </c>
      <c r="D225" s="420" t="s">
        <v>3799</v>
      </c>
      <c r="E225" s="369" t="s">
        <v>4667</v>
      </c>
      <c r="F225" s="420"/>
      <c r="G225" s="420" t="s">
        <v>8575</v>
      </c>
      <c r="H225" s="448">
        <v>43604</v>
      </c>
      <c r="I225" s="420"/>
      <c r="J225" s="420"/>
      <c r="K225" s="420" t="s">
        <v>4767</v>
      </c>
      <c r="L225" s="420" t="s">
        <v>2940</v>
      </c>
      <c r="M225" s="446" t="s">
        <v>8892</v>
      </c>
      <c r="N225" s="440"/>
      <c r="O225" s="435" t="s">
        <v>4665</v>
      </c>
      <c r="P225" s="420"/>
      <c r="Q225" s="420"/>
      <c r="R225" s="420"/>
      <c r="S225" s="420"/>
      <c r="T225" s="420"/>
      <c r="U225" s="420"/>
      <c r="V225" s="420"/>
      <c r="W225" s="420"/>
      <c r="X225" s="420"/>
      <c r="Y225" s="434">
        <v>13195292</v>
      </c>
      <c r="Z225" s="435" t="s">
        <v>8505</v>
      </c>
      <c r="AA225" s="435" t="s">
        <v>8506</v>
      </c>
      <c r="AB225" s="434">
        <v>930032661</v>
      </c>
      <c r="AC225" s="420"/>
      <c r="AD225" s="434">
        <v>930030399</v>
      </c>
      <c r="AE225" s="435">
        <v>5170979</v>
      </c>
      <c r="AF225" s="420"/>
      <c r="AG225" s="420"/>
      <c r="AH225" s="420"/>
      <c r="AI225" s="420"/>
      <c r="AJ225" s="439" t="s">
        <v>8507</v>
      </c>
      <c r="AK225" s="420"/>
      <c r="AL225" s="420"/>
      <c r="AM225" s="420"/>
      <c r="AN225" s="420" t="s">
        <v>8847</v>
      </c>
      <c r="AO225" s="420"/>
      <c r="AP225" s="420"/>
    </row>
    <row r="226" spans="1:42" ht="15.75" thickBot="1">
      <c r="A226" s="434">
        <v>223</v>
      </c>
      <c r="B226" s="447">
        <v>233</v>
      </c>
      <c r="C226" s="435" t="s">
        <v>4678</v>
      </c>
      <c r="D226" s="420" t="s">
        <v>3667</v>
      </c>
      <c r="E226" s="369" t="s">
        <v>8887</v>
      </c>
      <c r="F226" s="420"/>
      <c r="G226" s="420" t="s">
        <v>8575</v>
      </c>
      <c r="H226" s="448">
        <v>43609</v>
      </c>
      <c r="I226" s="420"/>
      <c r="J226" s="420"/>
      <c r="K226" s="420" t="s">
        <v>4767</v>
      </c>
      <c r="L226" s="420" t="s">
        <v>2940</v>
      </c>
      <c r="M226" s="446" t="s">
        <v>3047</v>
      </c>
      <c r="N226" s="440"/>
      <c r="O226" s="435" t="s">
        <v>4677</v>
      </c>
      <c r="P226" s="420"/>
      <c r="Q226" s="420"/>
      <c r="R226" s="420"/>
      <c r="S226" s="420"/>
      <c r="T226" s="420"/>
      <c r="U226" s="420"/>
      <c r="V226" s="420"/>
      <c r="W226" s="420"/>
      <c r="X226" s="420"/>
      <c r="Y226" s="434">
        <v>13214717</v>
      </c>
      <c r="Z226" s="435" t="s">
        <v>8105</v>
      </c>
      <c r="AA226" s="435" t="s">
        <v>8106</v>
      </c>
      <c r="AB226" s="434">
        <v>930032621</v>
      </c>
      <c r="AC226" s="420"/>
      <c r="AD226" s="434">
        <v>930030406</v>
      </c>
      <c r="AE226" s="441">
        <v>12163469</v>
      </c>
      <c r="AF226" s="420"/>
      <c r="AG226" s="420"/>
      <c r="AH226" s="420"/>
      <c r="AI226" s="420"/>
      <c r="AJ226" s="439" t="s">
        <v>8107</v>
      </c>
      <c r="AK226" s="420"/>
      <c r="AL226" s="420"/>
      <c r="AM226" s="420"/>
      <c r="AN226" s="420" t="s">
        <v>8847</v>
      </c>
      <c r="AO226" s="420"/>
      <c r="AP226" s="420"/>
    </row>
    <row r="227" spans="1:42">
      <c r="A227" s="434">
        <v>224</v>
      </c>
      <c r="B227" s="447">
        <v>65</v>
      </c>
      <c r="C227" s="435" t="s">
        <v>4067</v>
      </c>
      <c r="D227" s="420" t="s">
        <v>4068</v>
      </c>
      <c r="E227" s="369" t="s">
        <v>4069</v>
      </c>
      <c r="F227" s="420"/>
      <c r="G227" s="420" t="s">
        <v>8575</v>
      </c>
      <c r="H227" s="448">
        <v>43618</v>
      </c>
      <c r="I227" s="420"/>
      <c r="J227" s="420"/>
      <c r="K227" s="420" t="s">
        <v>4767</v>
      </c>
      <c r="L227" s="420" t="s">
        <v>2940</v>
      </c>
      <c r="M227" s="461" t="s">
        <v>8893</v>
      </c>
      <c r="N227" s="440"/>
      <c r="O227" s="435" t="s">
        <v>4066</v>
      </c>
      <c r="P227" s="420"/>
      <c r="Q227" s="420"/>
      <c r="R227" s="420"/>
      <c r="S227" s="420"/>
      <c r="T227" s="420"/>
      <c r="U227" s="420"/>
      <c r="V227" s="420"/>
      <c r="W227" s="420"/>
      <c r="X227" s="420"/>
      <c r="Y227" s="434">
        <v>13198511</v>
      </c>
      <c r="Z227" s="435" t="s">
        <v>8234</v>
      </c>
      <c r="AA227" s="435" t="s">
        <v>8235</v>
      </c>
      <c r="AB227" s="434">
        <v>930032650</v>
      </c>
      <c r="AC227" s="420"/>
      <c r="AD227" s="434">
        <v>930032504</v>
      </c>
      <c r="AE227" s="441">
        <v>12163754</v>
      </c>
      <c r="AF227" s="420"/>
      <c r="AG227" s="420"/>
      <c r="AH227" s="420"/>
      <c r="AI227" s="420"/>
      <c r="AJ227" s="439" t="s">
        <v>8236</v>
      </c>
      <c r="AK227" s="420"/>
      <c r="AL227" s="420"/>
      <c r="AM227" s="420"/>
      <c r="AN227" s="420" t="s">
        <v>8847</v>
      </c>
      <c r="AO227" s="420"/>
      <c r="AP227" s="420"/>
    </row>
    <row r="228" spans="1:42">
      <c r="A228" s="434">
        <v>225</v>
      </c>
      <c r="B228" s="434">
        <v>186</v>
      </c>
      <c r="C228" s="462" t="s">
        <v>4510</v>
      </c>
      <c r="D228" s="420" t="s">
        <v>3320</v>
      </c>
      <c r="E228" s="369" t="s">
        <v>4511</v>
      </c>
      <c r="F228" s="420"/>
      <c r="G228" s="420" t="s">
        <v>8903</v>
      </c>
      <c r="H228" s="436">
        <v>43625</v>
      </c>
      <c r="I228" s="420"/>
      <c r="J228" s="420"/>
      <c r="K228" s="420" t="s">
        <v>4767</v>
      </c>
      <c r="L228" s="420" t="s">
        <v>2940</v>
      </c>
      <c r="M228" s="420" t="s">
        <v>6831</v>
      </c>
      <c r="N228" s="420"/>
      <c r="O228" s="462" t="s">
        <v>4509</v>
      </c>
      <c r="P228" s="420"/>
      <c r="Q228" s="420"/>
      <c r="R228" s="420"/>
      <c r="S228" s="420"/>
      <c r="T228" s="420"/>
      <c r="U228" s="420"/>
      <c r="V228" s="420"/>
      <c r="W228" s="420"/>
      <c r="X228" s="420"/>
      <c r="Y228" s="434">
        <v>1319738</v>
      </c>
      <c r="Z228" s="462" t="s">
        <v>6866</v>
      </c>
      <c r="AA228" s="462" t="s">
        <v>6867</v>
      </c>
      <c r="AB228" s="420" t="s">
        <v>6868</v>
      </c>
      <c r="AC228" s="420"/>
      <c r="AD228" s="420" t="s">
        <v>6870</v>
      </c>
      <c r="AE228" s="462">
        <v>5170835</v>
      </c>
      <c r="AF228" s="420"/>
      <c r="AG228" s="420"/>
      <c r="AH228" s="420"/>
      <c r="AI228" s="420"/>
      <c r="AJ228" s="463" t="s">
        <v>6869</v>
      </c>
      <c r="AK228" s="420"/>
      <c r="AL228" s="420"/>
      <c r="AM228" s="420" t="s">
        <v>8904</v>
      </c>
      <c r="AN228" s="420" t="s">
        <v>8072</v>
      </c>
      <c r="AO228" s="420"/>
      <c r="AP228" s="420"/>
    </row>
    <row r="229" spans="1:42">
      <c r="A229" s="434">
        <v>226</v>
      </c>
      <c r="B229" s="434">
        <v>89</v>
      </c>
      <c r="C229" s="462" t="s">
        <v>4164</v>
      </c>
      <c r="D229" s="420" t="s">
        <v>4165</v>
      </c>
      <c r="E229" s="369" t="s">
        <v>4166</v>
      </c>
      <c r="F229" s="420"/>
      <c r="G229" s="420" t="s">
        <v>8575</v>
      </c>
      <c r="H229" s="436">
        <v>43627</v>
      </c>
      <c r="I229" s="420"/>
      <c r="J229" s="420"/>
      <c r="K229" s="420" t="s">
        <v>4767</v>
      </c>
      <c r="L229" s="420" t="s">
        <v>2940</v>
      </c>
      <c r="M229" s="420" t="s">
        <v>8905</v>
      </c>
      <c r="N229" s="420"/>
      <c r="O229" s="462" t="s">
        <v>4163</v>
      </c>
      <c r="P229" s="420"/>
      <c r="Q229" s="420"/>
      <c r="R229" s="420"/>
      <c r="S229" s="420"/>
      <c r="T229" s="420"/>
      <c r="U229" s="420"/>
      <c r="V229" s="420"/>
      <c r="W229" s="420"/>
      <c r="X229" s="420"/>
      <c r="Y229" s="434">
        <v>13195961</v>
      </c>
      <c r="Z229" s="462" t="s">
        <v>8080</v>
      </c>
      <c r="AA229" s="462" t="s">
        <v>8081</v>
      </c>
      <c r="AB229" s="434">
        <v>930032627</v>
      </c>
      <c r="AC229" s="420"/>
      <c r="AD229" s="434">
        <v>930030163</v>
      </c>
      <c r="AE229" s="464">
        <v>12163559</v>
      </c>
      <c r="AF229" s="420"/>
      <c r="AG229" s="420"/>
      <c r="AH229" s="420"/>
      <c r="AI229" s="420"/>
      <c r="AJ229" s="463" t="s">
        <v>8082</v>
      </c>
      <c r="AK229" s="420"/>
      <c r="AL229" s="420"/>
      <c r="AM229" s="420"/>
      <c r="AN229" s="420" t="s">
        <v>8826</v>
      </c>
      <c r="AO229" s="369" t="s">
        <v>8651</v>
      </c>
      <c r="AP229" s="420"/>
    </row>
    <row r="230" spans="1:42">
      <c r="A230" s="434">
        <v>227</v>
      </c>
      <c r="B230" s="434">
        <v>190</v>
      </c>
      <c r="C230" s="462" t="s">
        <v>4525</v>
      </c>
      <c r="D230" s="420" t="s">
        <v>3446</v>
      </c>
      <c r="E230" s="369" t="s">
        <v>4526</v>
      </c>
      <c r="F230" s="420"/>
      <c r="G230" s="420" t="s">
        <v>8575</v>
      </c>
      <c r="H230" s="436">
        <v>43629</v>
      </c>
      <c r="I230" s="420"/>
      <c r="J230" s="420"/>
      <c r="K230" s="420" t="s">
        <v>4767</v>
      </c>
      <c r="L230" s="420" t="s">
        <v>2940</v>
      </c>
      <c r="M230" s="420" t="s">
        <v>4776</v>
      </c>
      <c r="N230" s="420"/>
      <c r="O230" s="462" t="s">
        <v>4524</v>
      </c>
      <c r="P230" s="420"/>
      <c r="Q230" s="420"/>
      <c r="R230" s="420"/>
      <c r="S230" s="420"/>
      <c r="T230" s="420"/>
      <c r="U230" s="420"/>
      <c r="V230" s="420"/>
      <c r="W230" s="437"/>
      <c r="X230" s="437"/>
      <c r="Y230" s="434">
        <v>13195910</v>
      </c>
      <c r="Z230" s="462" t="s">
        <v>7321</v>
      </c>
      <c r="AA230" s="462" t="s">
        <v>7322</v>
      </c>
      <c r="AB230" s="420" t="s">
        <v>7323</v>
      </c>
      <c r="AC230" s="462" t="s">
        <v>8906</v>
      </c>
      <c r="AD230" s="420" t="s">
        <v>7325</v>
      </c>
      <c r="AE230" s="462" t="s">
        <v>7326</v>
      </c>
      <c r="AF230" s="420"/>
      <c r="AG230" s="420"/>
      <c r="AH230" s="420"/>
      <c r="AI230" s="420"/>
      <c r="AJ230" s="463" t="s">
        <v>7324</v>
      </c>
      <c r="AK230" s="420"/>
      <c r="AL230" s="420"/>
      <c r="AM230" s="420"/>
      <c r="AN230" s="420" t="s">
        <v>8072</v>
      </c>
      <c r="AO230" s="420"/>
      <c r="AP230" s="420"/>
    </row>
    <row r="231" spans="1:42">
      <c r="A231" s="434">
        <v>228</v>
      </c>
      <c r="B231" s="434">
        <v>11</v>
      </c>
      <c r="C231" s="462" t="s">
        <v>3859</v>
      </c>
      <c r="D231" s="420" t="s">
        <v>3861</v>
      </c>
      <c r="E231" s="369" t="s">
        <v>3862</v>
      </c>
      <c r="F231" s="420"/>
      <c r="G231" s="420" t="s">
        <v>8575</v>
      </c>
      <c r="H231" s="436">
        <v>43629</v>
      </c>
      <c r="I231" s="420"/>
      <c r="J231" s="420"/>
      <c r="K231" s="420" t="s">
        <v>4767</v>
      </c>
      <c r="L231" s="420" t="s">
        <v>2940</v>
      </c>
      <c r="M231" s="420" t="s">
        <v>7486</v>
      </c>
      <c r="N231" s="420"/>
      <c r="O231" s="462" t="s">
        <v>3858</v>
      </c>
      <c r="P231" s="420"/>
      <c r="Q231" s="420"/>
      <c r="R231" s="420"/>
      <c r="S231" s="420"/>
      <c r="T231" s="420"/>
      <c r="U231" s="420"/>
      <c r="V231" s="420"/>
      <c r="W231" s="420"/>
      <c r="X231" s="420"/>
      <c r="Y231" s="434">
        <v>13214735</v>
      </c>
      <c r="Z231" s="462" t="s">
        <v>7564</v>
      </c>
      <c r="AA231" s="462" t="s">
        <v>7565</v>
      </c>
      <c r="AB231" s="420" t="s">
        <v>7566</v>
      </c>
      <c r="AC231" s="462" t="s">
        <v>8907</v>
      </c>
      <c r="AD231" s="420" t="s">
        <v>7568</v>
      </c>
      <c r="AE231" s="464">
        <v>5170739</v>
      </c>
      <c r="AF231" s="420"/>
      <c r="AG231" s="420"/>
      <c r="AH231" s="420"/>
      <c r="AI231" s="420"/>
      <c r="AJ231" s="463" t="s">
        <v>7567</v>
      </c>
      <c r="AK231" s="420"/>
      <c r="AL231" s="420"/>
      <c r="AM231" s="420"/>
      <c r="AN231" s="420" t="s">
        <v>8072</v>
      </c>
      <c r="AO231" s="420"/>
      <c r="AP231" s="420"/>
    </row>
    <row r="232" spans="1:42">
      <c r="A232" s="434">
        <v>229</v>
      </c>
      <c r="B232" s="434">
        <v>76</v>
      </c>
      <c r="C232" s="462" t="s">
        <v>4111</v>
      </c>
      <c r="D232" s="420" t="s">
        <v>4112</v>
      </c>
      <c r="E232" s="369" t="s">
        <v>4113</v>
      </c>
      <c r="F232" s="420"/>
      <c r="G232" s="420" t="s">
        <v>8575</v>
      </c>
      <c r="H232" s="436">
        <v>43630</v>
      </c>
      <c r="I232" s="420"/>
      <c r="J232" s="420"/>
      <c r="K232" s="420" t="s">
        <v>4767</v>
      </c>
      <c r="L232" s="420" t="s">
        <v>2940</v>
      </c>
      <c r="M232" s="420" t="s">
        <v>4776</v>
      </c>
      <c r="N232" s="420"/>
      <c r="O232" s="462" t="s">
        <v>4110</v>
      </c>
      <c r="P232" s="420"/>
      <c r="Q232" s="420"/>
      <c r="R232" s="420"/>
      <c r="S232" s="420"/>
      <c r="T232" s="420"/>
      <c r="U232" s="420"/>
      <c r="V232" s="420"/>
      <c r="W232" s="420"/>
      <c r="X232" s="420"/>
      <c r="Y232" s="434">
        <v>13195255</v>
      </c>
      <c r="Z232" s="462" t="s">
        <v>8013</v>
      </c>
      <c r="AA232" s="462" t="s">
        <v>8014</v>
      </c>
      <c r="AB232" s="434">
        <v>9300323656</v>
      </c>
      <c r="AC232" s="420"/>
      <c r="AD232" s="420"/>
      <c r="AE232" s="462"/>
      <c r="AF232" s="420"/>
      <c r="AG232" s="420"/>
      <c r="AH232" s="420"/>
      <c r="AI232" s="420"/>
      <c r="AJ232" s="463" t="s">
        <v>8015</v>
      </c>
      <c r="AK232" s="420"/>
      <c r="AL232" s="420"/>
      <c r="AM232" s="420"/>
      <c r="AN232" s="420" t="s">
        <v>8072</v>
      </c>
      <c r="AO232" s="420"/>
      <c r="AP232" s="420"/>
    </row>
    <row r="233" spans="1:42">
      <c r="A233" s="434">
        <v>230</v>
      </c>
      <c r="B233" s="434">
        <v>191</v>
      </c>
      <c r="C233" s="462" t="s">
        <v>4529</v>
      </c>
      <c r="D233" s="420" t="s">
        <v>3448</v>
      </c>
      <c r="E233" s="369" t="s">
        <v>4530</v>
      </c>
      <c r="F233" s="420"/>
      <c r="G233" s="420" t="s">
        <v>8575</v>
      </c>
      <c r="H233" s="436">
        <v>43631</v>
      </c>
      <c r="I233" s="420"/>
      <c r="J233" s="420"/>
      <c r="K233" s="420" t="s">
        <v>4767</v>
      </c>
      <c r="L233" s="420" t="s">
        <v>2940</v>
      </c>
      <c r="M233" s="420" t="s">
        <v>4776</v>
      </c>
      <c r="N233" s="420"/>
      <c r="O233" s="462" t="s">
        <v>4528</v>
      </c>
      <c r="P233" s="420"/>
      <c r="Q233" s="420"/>
      <c r="R233" s="420"/>
      <c r="S233" s="420"/>
      <c r="T233" s="420"/>
      <c r="U233" s="420"/>
      <c r="V233" s="420"/>
      <c r="W233" s="420"/>
      <c r="X233" s="420"/>
      <c r="Y233" s="434">
        <v>13196398</v>
      </c>
      <c r="Z233" s="462" t="s">
        <v>7330</v>
      </c>
      <c r="AA233" s="462" t="s">
        <v>7331</v>
      </c>
      <c r="AB233" s="420" t="s">
        <v>7332</v>
      </c>
      <c r="AC233" s="420"/>
      <c r="AD233" s="420" t="s">
        <v>7334</v>
      </c>
      <c r="AE233" s="462"/>
      <c r="AF233" s="420"/>
      <c r="AG233" s="420"/>
      <c r="AH233" s="420"/>
      <c r="AI233" s="420"/>
      <c r="AJ233" s="463" t="s">
        <v>7333</v>
      </c>
      <c r="AK233" s="420"/>
      <c r="AL233" s="420"/>
      <c r="AM233" s="420"/>
      <c r="AN233" s="420" t="s">
        <v>8826</v>
      </c>
      <c r="AO233" s="369" t="s">
        <v>8908</v>
      </c>
      <c r="AP233" s="420"/>
    </row>
    <row r="234" spans="1:42">
      <c r="A234" s="434">
        <v>231</v>
      </c>
      <c r="B234" s="434">
        <v>13</v>
      </c>
      <c r="C234" s="462" t="s">
        <v>3868</v>
      </c>
      <c r="D234" s="420" t="s">
        <v>3869</v>
      </c>
      <c r="E234" s="369" t="s">
        <v>3870</v>
      </c>
      <c r="F234" s="420"/>
      <c r="G234" s="420" t="s">
        <v>8575</v>
      </c>
      <c r="H234" s="436">
        <v>43632</v>
      </c>
      <c r="I234" s="420"/>
      <c r="J234" s="420"/>
      <c r="K234" s="420" t="s">
        <v>4767</v>
      </c>
      <c r="L234" s="420" t="s">
        <v>2940</v>
      </c>
      <c r="M234" s="420" t="s">
        <v>3118</v>
      </c>
      <c r="N234" s="420"/>
      <c r="O234" s="462" t="s">
        <v>3867</v>
      </c>
      <c r="P234" s="420"/>
      <c r="Q234" s="420"/>
      <c r="R234" s="420"/>
      <c r="S234" s="420"/>
      <c r="T234" s="420"/>
      <c r="U234" s="420"/>
      <c r="V234" s="420"/>
      <c r="W234" s="420"/>
      <c r="X234" s="420"/>
      <c r="Y234" s="440" t="e">
        <v>#N/A</v>
      </c>
      <c r="Z234" s="465" t="e">
        <v>#N/A</v>
      </c>
      <c r="AA234" s="465" t="e">
        <v>#N/A</v>
      </c>
      <c r="AB234" s="440" t="e">
        <v>#N/A</v>
      </c>
      <c r="AC234" s="420"/>
      <c r="AD234" s="440" t="e">
        <v>#N/A</v>
      </c>
      <c r="AE234" s="465" t="e">
        <v>#N/A</v>
      </c>
      <c r="AF234" s="420"/>
      <c r="AG234" s="420"/>
      <c r="AH234" s="420"/>
      <c r="AI234" s="420"/>
      <c r="AJ234" s="465" t="e">
        <v>#N/A</v>
      </c>
      <c r="AK234" s="420"/>
      <c r="AL234" s="420"/>
      <c r="AM234" s="420"/>
      <c r="AN234" s="420" t="s">
        <v>8072</v>
      </c>
      <c r="AO234" s="420"/>
      <c r="AP234" s="420"/>
    </row>
  </sheetData>
  <mergeCells count="6">
    <mergeCell ref="AF2:AL2"/>
    <mergeCell ref="G2:H2"/>
    <mergeCell ref="I2:J2"/>
    <mergeCell ref="P2:R2"/>
    <mergeCell ref="W2:X2"/>
    <mergeCell ref="Y2:AE2"/>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AEA2-03B5-4874-9C7F-2CD76513990D}">
  <dimension ref="A1:O832"/>
  <sheetViews>
    <sheetView topLeftCell="A41" workbookViewId="0">
      <selection activeCell="M52" sqref="M52:N52"/>
    </sheetView>
  </sheetViews>
  <sheetFormatPr defaultRowHeight="15"/>
  <cols>
    <col min="1" max="1" width="15.42578125" style="97" customWidth="1"/>
    <col min="2" max="2" width="9.140625" style="97"/>
    <col min="3" max="3" width="15.85546875" style="97" bestFit="1" customWidth="1"/>
    <col min="4" max="5" width="9.140625" style="97"/>
    <col min="6" max="6" width="19.7109375" style="97" customWidth="1"/>
    <col min="7" max="7" width="9.140625" style="97"/>
    <col min="8" max="8" width="9.140625" style="318"/>
    <col min="9" max="9" width="9.140625" style="97"/>
    <col min="12" max="12" width="22.5703125" bestFit="1" customWidth="1"/>
  </cols>
  <sheetData>
    <row r="1" spans="1:14">
      <c r="A1" s="97" t="s">
        <v>3124</v>
      </c>
      <c r="B1" s="97" t="s">
        <v>2950</v>
      </c>
      <c r="C1" s="97" t="s">
        <v>3287</v>
      </c>
      <c r="F1" s="97" t="s">
        <v>3124</v>
      </c>
      <c r="G1" s="97" t="s">
        <v>2950</v>
      </c>
      <c r="H1" s="318" t="s">
        <v>3287</v>
      </c>
      <c r="L1" s="97" t="s">
        <v>3124</v>
      </c>
    </row>
    <row r="2" spans="1:14">
      <c r="A2" s="204" t="s">
        <v>3036</v>
      </c>
      <c r="B2" s="206" t="s">
        <v>3213</v>
      </c>
      <c r="C2" s="206" t="s">
        <v>3214</v>
      </c>
      <c r="F2" s="97" t="s">
        <v>3269</v>
      </c>
      <c r="G2" s="207" t="s">
        <v>3268</v>
      </c>
      <c r="H2" s="207" t="s">
        <v>3269</v>
      </c>
      <c r="L2" s="407" t="s">
        <v>3214</v>
      </c>
      <c r="M2" s="206" t="s">
        <v>3213</v>
      </c>
      <c r="N2" s="206" t="s">
        <v>3214</v>
      </c>
    </row>
    <row r="3" spans="1:14">
      <c r="A3" s="204" t="s">
        <v>3108</v>
      </c>
      <c r="B3" s="207" t="s">
        <v>3268</v>
      </c>
      <c r="C3" s="207" t="s">
        <v>3269</v>
      </c>
      <c r="F3" s="97" t="s">
        <v>3111</v>
      </c>
      <c r="G3" s="206" t="s">
        <v>3215</v>
      </c>
      <c r="H3" s="206" t="s">
        <v>3111</v>
      </c>
      <c r="L3" s="407" t="s">
        <v>6822</v>
      </c>
      <c r="M3" s="207" t="s">
        <v>3268</v>
      </c>
      <c r="N3" s="207" t="s">
        <v>3269</v>
      </c>
    </row>
    <row r="4" spans="1:14">
      <c r="A4" s="204" t="s">
        <v>3058</v>
      </c>
      <c r="B4" s="206" t="s">
        <v>3203</v>
      </c>
      <c r="C4" s="206" t="s">
        <v>3058</v>
      </c>
      <c r="F4" s="97" t="s">
        <v>3119</v>
      </c>
      <c r="G4" s="207" t="s">
        <v>3267</v>
      </c>
      <c r="H4" s="207" t="s">
        <v>3119</v>
      </c>
      <c r="L4" s="407" t="s">
        <v>3111</v>
      </c>
      <c r="M4" s="206" t="s">
        <v>3215</v>
      </c>
      <c r="N4" s="206" t="s">
        <v>3111</v>
      </c>
    </row>
    <row r="5" spans="1:14">
      <c r="A5" s="204" t="s">
        <v>2979</v>
      </c>
      <c r="B5" s="206" t="s">
        <v>3203</v>
      </c>
      <c r="C5" s="206" t="s">
        <v>3058</v>
      </c>
      <c r="F5" s="97" t="s">
        <v>3035</v>
      </c>
      <c r="G5" s="206" t="s">
        <v>3170</v>
      </c>
      <c r="H5" s="206" t="s">
        <v>3171</v>
      </c>
      <c r="L5" s="407" t="s">
        <v>3067</v>
      </c>
      <c r="M5" s="207" t="s">
        <v>3273</v>
      </c>
      <c r="N5" s="207" t="s">
        <v>3067</v>
      </c>
    </row>
    <row r="6" spans="1:14" ht="24">
      <c r="A6" s="204" t="s">
        <v>3060</v>
      </c>
      <c r="B6" s="206" t="s">
        <v>3203</v>
      </c>
      <c r="C6" s="206" t="s">
        <v>3058</v>
      </c>
      <c r="F6" s="97" t="s">
        <v>3262</v>
      </c>
      <c r="G6" s="315">
        <v>237701805</v>
      </c>
      <c r="H6" s="318" t="s">
        <v>3262</v>
      </c>
      <c r="L6" s="407" t="s">
        <v>3119</v>
      </c>
      <c r="M6" s="207" t="s">
        <v>3267</v>
      </c>
      <c r="N6" s="207" t="s">
        <v>3119</v>
      </c>
    </row>
    <row r="7" spans="1:14" ht="24.75" thickBot="1">
      <c r="A7" s="204" t="s">
        <v>3052</v>
      </c>
      <c r="B7" s="206" t="s">
        <v>3203</v>
      </c>
      <c r="C7" s="206" t="s">
        <v>3058</v>
      </c>
      <c r="F7" s="97" t="s">
        <v>6279</v>
      </c>
      <c r="G7" s="206" t="s">
        <v>3183</v>
      </c>
      <c r="H7" s="206" t="s">
        <v>2984</v>
      </c>
      <c r="L7" s="407" t="s">
        <v>7289</v>
      </c>
      <c r="M7" s="315">
        <v>237941806</v>
      </c>
      <c r="N7" s="320" t="s">
        <v>8561</v>
      </c>
    </row>
    <row r="8" spans="1:14">
      <c r="A8" s="204" t="s">
        <v>3111</v>
      </c>
      <c r="B8" s="206" t="s">
        <v>3215</v>
      </c>
      <c r="C8" s="206" t="s">
        <v>3111</v>
      </c>
      <c r="F8" s="97" t="s">
        <v>3090</v>
      </c>
      <c r="G8" s="206" t="s">
        <v>3136</v>
      </c>
      <c r="H8" s="206" t="s">
        <v>3137</v>
      </c>
      <c r="L8" s="407" t="s">
        <v>8309</v>
      </c>
      <c r="M8" s="206" t="s">
        <v>3170</v>
      </c>
      <c r="N8" s="206" t="s">
        <v>3171</v>
      </c>
    </row>
    <row r="9" spans="1:14" ht="24">
      <c r="A9" s="204" t="s">
        <v>3116</v>
      </c>
      <c r="B9" s="206" t="s">
        <v>3215</v>
      </c>
      <c r="C9" s="206" t="s">
        <v>3111</v>
      </c>
      <c r="F9" s="97" t="s">
        <v>4825</v>
      </c>
      <c r="G9" s="315">
        <v>236151612</v>
      </c>
      <c r="H9" s="319" t="s">
        <v>6728</v>
      </c>
      <c r="L9" s="407" t="s">
        <v>8202</v>
      </c>
      <c r="M9" s="315">
        <v>237961806</v>
      </c>
      <c r="N9" s="315" t="s">
        <v>8562</v>
      </c>
    </row>
    <row r="10" spans="1:14">
      <c r="A10" s="204" t="s">
        <v>3067</v>
      </c>
      <c r="B10" s="207" t="s">
        <v>3273</v>
      </c>
      <c r="C10" s="207" t="s">
        <v>3067</v>
      </c>
      <c r="F10" s="97" t="s">
        <v>3023</v>
      </c>
      <c r="G10" s="206" t="s">
        <v>3147</v>
      </c>
      <c r="H10" s="206" t="s">
        <v>3023</v>
      </c>
      <c r="L10" s="407" t="s">
        <v>3262</v>
      </c>
      <c r="M10" s="315">
        <v>237701805</v>
      </c>
      <c r="N10" s="318" t="s">
        <v>3262</v>
      </c>
    </row>
    <row r="11" spans="1:14">
      <c r="A11" s="204" t="s">
        <v>3071</v>
      </c>
      <c r="B11" s="207" t="s">
        <v>3273</v>
      </c>
      <c r="C11" s="207" t="s">
        <v>3067</v>
      </c>
      <c r="F11" s="97" t="s">
        <v>2959</v>
      </c>
      <c r="G11" s="206" t="s">
        <v>2958</v>
      </c>
      <c r="H11" s="206" t="s">
        <v>2959</v>
      </c>
      <c r="L11" s="407" t="s">
        <v>3115</v>
      </c>
      <c r="M11" s="206" t="s">
        <v>3258</v>
      </c>
      <c r="N11" s="206" t="s">
        <v>3115</v>
      </c>
    </row>
    <row r="12" spans="1:14">
      <c r="A12" s="204" t="s">
        <v>3119</v>
      </c>
      <c r="B12" s="207" t="s">
        <v>3267</v>
      </c>
      <c r="C12" s="207" t="s">
        <v>3119</v>
      </c>
      <c r="F12" s="97" t="s">
        <v>4783</v>
      </c>
      <c r="G12" s="315">
        <v>235441203</v>
      </c>
      <c r="H12" s="319" t="s">
        <v>6729</v>
      </c>
      <c r="L12" s="407" t="s">
        <v>3090</v>
      </c>
      <c r="M12" s="206" t="s">
        <v>3136</v>
      </c>
      <c r="N12" s="206" t="s">
        <v>3137</v>
      </c>
    </row>
    <row r="13" spans="1:14">
      <c r="A13" s="204" t="s">
        <v>2975</v>
      </c>
      <c r="B13" s="206" t="s">
        <v>3148</v>
      </c>
      <c r="C13" s="206" t="s">
        <v>2975</v>
      </c>
      <c r="F13" s="97" t="s">
        <v>3075</v>
      </c>
      <c r="G13" s="206" t="s">
        <v>2960</v>
      </c>
      <c r="H13" s="206" t="s">
        <v>2961</v>
      </c>
      <c r="L13" s="407" t="s">
        <v>2984</v>
      </c>
      <c r="M13" s="206" t="s">
        <v>3183</v>
      </c>
      <c r="N13" s="206" t="s">
        <v>2984</v>
      </c>
    </row>
    <row r="14" spans="1:14">
      <c r="A14" s="204" t="s">
        <v>2957</v>
      </c>
      <c r="B14" s="206" t="s">
        <v>3216</v>
      </c>
      <c r="C14" s="206" t="s">
        <v>3217</v>
      </c>
      <c r="F14" s="97" t="s">
        <v>3118</v>
      </c>
      <c r="G14" s="206" t="s">
        <v>3218</v>
      </c>
      <c r="H14" s="206" t="s">
        <v>3118</v>
      </c>
      <c r="L14" s="407" t="s">
        <v>4825</v>
      </c>
      <c r="M14" s="315">
        <v>236151612</v>
      </c>
      <c r="N14" s="319" t="s">
        <v>6728</v>
      </c>
    </row>
    <row r="15" spans="1:14">
      <c r="A15" s="204" t="s">
        <v>3035</v>
      </c>
      <c r="B15" s="206" t="s">
        <v>3170</v>
      </c>
      <c r="C15" s="206" t="s">
        <v>3171</v>
      </c>
      <c r="F15" s="97" t="s">
        <v>5442</v>
      </c>
      <c r="G15" s="206" t="s">
        <v>3218</v>
      </c>
      <c r="H15" s="206" t="s">
        <v>3118</v>
      </c>
      <c r="L15" s="407" t="s">
        <v>3023</v>
      </c>
      <c r="M15" s="206" t="s">
        <v>3147</v>
      </c>
      <c r="N15" s="206" t="s">
        <v>3023</v>
      </c>
    </row>
    <row r="16" spans="1:14">
      <c r="A16" s="204" t="s">
        <v>3031</v>
      </c>
      <c r="B16" s="207" t="s">
        <v>3261</v>
      </c>
      <c r="C16" s="207" t="s">
        <v>3262</v>
      </c>
      <c r="F16" s="97" t="s">
        <v>5997</v>
      </c>
      <c r="G16" s="206" t="s">
        <v>3219</v>
      </c>
      <c r="H16" s="206" t="s">
        <v>3220</v>
      </c>
      <c r="L16" s="407" t="s">
        <v>7417</v>
      </c>
      <c r="M16" s="206" t="s">
        <v>2958</v>
      </c>
      <c r="N16" s="206" t="s">
        <v>2959</v>
      </c>
    </row>
    <row r="17" spans="1:14">
      <c r="A17" s="204" t="s">
        <v>3115</v>
      </c>
      <c r="B17" s="206" t="s">
        <v>3258</v>
      </c>
      <c r="C17" s="206" t="s">
        <v>3115</v>
      </c>
      <c r="F17" s="97" t="s">
        <v>3222</v>
      </c>
      <c r="G17" s="206" t="s">
        <v>3221</v>
      </c>
      <c r="H17" s="206" t="s">
        <v>3222</v>
      </c>
      <c r="L17" s="407" t="s">
        <v>4783</v>
      </c>
      <c r="M17" s="315">
        <v>235441203</v>
      </c>
      <c r="N17" s="319" t="s">
        <v>6729</v>
      </c>
    </row>
    <row r="18" spans="1:14">
      <c r="A18" s="204" t="s">
        <v>3090</v>
      </c>
      <c r="B18" s="206" t="s">
        <v>3136</v>
      </c>
      <c r="C18" s="206" t="s">
        <v>3137</v>
      </c>
      <c r="F18" s="97" t="s">
        <v>2997</v>
      </c>
      <c r="G18" s="206" t="s">
        <v>3138</v>
      </c>
      <c r="H18" s="206" t="s">
        <v>2997</v>
      </c>
      <c r="L18" s="407" t="s">
        <v>3075</v>
      </c>
      <c r="M18" s="206" t="s">
        <v>2960</v>
      </c>
      <c r="N18" s="206" t="s">
        <v>2961</v>
      </c>
    </row>
    <row r="19" spans="1:14">
      <c r="A19" s="204" t="s">
        <v>2984</v>
      </c>
      <c r="B19" s="206" t="s">
        <v>3183</v>
      </c>
      <c r="C19" s="206" t="s">
        <v>2984</v>
      </c>
      <c r="F19" s="97" t="s">
        <v>5692</v>
      </c>
      <c r="G19" s="206" t="s">
        <v>2962</v>
      </c>
      <c r="H19" s="206" t="s">
        <v>2963</v>
      </c>
      <c r="L19" s="407" t="s">
        <v>3118</v>
      </c>
      <c r="M19" s="206" t="s">
        <v>3218</v>
      </c>
      <c r="N19" s="206" t="s">
        <v>3118</v>
      </c>
    </row>
    <row r="20" spans="1:14" ht="15.75" thickBot="1">
      <c r="A20" s="204" t="s">
        <v>2951</v>
      </c>
      <c r="B20" s="210" t="s">
        <v>3276</v>
      </c>
      <c r="C20" s="211" t="s">
        <v>3100</v>
      </c>
      <c r="F20" s="97" t="s">
        <v>5859</v>
      </c>
      <c r="G20" s="315">
        <v>999999112</v>
      </c>
      <c r="H20" s="320" t="s">
        <v>6730</v>
      </c>
      <c r="L20" s="407" t="s">
        <v>3083</v>
      </c>
      <c r="M20" s="206" t="s">
        <v>3153</v>
      </c>
      <c r="N20" s="206" t="s">
        <v>3154</v>
      </c>
    </row>
    <row r="21" spans="1:14">
      <c r="A21" s="204" t="s">
        <v>3100</v>
      </c>
      <c r="B21" s="210" t="s">
        <v>3276</v>
      </c>
      <c r="C21" s="211" t="s">
        <v>3100</v>
      </c>
      <c r="F21" s="97" t="s">
        <v>3066</v>
      </c>
      <c r="G21" s="206" t="s">
        <v>3143</v>
      </c>
      <c r="H21" s="206" t="s">
        <v>3066</v>
      </c>
      <c r="L21" s="407" t="s">
        <v>3112</v>
      </c>
      <c r="M21" s="206" t="s">
        <v>3221</v>
      </c>
      <c r="N21" s="206" t="s">
        <v>3222</v>
      </c>
    </row>
    <row r="22" spans="1:14" ht="24">
      <c r="A22" s="204" t="s">
        <v>3103</v>
      </c>
      <c r="B22" s="210" t="s">
        <v>3276</v>
      </c>
      <c r="C22" s="211" t="s">
        <v>3100</v>
      </c>
      <c r="F22" s="97" t="s">
        <v>2952</v>
      </c>
      <c r="G22" s="206" t="s">
        <v>3223</v>
      </c>
      <c r="H22" s="206" t="s">
        <v>3224</v>
      </c>
      <c r="L22" s="407" t="s">
        <v>2997</v>
      </c>
      <c r="M22" s="206" t="s">
        <v>3138</v>
      </c>
      <c r="N22" s="206" t="s">
        <v>2997</v>
      </c>
    </row>
    <row r="23" spans="1:14">
      <c r="A23" s="204" t="s">
        <v>3023</v>
      </c>
      <c r="B23" s="206" t="s">
        <v>3147</v>
      </c>
      <c r="C23" s="206" t="s">
        <v>3023</v>
      </c>
      <c r="F23" s="97" t="s">
        <v>3126</v>
      </c>
      <c r="G23" s="206" t="s">
        <v>3125</v>
      </c>
      <c r="H23" s="206" t="s">
        <v>3126</v>
      </c>
      <c r="L23" s="407" t="s">
        <v>3159</v>
      </c>
      <c r="M23" s="206" t="s">
        <v>3158</v>
      </c>
      <c r="N23" s="206" t="s">
        <v>3159</v>
      </c>
    </row>
    <row r="24" spans="1:14">
      <c r="A24" s="204" t="s">
        <v>3030</v>
      </c>
      <c r="B24" s="208">
        <v>999999203</v>
      </c>
      <c r="C24" s="214" t="s">
        <v>3030</v>
      </c>
      <c r="F24" s="97" t="s">
        <v>3226</v>
      </c>
      <c r="G24" s="206" t="s">
        <v>3225</v>
      </c>
      <c r="H24" s="206" t="s">
        <v>3226</v>
      </c>
      <c r="L24" s="407" t="s">
        <v>5692</v>
      </c>
      <c r="M24" s="206" t="s">
        <v>2962</v>
      </c>
      <c r="N24" s="206" t="s">
        <v>2963</v>
      </c>
    </row>
    <row r="25" spans="1:14">
      <c r="A25" s="204" t="s">
        <v>3001</v>
      </c>
      <c r="B25" s="207" t="s">
        <v>2972</v>
      </c>
      <c r="C25" s="207" t="s">
        <v>2973</v>
      </c>
      <c r="F25" s="97" t="s">
        <v>1206</v>
      </c>
      <c r="G25" s="207" t="s">
        <v>3272</v>
      </c>
      <c r="H25" s="207" t="s">
        <v>2991</v>
      </c>
      <c r="L25" s="407" t="s">
        <v>3066</v>
      </c>
      <c r="M25" s="206" t="s">
        <v>3143</v>
      </c>
      <c r="N25" s="206" t="s">
        <v>3066</v>
      </c>
    </row>
    <row r="26" spans="1:14">
      <c r="A26" s="204" t="s">
        <v>3000</v>
      </c>
      <c r="B26" s="207" t="s">
        <v>2972</v>
      </c>
      <c r="C26" s="207" t="s">
        <v>2973</v>
      </c>
      <c r="F26" s="97" t="s">
        <v>6406</v>
      </c>
      <c r="G26" s="315">
        <v>236011705</v>
      </c>
      <c r="H26" s="319" t="s">
        <v>6731</v>
      </c>
      <c r="L26" s="407" t="s">
        <v>7072</v>
      </c>
      <c r="M26" s="210" t="s">
        <v>3277</v>
      </c>
      <c r="N26" s="209" t="s">
        <v>3278</v>
      </c>
    </row>
    <row r="27" spans="1:14">
      <c r="A27" s="204" t="s">
        <v>2959</v>
      </c>
      <c r="B27" s="206" t="s">
        <v>2958</v>
      </c>
      <c r="C27" s="206" t="s">
        <v>2959</v>
      </c>
      <c r="F27" s="97" t="s">
        <v>3260</v>
      </c>
      <c r="G27" s="206" t="s">
        <v>3259</v>
      </c>
      <c r="H27" s="206" t="s">
        <v>3260</v>
      </c>
      <c r="L27" s="407" t="s">
        <v>3126</v>
      </c>
      <c r="M27" s="206" t="s">
        <v>3125</v>
      </c>
      <c r="N27" s="206" t="s">
        <v>3126</v>
      </c>
    </row>
    <row r="28" spans="1:14">
      <c r="A28" s="204" t="s">
        <v>3075</v>
      </c>
      <c r="B28" s="206" t="s">
        <v>2960</v>
      </c>
      <c r="C28" s="206" t="s">
        <v>2961</v>
      </c>
      <c r="F28" s="97" t="s">
        <v>3054</v>
      </c>
      <c r="G28" s="206" t="s">
        <v>3229</v>
      </c>
      <c r="H28" s="206" t="s">
        <v>3054</v>
      </c>
      <c r="L28" s="407" t="s">
        <v>3226</v>
      </c>
      <c r="M28" s="206" t="s">
        <v>3225</v>
      </c>
      <c r="N28" s="206" t="s">
        <v>3226</v>
      </c>
    </row>
    <row r="29" spans="1:14">
      <c r="A29" s="204" t="s">
        <v>3118</v>
      </c>
      <c r="B29" s="206" t="s">
        <v>3218</v>
      </c>
      <c r="C29" s="206" t="s">
        <v>3118</v>
      </c>
      <c r="F29" s="97" t="s">
        <v>2974</v>
      </c>
      <c r="G29" s="206" t="s">
        <v>3230</v>
      </c>
      <c r="H29" s="206" t="s">
        <v>2974</v>
      </c>
      <c r="L29" s="407" t="s">
        <v>3044</v>
      </c>
      <c r="M29" s="206" t="s">
        <v>3199</v>
      </c>
      <c r="N29" s="206" t="s">
        <v>3200</v>
      </c>
    </row>
    <row r="30" spans="1:14">
      <c r="A30" s="204" t="s">
        <v>3083</v>
      </c>
      <c r="B30" s="206" t="s">
        <v>3153</v>
      </c>
      <c r="C30" s="206" t="s">
        <v>3154</v>
      </c>
      <c r="F30" s="97" t="s">
        <v>3016</v>
      </c>
      <c r="G30" s="206" t="s">
        <v>3240</v>
      </c>
      <c r="H30" s="206" t="s">
        <v>3241</v>
      </c>
      <c r="L30" s="407" t="s">
        <v>3260</v>
      </c>
      <c r="M30" s="206" t="s">
        <v>3259</v>
      </c>
      <c r="N30" s="206" t="s">
        <v>3260</v>
      </c>
    </row>
    <row r="31" spans="1:14">
      <c r="A31" s="204" t="s">
        <v>3098</v>
      </c>
      <c r="B31" s="206" t="s">
        <v>3219</v>
      </c>
      <c r="C31" s="206" t="s">
        <v>3220</v>
      </c>
      <c r="F31" s="97" t="s">
        <v>3047</v>
      </c>
      <c r="G31" s="207" t="s">
        <v>3270</v>
      </c>
      <c r="H31" s="207" t="s">
        <v>3271</v>
      </c>
      <c r="L31" s="407" t="s">
        <v>3015</v>
      </c>
      <c r="M31" s="206" t="s">
        <v>3148</v>
      </c>
      <c r="N31" s="206" t="s">
        <v>2975</v>
      </c>
    </row>
    <row r="32" spans="1:14" ht="15.75" thickBot="1">
      <c r="A32" s="204" t="s">
        <v>3121</v>
      </c>
      <c r="B32" s="206" t="s">
        <v>3177</v>
      </c>
      <c r="C32" s="206" t="s">
        <v>3178</v>
      </c>
      <c r="F32" s="97" t="s">
        <v>5432</v>
      </c>
      <c r="G32" s="315">
        <v>235751512</v>
      </c>
      <c r="H32" s="320" t="s">
        <v>6732</v>
      </c>
      <c r="L32" s="407" t="s">
        <v>8460</v>
      </c>
      <c r="M32" s="206" t="s">
        <v>3156</v>
      </c>
      <c r="N32" s="206" t="s">
        <v>3157</v>
      </c>
    </row>
    <row r="33" spans="1:14" ht="24">
      <c r="A33" s="204" t="s">
        <v>3076</v>
      </c>
      <c r="B33" s="206" t="s">
        <v>3177</v>
      </c>
      <c r="C33" s="206" t="s">
        <v>3178</v>
      </c>
      <c r="F33" s="97" t="s">
        <v>3142</v>
      </c>
      <c r="G33" s="206" t="s">
        <v>3141</v>
      </c>
      <c r="H33" s="206" t="s">
        <v>3142</v>
      </c>
      <c r="L33" s="407" t="s">
        <v>3054</v>
      </c>
      <c r="M33" s="206" t="s">
        <v>3229</v>
      </c>
      <c r="N33" s="206" t="s">
        <v>3054</v>
      </c>
    </row>
    <row r="34" spans="1:14">
      <c r="A34" s="204" t="s">
        <v>2978</v>
      </c>
      <c r="B34" s="206" t="s">
        <v>3177</v>
      </c>
      <c r="C34" s="206" t="s">
        <v>3178</v>
      </c>
      <c r="F34" s="97" t="s">
        <v>6004</v>
      </c>
      <c r="G34" s="207" t="s">
        <v>3265</v>
      </c>
      <c r="H34" s="207" t="s">
        <v>3266</v>
      </c>
      <c r="L34" s="407" t="s">
        <v>2974</v>
      </c>
      <c r="M34" s="206" t="s">
        <v>3230</v>
      </c>
      <c r="N34" s="206" t="s">
        <v>2974</v>
      </c>
    </row>
    <row r="35" spans="1:14">
      <c r="A35" s="204" t="s">
        <v>3112</v>
      </c>
      <c r="B35" s="206" t="s">
        <v>3221</v>
      </c>
      <c r="C35" s="206" t="s">
        <v>3222</v>
      </c>
      <c r="F35" s="97" t="s">
        <v>3012</v>
      </c>
      <c r="G35" s="206" t="s">
        <v>3231</v>
      </c>
      <c r="H35" s="206" t="s">
        <v>3012</v>
      </c>
      <c r="L35" s="407" t="s">
        <v>3016</v>
      </c>
      <c r="M35" s="206" t="s">
        <v>3240</v>
      </c>
      <c r="N35" s="206" t="s">
        <v>3241</v>
      </c>
    </row>
    <row r="36" spans="1:14">
      <c r="A36" s="204" t="s">
        <v>2997</v>
      </c>
      <c r="B36" s="206" t="s">
        <v>3138</v>
      </c>
      <c r="C36" s="206" t="s">
        <v>2997</v>
      </c>
      <c r="F36" s="97" t="s">
        <v>5542</v>
      </c>
      <c r="G36" s="315">
        <v>236381702</v>
      </c>
      <c r="H36" s="319" t="s">
        <v>6733</v>
      </c>
      <c r="L36" s="407" t="s">
        <v>3047</v>
      </c>
      <c r="M36" s="207" t="s">
        <v>3270</v>
      </c>
      <c r="N36" s="207" t="s">
        <v>3271</v>
      </c>
    </row>
    <row r="37" spans="1:14" ht="15.75" thickBot="1">
      <c r="A37" s="204" t="s">
        <v>2995</v>
      </c>
      <c r="B37" s="206" t="s">
        <v>3138</v>
      </c>
      <c r="C37" s="206" t="s">
        <v>2997</v>
      </c>
      <c r="F37" s="97" t="s">
        <v>3045</v>
      </c>
      <c r="G37" s="206" t="s">
        <v>3175</v>
      </c>
      <c r="H37" s="206" t="s">
        <v>3176</v>
      </c>
      <c r="L37" s="407" t="s">
        <v>5432</v>
      </c>
      <c r="M37" s="315">
        <v>235751512</v>
      </c>
      <c r="N37" s="320" t="s">
        <v>6732</v>
      </c>
    </row>
    <row r="38" spans="1:14">
      <c r="A38" s="204" t="s">
        <v>2992</v>
      </c>
      <c r="B38" s="206" t="s">
        <v>3158</v>
      </c>
      <c r="C38" s="206" t="s">
        <v>3159</v>
      </c>
      <c r="F38" s="97" t="s">
        <v>3233</v>
      </c>
      <c r="G38" s="206" t="s">
        <v>3232</v>
      </c>
      <c r="H38" s="206" t="s">
        <v>3233</v>
      </c>
      <c r="L38" s="407" t="s">
        <v>6004</v>
      </c>
      <c r="M38" s="207" t="s">
        <v>3265</v>
      </c>
      <c r="N38" s="207" t="s">
        <v>3266</v>
      </c>
    </row>
    <row r="39" spans="1:14">
      <c r="A39" s="204" t="s">
        <v>2994</v>
      </c>
      <c r="B39" s="206" t="s">
        <v>3158</v>
      </c>
      <c r="C39" s="206" t="s">
        <v>3159</v>
      </c>
      <c r="F39" s="97" t="s">
        <v>3024</v>
      </c>
      <c r="G39" s="206" t="s">
        <v>3127</v>
      </c>
      <c r="H39" s="206" t="s">
        <v>3024</v>
      </c>
      <c r="L39" s="407" t="s">
        <v>3039</v>
      </c>
      <c r="M39" s="206" t="s">
        <v>3206</v>
      </c>
      <c r="N39" s="206" t="s">
        <v>3039</v>
      </c>
    </row>
    <row r="40" spans="1:14" ht="24">
      <c r="A40" s="204" t="s">
        <v>2990</v>
      </c>
      <c r="B40" s="206" t="s">
        <v>3158</v>
      </c>
      <c r="C40" s="206" t="s">
        <v>3159</v>
      </c>
      <c r="F40" s="97" t="s">
        <v>3235</v>
      </c>
      <c r="G40" s="206" t="s">
        <v>3234</v>
      </c>
      <c r="H40" s="206" t="s">
        <v>3235</v>
      </c>
      <c r="L40" s="407" t="s">
        <v>5542</v>
      </c>
      <c r="M40" s="315">
        <v>236381702</v>
      </c>
      <c r="N40" s="319" t="s">
        <v>6733</v>
      </c>
    </row>
    <row r="41" spans="1:14">
      <c r="A41" s="204" t="s">
        <v>2999</v>
      </c>
      <c r="B41" s="206" t="s">
        <v>2962</v>
      </c>
      <c r="C41" s="206" t="s">
        <v>2963</v>
      </c>
      <c r="F41" s="97" t="s">
        <v>3264</v>
      </c>
      <c r="G41" s="207" t="s">
        <v>3263</v>
      </c>
      <c r="H41" s="207" t="s">
        <v>3264</v>
      </c>
      <c r="L41" s="407" t="s">
        <v>3045</v>
      </c>
      <c r="M41" s="206" t="s">
        <v>3175</v>
      </c>
      <c r="N41" s="206" t="s">
        <v>3176</v>
      </c>
    </row>
    <row r="42" spans="1:14">
      <c r="A42" s="204" t="s">
        <v>3041</v>
      </c>
      <c r="B42" s="206" t="s">
        <v>3143</v>
      </c>
      <c r="C42" s="206" t="s">
        <v>3066</v>
      </c>
      <c r="F42" s="97" t="s">
        <v>3101</v>
      </c>
      <c r="G42" s="206" t="s">
        <v>3132</v>
      </c>
      <c r="H42" s="206" t="s">
        <v>3133</v>
      </c>
      <c r="L42" s="407" t="s">
        <v>3233</v>
      </c>
      <c r="M42" s="206" t="s">
        <v>3232</v>
      </c>
      <c r="N42" s="206" t="s">
        <v>3233</v>
      </c>
    </row>
    <row r="43" spans="1:14">
      <c r="A43" s="204" t="s">
        <v>3077</v>
      </c>
      <c r="B43" s="206" t="s">
        <v>3143</v>
      </c>
      <c r="C43" s="206" t="s">
        <v>3066</v>
      </c>
      <c r="F43" s="97" t="s">
        <v>6377</v>
      </c>
      <c r="G43" s="206" t="s">
        <v>3177</v>
      </c>
      <c r="H43" s="206" t="s">
        <v>3178</v>
      </c>
      <c r="L43" s="407" t="s">
        <v>3235</v>
      </c>
      <c r="M43" s="206" t="s">
        <v>3234</v>
      </c>
      <c r="N43" s="206" t="s">
        <v>3235</v>
      </c>
    </row>
    <row r="44" spans="1:14">
      <c r="A44" s="204" t="s">
        <v>3066</v>
      </c>
      <c r="B44" s="206" t="s">
        <v>3143</v>
      </c>
      <c r="C44" s="206" t="s">
        <v>3066</v>
      </c>
      <c r="F44" s="97" t="s">
        <v>6381</v>
      </c>
      <c r="G44" s="206" t="s">
        <v>3242</v>
      </c>
      <c r="H44" s="206" t="s">
        <v>3243</v>
      </c>
      <c r="L44" s="407" t="s">
        <v>3105</v>
      </c>
      <c r="M44" s="207" t="s">
        <v>3263</v>
      </c>
      <c r="N44" s="207" t="s">
        <v>3264</v>
      </c>
    </row>
    <row r="45" spans="1:14">
      <c r="A45" s="204" t="s">
        <v>3086</v>
      </c>
      <c r="B45" s="210" t="s">
        <v>3277</v>
      </c>
      <c r="C45" s="209" t="s">
        <v>3278</v>
      </c>
      <c r="F45" s="97" t="s">
        <v>5625</v>
      </c>
      <c r="G45" s="206" t="s">
        <v>3128</v>
      </c>
      <c r="H45" s="206" t="s">
        <v>3129</v>
      </c>
      <c r="L45" s="407" t="s">
        <v>3264</v>
      </c>
      <c r="M45" s="207" t="s">
        <v>3263</v>
      </c>
      <c r="N45" s="207" t="s">
        <v>3264</v>
      </c>
    </row>
    <row r="46" spans="1:14">
      <c r="A46" s="204" t="s">
        <v>2983</v>
      </c>
      <c r="B46" s="206" t="s">
        <v>3164</v>
      </c>
      <c r="C46" s="206" t="s">
        <v>3165</v>
      </c>
      <c r="F46" s="97" t="s">
        <v>5796</v>
      </c>
      <c r="G46" s="315">
        <v>236581704</v>
      </c>
      <c r="H46" s="321" t="s">
        <v>6734</v>
      </c>
      <c r="L46" s="407" t="s">
        <v>3101</v>
      </c>
      <c r="M46" s="206" t="s">
        <v>3132</v>
      </c>
      <c r="N46" s="206" t="s">
        <v>3133</v>
      </c>
    </row>
    <row r="47" spans="1:14" ht="15.75" thickBot="1">
      <c r="A47" s="204" t="s">
        <v>2952</v>
      </c>
      <c r="B47" s="206" t="s">
        <v>3223</v>
      </c>
      <c r="C47" s="206" t="s">
        <v>3224</v>
      </c>
      <c r="F47" s="97" t="s">
        <v>3017</v>
      </c>
      <c r="G47" s="206" t="s">
        <v>3190</v>
      </c>
      <c r="H47" s="206" t="s">
        <v>3017</v>
      </c>
      <c r="L47" s="407" t="s">
        <v>8319</v>
      </c>
      <c r="M47" s="315">
        <v>237401801</v>
      </c>
      <c r="N47" s="316" t="s">
        <v>8563</v>
      </c>
    </row>
    <row r="48" spans="1:14">
      <c r="A48" s="204" t="s">
        <v>3070</v>
      </c>
      <c r="B48" s="206" t="s">
        <v>3125</v>
      </c>
      <c r="C48" s="206" t="s">
        <v>3126</v>
      </c>
      <c r="F48" s="97" t="s">
        <v>3243</v>
      </c>
      <c r="G48" s="206" t="s">
        <v>3242</v>
      </c>
      <c r="H48" s="206" t="s">
        <v>3243</v>
      </c>
      <c r="L48" s="407" t="s">
        <v>7999</v>
      </c>
      <c r="M48" s="206" t="s">
        <v>3128</v>
      </c>
      <c r="N48" s="206" t="s">
        <v>3129</v>
      </c>
    </row>
    <row r="49" spans="1:14">
      <c r="A49" s="204" t="s">
        <v>3085</v>
      </c>
      <c r="B49" s="206" t="s">
        <v>3254</v>
      </c>
      <c r="C49" s="206" t="s">
        <v>3255</v>
      </c>
      <c r="F49" s="97" t="s">
        <v>3255</v>
      </c>
      <c r="G49" s="206" t="s">
        <v>3254</v>
      </c>
      <c r="H49" s="206" t="s">
        <v>3255</v>
      </c>
      <c r="L49" s="407" t="s">
        <v>5796</v>
      </c>
      <c r="M49" s="315">
        <v>236581704</v>
      </c>
      <c r="N49" s="321" t="s">
        <v>6734</v>
      </c>
    </row>
    <row r="50" spans="1:14" ht="15.75" thickBot="1">
      <c r="A50" s="204" t="s">
        <v>3084</v>
      </c>
      <c r="B50" s="206" t="s">
        <v>3225</v>
      </c>
      <c r="C50" s="206" t="s">
        <v>3226</v>
      </c>
      <c r="F50" s="97" t="s">
        <v>4849</v>
      </c>
      <c r="G50" s="315">
        <v>232061204</v>
      </c>
      <c r="H50" s="316" t="s">
        <v>6735</v>
      </c>
      <c r="L50" s="407" t="s">
        <v>6839</v>
      </c>
      <c r="M50" s="206" t="s">
        <v>3242</v>
      </c>
      <c r="N50" s="206" t="s">
        <v>3243</v>
      </c>
    </row>
    <row r="51" spans="1:14">
      <c r="A51" s="204" t="s">
        <v>3040</v>
      </c>
      <c r="B51" s="206" t="s">
        <v>3184</v>
      </c>
      <c r="C51" s="206" t="s">
        <v>3185</v>
      </c>
      <c r="F51" s="97" t="s">
        <v>5787</v>
      </c>
      <c r="G51" s="206" t="s">
        <v>3139</v>
      </c>
      <c r="H51" s="206" t="s">
        <v>3140</v>
      </c>
      <c r="L51" s="407" t="s">
        <v>6966</v>
      </c>
      <c r="M51" s="206" t="s">
        <v>3254</v>
      </c>
      <c r="N51" s="206" t="s">
        <v>3255</v>
      </c>
    </row>
    <row r="52" spans="1:14" ht="15.75" thickBot="1">
      <c r="A52" s="204" t="s">
        <v>2991</v>
      </c>
      <c r="B52" s="207" t="s">
        <v>3272</v>
      </c>
      <c r="C52" s="207" t="s">
        <v>2991</v>
      </c>
      <c r="F52" s="97" t="s">
        <v>5950</v>
      </c>
      <c r="G52" s="315">
        <v>232061204</v>
      </c>
      <c r="H52" s="316" t="s">
        <v>6735</v>
      </c>
      <c r="L52" s="407" t="s">
        <v>3028</v>
      </c>
      <c r="M52" s="208">
        <v>999999302</v>
      </c>
      <c r="N52" s="204" t="s">
        <v>3028</v>
      </c>
    </row>
    <row r="53" spans="1:14">
      <c r="A53" s="204" t="s">
        <v>3044</v>
      </c>
      <c r="B53" s="206" t="s">
        <v>3199</v>
      </c>
      <c r="C53" s="206" t="s">
        <v>3200</v>
      </c>
      <c r="F53" s="97" t="s">
        <v>3065</v>
      </c>
      <c r="G53" s="206" t="s">
        <v>3151</v>
      </c>
      <c r="H53" s="206" t="s">
        <v>3152</v>
      </c>
      <c r="L53" s="407" t="s">
        <v>3006</v>
      </c>
      <c r="M53" s="206" t="s">
        <v>3139</v>
      </c>
      <c r="N53" s="206" t="s">
        <v>3140</v>
      </c>
    </row>
    <row r="54" spans="1:14">
      <c r="A54" s="204" t="s">
        <v>3102</v>
      </c>
      <c r="B54" s="206" t="s">
        <v>2964</v>
      </c>
      <c r="C54" s="206" t="s">
        <v>2965</v>
      </c>
      <c r="F54" s="97" t="s">
        <v>3048</v>
      </c>
      <c r="G54" s="206" t="s">
        <v>2968</v>
      </c>
      <c r="H54" s="206" t="s">
        <v>2969</v>
      </c>
      <c r="L54" s="407" t="s">
        <v>3032</v>
      </c>
      <c r="M54" s="206" t="s">
        <v>3192</v>
      </c>
      <c r="N54" s="206" t="s">
        <v>3193</v>
      </c>
    </row>
    <row r="55" spans="1:14">
      <c r="A55" s="204" t="s">
        <v>2597</v>
      </c>
      <c r="B55" s="206" t="s">
        <v>3227</v>
      </c>
      <c r="C55" s="206" t="s">
        <v>3228</v>
      </c>
      <c r="F55" s="97" t="s">
        <v>5527</v>
      </c>
      <c r="G55" s="210" t="s">
        <v>3279</v>
      </c>
      <c r="H55" s="211" t="s">
        <v>3280</v>
      </c>
      <c r="L55" s="407" t="s">
        <v>6882</v>
      </c>
      <c r="M55" s="206" t="s">
        <v>3179</v>
      </c>
      <c r="N55" s="206" t="s">
        <v>3180</v>
      </c>
    </row>
    <row r="56" spans="1:14" ht="15.75" thickBot="1">
      <c r="A56" s="204" t="s">
        <v>2956</v>
      </c>
      <c r="B56" s="206" t="s">
        <v>3227</v>
      </c>
      <c r="C56" s="206" t="s">
        <v>3228</v>
      </c>
      <c r="F56" s="97" t="s">
        <v>6142</v>
      </c>
      <c r="G56" s="315">
        <v>237181707</v>
      </c>
      <c r="H56" s="316" t="s">
        <v>6736</v>
      </c>
      <c r="L56" s="407" t="s">
        <v>5950</v>
      </c>
      <c r="M56" s="315">
        <v>232061204</v>
      </c>
      <c r="N56" s="316" t="s">
        <v>6735</v>
      </c>
    </row>
    <row r="57" spans="1:14">
      <c r="A57" s="204" t="s">
        <v>3091</v>
      </c>
      <c r="B57" s="206" t="s">
        <v>3259</v>
      </c>
      <c r="C57" s="206" t="s">
        <v>3260</v>
      </c>
      <c r="F57" s="97" t="s">
        <v>4773</v>
      </c>
      <c r="G57" s="315">
        <v>233059704</v>
      </c>
      <c r="H57" s="315" t="s">
        <v>6737</v>
      </c>
      <c r="L57" s="407" t="s">
        <v>3088</v>
      </c>
      <c r="M57" s="206" t="s">
        <v>3128</v>
      </c>
      <c r="N57" s="206" t="s">
        <v>3129</v>
      </c>
    </row>
    <row r="58" spans="1:14">
      <c r="A58" s="204" t="s">
        <v>3026</v>
      </c>
      <c r="B58" s="208">
        <v>999999300</v>
      </c>
      <c r="C58" s="204" t="s">
        <v>3026</v>
      </c>
      <c r="F58" s="97" t="s">
        <v>3025</v>
      </c>
      <c r="G58" s="206" t="s">
        <v>3155</v>
      </c>
      <c r="H58" s="206" t="s">
        <v>3025</v>
      </c>
      <c r="L58" s="407" t="s">
        <v>3065</v>
      </c>
      <c r="M58" s="206" t="s">
        <v>3151</v>
      </c>
      <c r="N58" s="206" t="s">
        <v>3152</v>
      </c>
    </row>
    <row r="59" spans="1:14">
      <c r="A59" s="204" t="s">
        <v>2996</v>
      </c>
      <c r="B59" s="208">
        <v>999999301</v>
      </c>
      <c r="C59" s="204" t="s">
        <v>2953</v>
      </c>
      <c r="F59" s="97" t="s">
        <v>3046</v>
      </c>
      <c r="G59" s="206" t="s">
        <v>3146</v>
      </c>
      <c r="H59" s="206" t="s">
        <v>3046</v>
      </c>
      <c r="L59" s="407" t="s">
        <v>3048</v>
      </c>
      <c r="M59" s="206" t="s">
        <v>2968</v>
      </c>
      <c r="N59" s="206" t="s">
        <v>2969</v>
      </c>
    </row>
    <row r="60" spans="1:14">
      <c r="A60" s="204" t="s">
        <v>3022</v>
      </c>
      <c r="B60" s="206" t="s">
        <v>3181</v>
      </c>
      <c r="C60" s="206" t="s">
        <v>3182</v>
      </c>
      <c r="F60" s="97" t="s">
        <v>3099</v>
      </c>
      <c r="G60" s="206" t="s">
        <v>3130</v>
      </c>
      <c r="H60" s="206" t="s">
        <v>3131</v>
      </c>
      <c r="L60" s="407" t="s">
        <v>8354</v>
      </c>
      <c r="M60" s="315">
        <v>237681804</v>
      </c>
      <c r="N60" s="317" t="s">
        <v>8564</v>
      </c>
    </row>
    <row r="61" spans="1:14" ht="15.75" thickBot="1">
      <c r="A61" s="204" t="s">
        <v>3072</v>
      </c>
      <c r="B61" s="206" t="s">
        <v>3148</v>
      </c>
      <c r="C61" s="206" t="s">
        <v>2975</v>
      </c>
      <c r="F61" s="97" t="s">
        <v>5911</v>
      </c>
      <c r="G61" s="206" t="s">
        <v>3218</v>
      </c>
      <c r="H61" s="206" t="s">
        <v>3118</v>
      </c>
      <c r="L61" s="407" t="s">
        <v>6142</v>
      </c>
      <c r="M61" s="315">
        <v>237181707</v>
      </c>
      <c r="N61" s="316" t="s">
        <v>6736</v>
      </c>
    </row>
    <row r="62" spans="1:14">
      <c r="A62" s="204" t="s">
        <v>3015</v>
      </c>
      <c r="B62" s="206" t="s">
        <v>3148</v>
      </c>
      <c r="C62" s="206" t="s">
        <v>2975</v>
      </c>
      <c r="F62" s="97" t="s">
        <v>3286</v>
      </c>
      <c r="G62" s="208">
        <v>999999217</v>
      </c>
      <c r="H62" s="322" t="s">
        <v>3286</v>
      </c>
      <c r="L62" s="407" t="s">
        <v>3042</v>
      </c>
      <c r="M62" s="206" t="s">
        <v>3144</v>
      </c>
      <c r="N62" s="206" t="s">
        <v>3145</v>
      </c>
    </row>
    <row r="63" spans="1:14">
      <c r="A63" s="204" t="s">
        <v>3008</v>
      </c>
      <c r="B63" s="206" t="s">
        <v>3156</v>
      </c>
      <c r="C63" s="206" t="s">
        <v>3157</v>
      </c>
      <c r="F63" s="97" t="s">
        <v>3013</v>
      </c>
      <c r="G63" s="206" t="s">
        <v>2970</v>
      </c>
      <c r="H63" s="206" t="s">
        <v>3246</v>
      </c>
      <c r="L63" s="407" t="s">
        <v>4773</v>
      </c>
      <c r="M63" s="315">
        <v>233059704</v>
      </c>
      <c r="N63" s="315" t="s">
        <v>6737</v>
      </c>
    </row>
    <row r="64" spans="1:14">
      <c r="A64" s="204" t="s">
        <v>3061</v>
      </c>
      <c r="B64" s="206" t="s">
        <v>3256</v>
      </c>
      <c r="C64" s="206" t="s">
        <v>3257</v>
      </c>
      <c r="F64" s="97" t="s">
        <v>3248</v>
      </c>
      <c r="G64" s="206" t="s">
        <v>3247</v>
      </c>
      <c r="H64" s="206" t="s">
        <v>3248</v>
      </c>
      <c r="L64" s="407" t="s">
        <v>3046</v>
      </c>
      <c r="M64" s="206" t="s">
        <v>3146</v>
      </c>
      <c r="N64" s="206" t="s">
        <v>3046</v>
      </c>
    </row>
    <row r="65" spans="1:15">
      <c r="A65" s="204" t="s">
        <v>3054</v>
      </c>
      <c r="B65" s="206" t="s">
        <v>3229</v>
      </c>
      <c r="C65" s="206" t="s">
        <v>3054</v>
      </c>
      <c r="F65" s="97" t="s">
        <v>3005</v>
      </c>
      <c r="G65" s="208">
        <v>999999309</v>
      </c>
      <c r="H65" s="323" t="s">
        <v>3005</v>
      </c>
      <c r="L65" s="407" t="s">
        <v>3099</v>
      </c>
      <c r="M65" s="206" t="s">
        <v>3130</v>
      </c>
      <c r="N65" s="206" t="s">
        <v>3131</v>
      </c>
    </row>
    <row r="66" spans="1:15" ht="24">
      <c r="A66" s="204" t="s">
        <v>3059</v>
      </c>
      <c r="B66" s="206" t="s">
        <v>3229</v>
      </c>
      <c r="C66" s="206" t="s">
        <v>3054</v>
      </c>
      <c r="F66" s="97" t="s">
        <v>3250</v>
      </c>
      <c r="G66" s="206" t="s">
        <v>3249</v>
      </c>
      <c r="H66" s="206" t="s">
        <v>3250</v>
      </c>
      <c r="L66" s="407" t="s">
        <v>7509</v>
      </c>
      <c r="M66" s="206" t="s">
        <v>3209</v>
      </c>
      <c r="N66" s="206" t="s">
        <v>3210</v>
      </c>
    </row>
    <row r="67" spans="1:15">
      <c r="A67" s="204" t="s">
        <v>2974</v>
      </c>
      <c r="B67" s="206" t="s">
        <v>3230</v>
      </c>
      <c r="C67" s="206" t="s">
        <v>2974</v>
      </c>
      <c r="F67" s="97" t="s">
        <v>5643</v>
      </c>
      <c r="G67" s="206" t="s">
        <v>3149</v>
      </c>
      <c r="H67" s="206" t="s">
        <v>3150</v>
      </c>
      <c r="L67" s="407" t="s">
        <v>3074</v>
      </c>
      <c r="M67" s="208">
        <v>999999217</v>
      </c>
      <c r="N67" s="322" t="s">
        <v>3286</v>
      </c>
    </row>
    <row r="68" spans="1:15">
      <c r="A68" s="204" t="s">
        <v>3016</v>
      </c>
      <c r="B68" s="206" t="s">
        <v>3240</v>
      </c>
      <c r="C68" s="206" t="s">
        <v>3241</v>
      </c>
      <c r="F68" s="97" t="s">
        <v>2973</v>
      </c>
      <c r="G68" s="315">
        <v>237691804</v>
      </c>
      <c r="H68" s="317" t="s">
        <v>6738</v>
      </c>
      <c r="L68" s="407" t="s">
        <v>6371</v>
      </c>
      <c r="M68" s="315">
        <v>236181612</v>
      </c>
      <c r="N68" s="317" t="s">
        <v>8565</v>
      </c>
    </row>
    <row r="69" spans="1:15">
      <c r="A69" s="204" t="s">
        <v>3020</v>
      </c>
      <c r="B69" s="206" t="s">
        <v>3238</v>
      </c>
      <c r="C69" s="206" t="s">
        <v>3239</v>
      </c>
      <c r="F69" s="97" t="s">
        <v>5201</v>
      </c>
      <c r="G69" s="210" t="s">
        <v>3281</v>
      </c>
      <c r="H69" s="212" t="s">
        <v>3282</v>
      </c>
      <c r="L69" s="407" t="s">
        <v>3013</v>
      </c>
      <c r="M69" s="206" t="s">
        <v>2970</v>
      </c>
      <c r="N69" s="206" t="s">
        <v>3246</v>
      </c>
    </row>
    <row r="70" spans="1:15">
      <c r="A70" s="204" t="s">
        <v>3047</v>
      </c>
      <c r="B70" s="207" t="s">
        <v>3270</v>
      </c>
      <c r="C70" s="207" t="s">
        <v>3271</v>
      </c>
      <c r="F70"/>
      <c r="L70" s="407" t="s">
        <v>7280</v>
      </c>
      <c r="M70" s="206" t="s">
        <v>3247</v>
      </c>
      <c r="N70" s="206" t="s">
        <v>3248</v>
      </c>
    </row>
    <row r="71" spans="1:15">
      <c r="A71" s="204" t="s">
        <v>3056</v>
      </c>
      <c r="B71" s="207" t="s">
        <v>3270</v>
      </c>
      <c r="C71" s="207" t="s">
        <v>3271</v>
      </c>
      <c r="F71"/>
      <c r="L71" s="407" t="s">
        <v>3005</v>
      </c>
      <c r="M71" s="208">
        <v>999999309</v>
      </c>
      <c r="N71" s="323" t="s">
        <v>3005</v>
      </c>
    </row>
    <row r="72" spans="1:15">
      <c r="A72" s="204" t="s">
        <v>3051</v>
      </c>
      <c r="B72" s="207" t="s">
        <v>3270</v>
      </c>
      <c r="C72" s="207" t="s">
        <v>3271</v>
      </c>
      <c r="F72"/>
      <c r="L72" s="407" t="s">
        <v>3104</v>
      </c>
      <c r="M72" s="206" t="s">
        <v>3249</v>
      </c>
      <c r="N72" s="206" t="s">
        <v>3250</v>
      </c>
    </row>
    <row r="73" spans="1:15">
      <c r="A73" s="204" t="s">
        <v>3120</v>
      </c>
      <c r="B73" s="206" t="s">
        <v>3141</v>
      </c>
      <c r="C73" s="206" t="s">
        <v>3142</v>
      </c>
      <c r="F73"/>
      <c r="L73" s="407" t="s">
        <v>6930</v>
      </c>
      <c r="M73" s="206" t="s">
        <v>3132</v>
      </c>
      <c r="N73" s="206" t="s">
        <v>3133</v>
      </c>
    </row>
    <row r="74" spans="1:15">
      <c r="A74" s="204" t="s">
        <v>2955</v>
      </c>
      <c r="B74" s="207" t="s">
        <v>3265</v>
      </c>
      <c r="C74" s="207" t="s">
        <v>3266</v>
      </c>
      <c r="F74"/>
      <c r="L74" s="407" t="s">
        <v>2954</v>
      </c>
      <c r="M74" s="206" t="s">
        <v>3160</v>
      </c>
      <c r="N74" s="206" t="s">
        <v>3161</v>
      </c>
      <c r="O74" s="206"/>
    </row>
    <row r="75" spans="1:15">
      <c r="A75" s="204" t="s">
        <v>3039</v>
      </c>
      <c r="B75" s="206" t="s">
        <v>3206</v>
      </c>
      <c r="C75" s="206" t="s">
        <v>3039</v>
      </c>
      <c r="F75"/>
      <c r="L75" s="407" t="s">
        <v>2973</v>
      </c>
      <c r="M75" s="315">
        <v>237691804</v>
      </c>
      <c r="N75" s="317" t="s">
        <v>6738</v>
      </c>
    </row>
    <row r="76" spans="1:15">
      <c r="A76" s="204" t="s">
        <v>3012</v>
      </c>
      <c r="B76" s="206" t="s">
        <v>3231</v>
      </c>
      <c r="C76" s="206" t="s">
        <v>3012</v>
      </c>
      <c r="F76"/>
      <c r="L76" s="407" t="s">
        <v>3087</v>
      </c>
      <c r="M76" s="206" t="s">
        <v>3166</v>
      </c>
      <c r="N76" s="206" t="s">
        <v>3167</v>
      </c>
    </row>
    <row r="77" spans="1:15">
      <c r="A77" s="204" t="s">
        <v>3045</v>
      </c>
      <c r="B77" s="206" t="s">
        <v>3175</v>
      </c>
      <c r="C77" s="206" t="s">
        <v>3176</v>
      </c>
      <c r="F77"/>
    </row>
    <row r="78" spans="1:15">
      <c r="A78" s="204" t="s">
        <v>3106</v>
      </c>
      <c r="B78" s="206" t="s">
        <v>3232</v>
      </c>
      <c r="C78" s="206" t="s">
        <v>3233</v>
      </c>
      <c r="F78"/>
    </row>
    <row r="79" spans="1:15">
      <c r="A79" s="204" t="s">
        <v>3027</v>
      </c>
      <c r="B79" s="206" t="s">
        <v>3127</v>
      </c>
      <c r="C79" s="206" t="s">
        <v>3024</v>
      </c>
      <c r="F79"/>
    </row>
    <row r="80" spans="1:15" ht="24">
      <c r="A80" s="204" t="s">
        <v>3024</v>
      </c>
      <c r="B80" s="206" t="s">
        <v>3127</v>
      </c>
      <c r="C80" s="206" t="s">
        <v>3024</v>
      </c>
      <c r="F80"/>
    </row>
    <row r="81" spans="1:6">
      <c r="A81" s="204" t="s">
        <v>3002</v>
      </c>
      <c r="B81" s="206" t="s">
        <v>3234</v>
      </c>
      <c r="C81" s="206" t="s">
        <v>3235</v>
      </c>
      <c r="F81"/>
    </row>
    <row r="82" spans="1:6">
      <c r="A82" s="204" t="s">
        <v>3105</v>
      </c>
      <c r="B82" s="207" t="s">
        <v>3263</v>
      </c>
      <c r="C82" s="207" t="s">
        <v>3264</v>
      </c>
      <c r="F82"/>
    </row>
    <row r="83" spans="1:6">
      <c r="A83" s="204" t="s">
        <v>3057</v>
      </c>
      <c r="B83" s="206" t="s">
        <v>3236</v>
      </c>
      <c r="C83" s="206" t="s">
        <v>3057</v>
      </c>
      <c r="F83"/>
    </row>
    <row r="84" spans="1:6">
      <c r="A84" s="204" t="s">
        <v>3101</v>
      </c>
      <c r="B84" s="206" t="s">
        <v>3132</v>
      </c>
      <c r="C84" s="206" t="s">
        <v>3133</v>
      </c>
      <c r="F84"/>
    </row>
    <row r="85" spans="1:6">
      <c r="A85" s="204" t="s">
        <v>3094</v>
      </c>
      <c r="B85" s="208">
        <v>999999211</v>
      </c>
      <c r="C85" s="214" t="s">
        <v>3285</v>
      </c>
      <c r="F85"/>
    </row>
    <row r="86" spans="1:6">
      <c r="A86" s="204" t="s">
        <v>3018</v>
      </c>
      <c r="B86" s="206" t="s">
        <v>3238</v>
      </c>
      <c r="C86" s="206" t="s">
        <v>3239</v>
      </c>
      <c r="F86"/>
    </row>
    <row r="87" spans="1:6">
      <c r="A87" s="204" t="s">
        <v>2985</v>
      </c>
      <c r="B87" s="206" t="s">
        <v>3204</v>
      </c>
      <c r="C87" s="206" t="s">
        <v>3205</v>
      </c>
      <c r="F87"/>
    </row>
    <row r="88" spans="1:6">
      <c r="A88" s="204" t="s">
        <v>3062</v>
      </c>
      <c r="B88" s="206" t="s">
        <v>2966</v>
      </c>
      <c r="C88" s="206" t="s">
        <v>2967</v>
      </c>
      <c r="F88"/>
    </row>
    <row r="89" spans="1:6">
      <c r="A89" s="204" t="s">
        <v>2967</v>
      </c>
      <c r="B89" s="206" t="s">
        <v>2966</v>
      </c>
      <c r="C89" s="206" t="s">
        <v>2967</v>
      </c>
      <c r="F89"/>
    </row>
    <row r="90" spans="1:6" ht="24">
      <c r="A90" s="204" t="s">
        <v>3081</v>
      </c>
      <c r="B90" s="206" t="s">
        <v>3177</v>
      </c>
      <c r="C90" s="206" t="s">
        <v>3178</v>
      </c>
      <c r="F90"/>
    </row>
    <row r="91" spans="1:6" ht="24">
      <c r="A91" s="204" t="s">
        <v>3080</v>
      </c>
      <c r="B91" s="206" t="s">
        <v>3177</v>
      </c>
      <c r="C91" s="206" t="s">
        <v>3178</v>
      </c>
      <c r="F91"/>
    </row>
    <row r="92" spans="1:6">
      <c r="A92" s="204" t="s">
        <v>2976</v>
      </c>
      <c r="B92" s="206" t="s">
        <v>3177</v>
      </c>
      <c r="C92" s="206" t="s">
        <v>3178</v>
      </c>
      <c r="F92"/>
    </row>
    <row r="93" spans="1:6">
      <c r="A93" s="204" t="s">
        <v>3107</v>
      </c>
      <c r="B93" s="206" t="s">
        <v>3242</v>
      </c>
      <c r="C93" s="206" t="s">
        <v>3243</v>
      </c>
      <c r="F93"/>
    </row>
    <row r="94" spans="1:6">
      <c r="A94" s="204" t="s">
        <v>3123</v>
      </c>
      <c r="B94" s="206" t="s">
        <v>3128</v>
      </c>
      <c r="C94" s="206" t="s">
        <v>3129</v>
      </c>
      <c r="F94"/>
    </row>
    <row r="95" spans="1:6">
      <c r="A95" s="204" t="s">
        <v>2980</v>
      </c>
      <c r="B95" s="206" t="s">
        <v>3197</v>
      </c>
      <c r="C95" s="206" t="s">
        <v>3198</v>
      </c>
      <c r="F95"/>
    </row>
    <row r="96" spans="1:6">
      <c r="A96" s="204" t="s">
        <v>3068</v>
      </c>
      <c r="B96" s="206" t="s">
        <v>2960</v>
      </c>
      <c r="C96" s="206" t="s">
        <v>2961</v>
      </c>
      <c r="F96"/>
    </row>
    <row r="97" spans="1:6" ht="24">
      <c r="A97" s="205" t="s">
        <v>3078</v>
      </c>
      <c r="B97" s="206" t="s">
        <v>2960</v>
      </c>
      <c r="C97" s="206" t="s">
        <v>2961</v>
      </c>
      <c r="F97"/>
    </row>
    <row r="98" spans="1:6">
      <c r="A98" s="204" t="s">
        <v>3017</v>
      </c>
      <c r="B98" s="206" t="s">
        <v>3190</v>
      </c>
      <c r="C98" s="206" t="s">
        <v>3017</v>
      </c>
      <c r="F98"/>
    </row>
    <row r="99" spans="1:6" ht="24">
      <c r="A99" s="204" t="s">
        <v>3021</v>
      </c>
      <c r="B99" s="206" t="s">
        <v>3190</v>
      </c>
      <c r="C99" s="206" t="s">
        <v>3017</v>
      </c>
      <c r="F99"/>
    </row>
    <row r="100" spans="1:6" ht="24">
      <c r="A100" s="204" t="s">
        <v>3043</v>
      </c>
      <c r="B100" s="206" t="s">
        <v>3194</v>
      </c>
      <c r="C100" s="206" t="s">
        <v>3195</v>
      </c>
      <c r="F100"/>
    </row>
    <row r="101" spans="1:6">
      <c r="A101" s="204" t="s">
        <v>3109</v>
      </c>
      <c r="B101" s="206" t="s">
        <v>3162</v>
      </c>
      <c r="C101" s="206" t="s">
        <v>3163</v>
      </c>
      <c r="F101"/>
    </row>
    <row r="102" spans="1:6">
      <c r="A102" s="204" t="s">
        <v>3028</v>
      </c>
      <c r="B102" s="208">
        <v>999999302</v>
      </c>
      <c r="C102" s="204" t="s">
        <v>3028</v>
      </c>
      <c r="F102"/>
    </row>
    <row r="103" spans="1:6">
      <c r="A103" s="204" t="s">
        <v>3006</v>
      </c>
      <c r="B103" s="206" t="s">
        <v>3139</v>
      </c>
      <c r="C103" s="206" t="s">
        <v>3140</v>
      </c>
      <c r="F103"/>
    </row>
    <row r="104" spans="1:6">
      <c r="A104" s="204" t="s">
        <v>3014</v>
      </c>
      <c r="B104" s="206" t="s">
        <v>3134</v>
      </c>
      <c r="C104" s="206" t="s">
        <v>3135</v>
      </c>
      <c r="F104"/>
    </row>
    <row r="105" spans="1:6">
      <c r="A105" s="204" t="s">
        <v>3032</v>
      </c>
      <c r="B105" s="206" t="s">
        <v>3192</v>
      </c>
      <c r="C105" s="206" t="s">
        <v>3193</v>
      </c>
      <c r="F105"/>
    </row>
    <row r="106" spans="1:6" ht="24">
      <c r="A106" s="204" t="s">
        <v>3029</v>
      </c>
      <c r="B106" s="206" t="s">
        <v>3179</v>
      </c>
      <c r="C106" s="206" t="s">
        <v>3180</v>
      </c>
      <c r="F106"/>
    </row>
    <row r="107" spans="1:6">
      <c r="A107" s="204" t="s">
        <v>3034</v>
      </c>
      <c r="B107" s="206" t="s">
        <v>3179</v>
      </c>
      <c r="C107" s="206" t="s">
        <v>3180</v>
      </c>
      <c r="F107"/>
    </row>
    <row r="108" spans="1:6">
      <c r="A108" s="205" t="s">
        <v>3063</v>
      </c>
      <c r="B108" s="208">
        <v>999999303</v>
      </c>
      <c r="C108" s="205" t="s">
        <v>3063</v>
      </c>
      <c r="F108"/>
    </row>
    <row r="109" spans="1:6">
      <c r="A109" s="204" t="s">
        <v>3088</v>
      </c>
      <c r="B109" s="207" t="s">
        <v>3274</v>
      </c>
      <c r="C109" s="207" t="s">
        <v>3275</v>
      </c>
      <c r="F109"/>
    </row>
    <row r="110" spans="1:6">
      <c r="A110" s="204" t="s">
        <v>3065</v>
      </c>
      <c r="B110" s="206" t="s">
        <v>3151</v>
      </c>
      <c r="C110" s="206" t="s">
        <v>3152</v>
      </c>
      <c r="F110"/>
    </row>
    <row r="111" spans="1:6">
      <c r="A111" s="204" t="s">
        <v>2982</v>
      </c>
      <c r="B111" s="206" t="s">
        <v>3173</v>
      </c>
      <c r="C111" s="206" t="s">
        <v>3174</v>
      </c>
      <c r="F111"/>
    </row>
    <row r="112" spans="1:6">
      <c r="A112" s="204" t="s">
        <v>3069</v>
      </c>
      <c r="B112" s="206" t="s">
        <v>3151</v>
      </c>
      <c r="C112" s="206" t="s">
        <v>3152</v>
      </c>
      <c r="F112"/>
    </row>
    <row r="113" spans="1:6">
      <c r="A113" s="204" t="s">
        <v>3048</v>
      </c>
      <c r="B113" s="206" t="s">
        <v>2968</v>
      </c>
      <c r="C113" s="206" t="s">
        <v>2969</v>
      </c>
      <c r="F113"/>
    </row>
    <row r="114" spans="1:6">
      <c r="A114" s="204" t="s">
        <v>3073</v>
      </c>
      <c r="B114" s="206" t="s">
        <v>3211</v>
      </c>
      <c r="C114" s="206" t="s">
        <v>3212</v>
      </c>
      <c r="F114"/>
    </row>
    <row r="115" spans="1:6">
      <c r="A115" s="204" t="s">
        <v>3055</v>
      </c>
      <c r="B115" s="206" t="s">
        <v>3237</v>
      </c>
      <c r="C115" s="206" t="s">
        <v>3055</v>
      </c>
      <c r="F115"/>
    </row>
    <row r="116" spans="1:6">
      <c r="A116" s="204" t="s">
        <v>3082</v>
      </c>
      <c r="B116" s="210" t="s">
        <v>3279</v>
      </c>
      <c r="C116" s="211" t="s">
        <v>3280</v>
      </c>
      <c r="F116"/>
    </row>
    <row r="117" spans="1:6">
      <c r="A117" s="204" t="s">
        <v>2977</v>
      </c>
      <c r="B117" s="206" t="s">
        <v>3244</v>
      </c>
      <c r="C117" s="206" t="s">
        <v>3245</v>
      </c>
      <c r="F117"/>
    </row>
    <row r="118" spans="1:6">
      <c r="A118" s="204" t="s">
        <v>3042</v>
      </c>
      <c r="B118" s="206" t="s">
        <v>3144</v>
      </c>
      <c r="C118" s="206" t="s">
        <v>3145</v>
      </c>
      <c r="F118"/>
    </row>
    <row r="119" spans="1:6">
      <c r="A119" s="204" t="s">
        <v>2993</v>
      </c>
      <c r="B119" s="206" t="s">
        <v>3172</v>
      </c>
      <c r="C119" s="206" t="s">
        <v>2993</v>
      </c>
      <c r="F119"/>
    </row>
    <row r="120" spans="1:6">
      <c r="A120" s="204" t="s">
        <v>3122</v>
      </c>
      <c r="B120" s="206" t="s">
        <v>3172</v>
      </c>
      <c r="C120" s="206" t="s">
        <v>2993</v>
      </c>
      <c r="F120"/>
    </row>
    <row r="121" spans="1:6">
      <c r="A121" s="204" t="s">
        <v>3011</v>
      </c>
      <c r="B121" s="206" t="s">
        <v>3251</v>
      </c>
      <c r="C121" s="206" t="s">
        <v>3011</v>
      </c>
      <c r="F121"/>
    </row>
    <row r="122" spans="1:6">
      <c r="A122" s="204" t="s">
        <v>3050</v>
      </c>
      <c r="B122" s="206" t="s">
        <v>3128</v>
      </c>
      <c r="C122" s="206" t="s">
        <v>3129</v>
      </c>
      <c r="F122"/>
    </row>
    <row r="123" spans="1:6" ht="24">
      <c r="A123" s="204" t="s">
        <v>3049</v>
      </c>
      <c r="B123" s="206" t="s">
        <v>3128</v>
      </c>
      <c r="C123" s="206" t="s">
        <v>3129</v>
      </c>
      <c r="F123"/>
    </row>
    <row r="124" spans="1:6">
      <c r="A124" s="204" t="s">
        <v>3025</v>
      </c>
      <c r="B124" s="206" t="s">
        <v>3155</v>
      </c>
      <c r="C124" s="206" t="s">
        <v>3025</v>
      </c>
      <c r="F124"/>
    </row>
    <row r="125" spans="1:6" ht="24">
      <c r="A125" s="204" t="s">
        <v>3097</v>
      </c>
      <c r="B125" s="206" t="s">
        <v>3155</v>
      </c>
      <c r="C125" s="206" t="s">
        <v>3025</v>
      </c>
      <c r="F125"/>
    </row>
    <row r="126" spans="1:6">
      <c r="A126" s="204" t="s">
        <v>3046</v>
      </c>
      <c r="B126" s="206" t="s">
        <v>3146</v>
      </c>
      <c r="C126" s="206" t="s">
        <v>3046</v>
      </c>
      <c r="F126"/>
    </row>
    <row r="127" spans="1:6">
      <c r="A127" s="204" t="s">
        <v>3010</v>
      </c>
      <c r="B127" s="208">
        <v>999999304</v>
      </c>
      <c r="C127" s="204" t="s">
        <v>3010</v>
      </c>
      <c r="F127"/>
    </row>
    <row r="128" spans="1:6">
      <c r="A128" s="204" t="s">
        <v>2998</v>
      </c>
      <c r="B128" s="208">
        <v>999999304</v>
      </c>
      <c r="C128" s="204" t="s">
        <v>3010</v>
      </c>
      <c r="F128"/>
    </row>
    <row r="129" spans="1:6">
      <c r="A129" s="204" t="s">
        <v>3064</v>
      </c>
      <c r="B129" s="206" t="s">
        <v>3252</v>
      </c>
      <c r="C129" s="206" t="s">
        <v>3253</v>
      </c>
      <c r="F129"/>
    </row>
    <row r="130" spans="1:6">
      <c r="A130" s="204" t="s">
        <v>3099</v>
      </c>
      <c r="B130" s="206" t="s">
        <v>3130</v>
      </c>
      <c r="C130" s="206" t="s">
        <v>3131</v>
      </c>
      <c r="F130"/>
    </row>
    <row r="131" spans="1:6">
      <c r="A131" s="204" t="s">
        <v>3113</v>
      </c>
      <c r="B131" s="208">
        <v>999999305</v>
      </c>
      <c r="C131" s="204" t="s">
        <v>3113</v>
      </c>
      <c r="F131"/>
    </row>
    <row r="132" spans="1:6" ht="24">
      <c r="A132" s="204" t="s">
        <v>3114</v>
      </c>
      <c r="B132" s="208">
        <v>999999305</v>
      </c>
      <c r="C132" s="204" t="s">
        <v>3113</v>
      </c>
      <c r="F132"/>
    </row>
    <row r="133" spans="1:6">
      <c r="A133" s="204" t="s">
        <v>3117</v>
      </c>
      <c r="B133" s="208">
        <v>999999305</v>
      </c>
      <c r="C133" s="204" t="s">
        <v>3113</v>
      </c>
      <c r="F133"/>
    </row>
    <row r="134" spans="1:6">
      <c r="A134" s="204" t="s">
        <v>3089</v>
      </c>
      <c r="B134" s="208" t="s">
        <v>3283</v>
      </c>
      <c r="C134" s="213" t="s">
        <v>3284</v>
      </c>
      <c r="F134"/>
    </row>
    <row r="135" spans="1:6">
      <c r="A135" s="204" t="s">
        <v>2986</v>
      </c>
      <c r="B135" s="206" t="s">
        <v>3196</v>
      </c>
      <c r="C135" s="206" t="s">
        <v>2986</v>
      </c>
      <c r="F135"/>
    </row>
    <row r="136" spans="1:6">
      <c r="A136" s="204" t="s">
        <v>2988</v>
      </c>
      <c r="B136" s="206" t="s">
        <v>3201</v>
      </c>
      <c r="C136" s="206" t="s">
        <v>3202</v>
      </c>
      <c r="F136"/>
    </row>
    <row r="137" spans="1:6">
      <c r="A137" s="204" t="s">
        <v>3095</v>
      </c>
      <c r="B137" s="208">
        <v>999999306</v>
      </c>
      <c r="C137" s="204" t="s">
        <v>3095</v>
      </c>
      <c r="F137"/>
    </row>
    <row r="138" spans="1:6">
      <c r="A138" s="204" t="s">
        <v>3053</v>
      </c>
      <c r="B138" s="206" t="s">
        <v>3207</v>
      </c>
      <c r="C138" s="206" t="s">
        <v>3208</v>
      </c>
      <c r="F138"/>
    </row>
    <row r="139" spans="1:6">
      <c r="A139" s="204" t="s">
        <v>3007</v>
      </c>
      <c r="B139" s="208">
        <v>999999307</v>
      </c>
      <c r="C139" s="204" t="s">
        <v>3007</v>
      </c>
      <c r="F139"/>
    </row>
    <row r="140" spans="1:6">
      <c r="A140" s="204" t="s">
        <v>3003</v>
      </c>
      <c r="B140" s="208">
        <v>999999307</v>
      </c>
      <c r="C140" s="204" t="s">
        <v>3007</v>
      </c>
      <c r="F140"/>
    </row>
    <row r="141" spans="1:6">
      <c r="A141" s="204" t="s">
        <v>3004</v>
      </c>
      <c r="B141" s="208">
        <v>999999307</v>
      </c>
      <c r="C141" s="204" t="s">
        <v>3007</v>
      </c>
      <c r="F141"/>
    </row>
    <row r="142" spans="1:6">
      <c r="A142" s="204" t="s">
        <v>3033</v>
      </c>
      <c r="B142" s="206" t="s">
        <v>3186</v>
      </c>
      <c r="C142" s="206" t="s">
        <v>3187</v>
      </c>
      <c r="F142"/>
    </row>
    <row r="143" spans="1:6">
      <c r="A143" s="204" t="s">
        <v>2971</v>
      </c>
      <c r="B143" s="206" t="s">
        <v>2970</v>
      </c>
      <c r="C143" s="206" t="s">
        <v>2971</v>
      </c>
      <c r="F143"/>
    </row>
    <row r="144" spans="1:6">
      <c r="A144" s="204" t="s">
        <v>3038</v>
      </c>
      <c r="B144" s="206" t="s">
        <v>3188</v>
      </c>
      <c r="C144" s="206" t="s">
        <v>3189</v>
      </c>
      <c r="F144"/>
    </row>
    <row r="145" spans="1:6">
      <c r="A145" s="204" t="s">
        <v>3110</v>
      </c>
      <c r="B145" s="206" t="s">
        <v>3209</v>
      </c>
      <c r="C145" s="206" t="s">
        <v>3210</v>
      </c>
      <c r="F145"/>
    </row>
    <row r="146" spans="1:6" ht="24">
      <c r="A146" s="204" t="s">
        <v>3074</v>
      </c>
      <c r="B146" s="208">
        <v>999999217</v>
      </c>
      <c r="C146" s="215" t="s">
        <v>3286</v>
      </c>
      <c r="F146"/>
    </row>
    <row r="147" spans="1:6" ht="36">
      <c r="A147" s="204" t="s">
        <v>3079</v>
      </c>
      <c r="B147" s="208">
        <v>999999217</v>
      </c>
      <c r="C147" s="215" t="s">
        <v>3286</v>
      </c>
      <c r="F147"/>
    </row>
    <row r="148" spans="1:6">
      <c r="A148" s="204" t="s">
        <v>2987</v>
      </c>
      <c r="B148" s="206" t="s">
        <v>3191</v>
      </c>
      <c r="C148" s="206" t="s">
        <v>3037</v>
      </c>
      <c r="F148"/>
    </row>
    <row r="149" spans="1:6">
      <c r="A149" s="204" t="s">
        <v>2989</v>
      </c>
      <c r="B149" s="206" t="s">
        <v>3191</v>
      </c>
      <c r="C149" s="206" t="s">
        <v>3037</v>
      </c>
      <c r="F149"/>
    </row>
    <row r="150" spans="1:6" ht="24">
      <c r="A150" s="204" t="s">
        <v>3037</v>
      </c>
      <c r="B150" s="206" t="s">
        <v>3191</v>
      </c>
      <c r="C150" s="206" t="s">
        <v>3037</v>
      </c>
      <c r="F150"/>
    </row>
    <row r="151" spans="1:6">
      <c r="A151" s="204" t="s">
        <v>3092</v>
      </c>
      <c r="B151" s="208">
        <v>999999308</v>
      </c>
      <c r="C151" s="204" t="s">
        <v>3092</v>
      </c>
      <c r="F151"/>
    </row>
    <row r="152" spans="1:6">
      <c r="A152" s="204" t="s">
        <v>3013</v>
      </c>
      <c r="B152" s="206" t="s">
        <v>2970</v>
      </c>
      <c r="C152" s="206" t="s">
        <v>3246</v>
      </c>
      <c r="F152"/>
    </row>
    <row r="153" spans="1:6">
      <c r="A153" s="204" t="s">
        <v>3096</v>
      </c>
      <c r="B153" s="206" t="s">
        <v>3247</v>
      </c>
      <c r="C153" s="206" t="s">
        <v>3248</v>
      </c>
      <c r="F153"/>
    </row>
    <row r="154" spans="1:6">
      <c r="A154" s="204" t="s">
        <v>3005</v>
      </c>
      <c r="B154" s="208">
        <v>999999309</v>
      </c>
      <c r="C154" s="204" t="s">
        <v>3005</v>
      </c>
      <c r="F154"/>
    </row>
    <row r="155" spans="1:6">
      <c r="A155" s="204" t="s">
        <v>3009</v>
      </c>
      <c r="B155" s="208">
        <v>999999309</v>
      </c>
      <c r="C155" s="204" t="s">
        <v>3005</v>
      </c>
      <c r="F155"/>
    </row>
    <row r="156" spans="1:6">
      <c r="A156" s="204" t="s">
        <v>3104</v>
      </c>
      <c r="B156" s="206" t="s">
        <v>3249</v>
      </c>
      <c r="C156" s="206" t="s">
        <v>3250</v>
      </c>
      <c r="F156"/>
    </row>
    <row r="157" spans="1:6">
      <c r="A157" s="204" t="s">
        <v>2954</v>
      </c>
      <c r="B157" s="206" t="s">
        <v>3160</v>
      </c>
      <c r="C157" s="206" t="s">
        <v>3161</v>
      </c>
      <c r="F157"/>
    </row>
    <row r="158" spans="1:6">
      <c r="A158" s="204" t="s">
        <v>3019</v>
      </c>
      <c r="B158" s="206" t="s">
        <v>3149</v>
      </c>
      <c r="C158" s="206" t="s">
        <v>3150</v>
      </c>
      <c r="F158"/>
    </row>
    <row r="159" spans="1:6">
      <c r="A159" s="204" t="s">
        <v>2981</v>
      </c>
      <c r="B159" s="206" t="s">
        <v>3168</v>
      </c>
      <c r="C159" s="206" t="s">
        <v>3169</v>
      </c>
      <c r="F159"/>
    </row>
    <row r="160" spans="1:6">
      <c r="A160" s="204" t="s">
        <v>3093</v>
      </c>
      <c r="B160" s="210" t="s">
        <v>3281</v>
      </c>
      <c r="C160" s="212" t="s">
        <v>3282</v>
      </c>
      <c r="F160"/>
    </row>
    <row r="161" spans="1:6">
      <c r="A161" s="204" t="s">
        <v>3087</v>
      </c>
      <c r="B161" s="206" t="s">
        <v>3166</v>
      </c>
      <c r="C161" s="206" t="s">
        <v>3167</v>
      </c>
      <c r="F161"/>
    </row>
    <row r="162" spans="1:6">
      <c r="A162" s="202" t="s">
        <v>8819</v>
      </c>
      <c r="B162" s="315">
        <v>238441808</v>
      </c>
      <c r="C162" s="317" t="s">
        <v>8818</v>
      </c>
      <c r="F162"/>
    </row>
    <row r="163" spans="1:6">
      <c r="A163" s="317" t="s">
        <v>8820</v>
      </c>
      <c r="B163" s="315">
        <v>238541809</v>
      </c>
      <c r="C163" s="317" t="s">
        <v>8820</v>
      </c>
      <c r="F163"/>
    </row>
    <row r="164" spans="1:6">
      <c r="F164"/>
    </row>
    <row r="165" spans="1:6">
      <c r="F165"/>
    </row>
    <row r="166" spans="1:6">
      <c r="F166"/>
    </row>
    <row r="167" spans="1:6">
      <c r="F167"/>
    </row>
    <row r="168" spans="1:6">
      <c r="F168"/>
    </row>
    <row r="169" spans="1:6">
      <c r="F169"/>
    </row>
    <row r="170" spans="1:6">
      <c r="C170" s="97">
        <v>233060803</v>
      </c>
      <c r="D170" s="97" t="s">
        <v>4903</v>
      </c>
      <c r="F170"/>
    </row>
    <row r="171" spans="1:6">
      <c r="F171"/>
    </row>
    <row r="172" spans="1:6">
      <c r="F172"/>
    </row>
    <row r="173" spans="1:6">
      <c r="F173"/>
    </row>
    <row r="174" spans="1:6">
      <c r="F174"/>
    </row>
    <row r="175" spans="1:6">
      <c r="F175"/>
    </row>
    <row r="176" spans="1:6">
      <c r="F176"/>
    </row>
    <row r="177" spans="6:6">
      <c r="F177"/>
    </row>
    <row r="178" spans="6:6">
      <c r="F178"/>
    </row>
    <row r="179" spans="6:6">
      <c r="F179"/>
    </row>
    <row r="180" spans="6:6">
      <c r="F180"/>
    </row>
    <row r="181" spans="6:6">
      <c r="F181"/>
    </row>
    <row r="182" spans="6:6">
      <c r="F182"/>
    </row>
    <row r="183" spans="6:6">
      <c r="F183"/>
    </row>
    <row r="184" spans="6:6">
      <c r="F184"/>
    </row>
    <row r="185" spans="6:6">
      <c r="F185"/>
    </row>
    <row r="186" spans="6:6">
      <c r="F186"/>
    </row>
    <row r="187" spans="6:6">
      <c r="F187"/>
    </row>
    <row r="188" spans="6:6">
      <c r="F188"/>
    </row>
    <row r="189" spans="6:6">
      <c r="F189"/>
    </row>
    <row r="190" spans="6:6">
      <c r="F190"/>
    </row>
    <row r="191" spans="6:6">
      <c r="F191"/>
    </row>
    <row r="192" spans="6:6">
      <c r="F192"/>
    </row>
    <row r="193" spans="6:6">
      <c r="F193"/>
    </row>
    <row r="194" spans="6:6">
      <c r="F194"/>
    </row>
    <row r="195" spans="6:6">
      <c r="F195"/>
    </row>
    <row r="196" spans="6:6">
      <c r="F196"/>
    </row>
    <row r="197" spans="6:6">
      <c r="F197"/>
    </row>
    <row r="198" spans="6:6">
      <c r="F198"/>
    </row>
    <row r="199" spans="6:6">
      <c r="F199"/>
    </row>
    <row r="200" spans="6:6">
      <c r="F200"/>
    </row>
    <row r="201" spans="6:6">
      <c r="F201"/>
    </row>
    <row r="202" spans="6:6">
      <c r="F202"/>
    </row>
    <row r="203" spans="6:6">
      <c r="F203"/>
    </row>
    <row r="204" spans="6:6">
      <c r="F204"/>
    </row>
    <row r="205" spans="6:6">
      <c r="F205"/>
    </row>
    <row r="206" spans="6:6">
      <c r="F206"/>
    </row>
    <row r="207" spans="6:6">
      <c r="F207"/>
    </row>
    <row r="208" spans="6:6">
      <c r="F208"/>
    </row>
    <row r="209" spans="6:6">
      <c r="F209"/>
    </row>
    <row r="210" spans="6:6">
      <c r="F210"/>
    </row>
    <row r="211" spans="6:6">
      <c r="F211"/>
    </row>
    <row r="212" spans="6:6">
      <c r="F212"/>
    </row>
    <row r="213" spans="6:6">
      <c r="F213"/>
    </row>
    <row r="214" spans="6:6">
      <c r="F214"/>
    </row>
    <row r="215" spans="6:6">
      <c r="F215"/>
    </row>
    <row r="216" spans="6:6">
      <c r="F216"/>
    </row>
    <row r="217" spans="6:6">
      <c r="F217"/>
    </row>
    <row r="218" spans="6:6">
      <c r="F218"/>
    </row>
    <row r="219" spans="6:6">
      <c r="F219"/>
    </row>
    <row r="220" spans="6:6">
      <c r="F220"/>
    </row>
    <row r="221" spans="6:6">
      <c r="F221"/>
    </row>
    <row r="222" spans="6:6">
      <c r="F222"/>
    </row>
    <row r="223" spans="6:6">
      <c r="F223"/>
    </row>
    <row r="224" spans="6:6">
      <c r="F224"/>
    </row>
    <row r="225" spans="6:6">
      <c r="F225"/>
    </row>
    <row r="226" spans="6:6">
      <c r="F226"/>
    </row>
    <row r="227" spans="6:6">
      <c r="F227"/>
    </row>
    <row r="228" spans="6:6">
      <c r="F228"/>
    </row>
    <row r="229" spans="6:6">
      <c r="F229"/>
    </row>
    <row r="230" spans="6:6">
      <c r="F230"/>
    </row>
    <row r="231" spans="6:6">
      <c r="F231"/>
    </row>
    <row r="232" spans="6:6">
      <c r="F232"/>
    </row>
    <row r="233" spans="6:6">
      <c r="F233"/>
    </row>
    <row r="234" spans="6:6">
      <c r="F234"/>
    </row>
    <row r="235" spans="6:6">
      <c r="F235"/>
    </row>
    <row r="236" spans="6:6">
      <c r="F236"/>
    </row>
    <row r="237" spans="6:6">
      <c r="F237"/>
    </row>
    <row r="828" spans="1:1">
      <c r="A828" s="202"/>
    </row>
    <row r="829" spans="1:1">
      <c r="A829" s="202"/>
    </row>
    <row r="830" spans="1:1">
      <c r="A830" s="202"/>
    </row>
    <row r="831" spans="1:1">
      <c r="A831" s="202"/>
    </row>
    <row r="832" spans="1:1">
      <c r="A832" s="203"/>
    </row>
  </sheetData>
  <autoFilter ref="A1:C161" xr:uid="{A04E47A3-C61B-4672-9FEC-CF6044CE0512}"/>
  <sortState xmlns:xlrd2="http://schemas.microsoft.com/office/spreadsheetml/2017/richdata2" ref="L2:L237">
    <sortCondition ref="L2:L237"/>
  </sortState>
  <conditionalFormatting sqref="B20">
    <cfRule type="duplicateValues" dxfId="30" priority="32"/>
  </conditionalFormatting>
  <conditionalFormatting sqref="B21">
    <cfRule type="duplicateValues" dxfId="29" priority="31"/>
  </conditionalFormatting>
  <conditionalFormatting sqref="B22">
    <cfRule type="duplicateValues" dxfId="28" priority="30"/>
  </conditionalFormatting>
  <conditionalFormatting sqref="B24">
    <cfRule type="duplicateValues" dxfId="27" priority="29"/>
  </conditionalFormatting>
  <conditionalFormatting sqref="B45">
    <cfRule type="duplicateValues" dxfId="26" priority="28"/>
  </conditionalFormatting>
  <conditionalFormatting sqref="B85">
    <cfRule type="duplicateValues" dxfId="25" priority="27"/>
  </conditionalFormatting>
  <conditionalFormatting sqref="B134">
    <cfRule type="duplicateValues" dxfId="24" priority="26"/>
  </conditionalFormatting>
  <conditionalFormatting sqref="B146:B147">
    <cfRule type="duplicateValues" dxfId="23" priority="25"/>
  </conditionalFormatting>
  <conditionalFormatting sqref="B160">
    <cfRule type="duplicateValues" dxfId="22" priority="24"/>
  </conditionalFormatting>
  <conditionalFormatting sqref="B58">
    <cfRule type="duplicateValues" dxfId="21" priority="22"/>
  </conditionalFormatting>
  <conditionalFormatting sqref="B59">
    <cfRule type="duplicateValues" dxfId="20" priority="21"/>
  </conditionalFormatting>
  <conditionalFormatting sqref="B102">
    <cfRule type="duplicateValues" dxfId="19" priority="20"/>
  </conditionalFormatting>
  <conditionalFormatting sqref="B108">
    <cfRule type="duplicateValues" dxfId="18" priority="19"/>
  </conditionalFormatting>
  <conditionalFormatting sqref="B127">
    <cfRule type="duplicateValues" dxfId="17" priority="18"/>
  </conditionalFormatting>
  <conditionalFormatting sqref="B128">
    <cfRule type="duplicateValues" dxfId="16" priority="17"/>
  </conditionalFormatting>
  <conditionalFormatting sqref="B131">
    <cfRule type="duplicateValues" dxfId="15" priority="16"/>
  </conditionalFormatting>
  <conditionalFormatting sqref="B132">
    <cfRule type="duplicateValues" dxfId="14" priority="15"/>
  </conditionalFormatting>
  <conditionalFormatting sqref="B133">
    <cfRule type="duplicateValues" dxfId="13" priority="14"/>
  </conditionalFormatting>
  <conditionalFormatting sqref="B137">
    <cfRule type="duplicateValues" dxfId="12" priority="13"/>
  </conditionalFormatting>
  <conditionalFormatting sqref="B139">
    <cfRule type="duplicateValues" dxfId="11" priority="12"/>
  </conditionalFormatting>
  <conditionalFormatting sqref="B140">
    <cfRule type="duplicateValues" dxfId="10" priority="11"/>
  </conditionalFormatting>
  <conditionalFormatting sqref="B141">
    <cfRule type="duplicateValues" dxfId="9" priority="10"/>
  </conditionalFormatting>
  <conditionalFormatting sqref="B151">
    <cfRule type="duplicateValues" dxfId="8" priority="9"/>
  </conditionalFormatting>
  <conditionalFormatting sqref="B154:B155">
    <cfRule type="duplicateValues" dxfId="7" priority="8"/>
  </conditionalFormatting>
  <conditionalFormatting sqref="G62">
    <cfRule type="duplicateValues" dxfId="6" priority="7"/>
  </conditionalFormatting>
  <conditionalFormatting sqref="G65">
    <cfRule type="duplicateValues" dxfId="5" priority="6"/>
  </conditionalFormatting>
  <conditionalFormatting sqref="G69">
    <cfRule type="duplicateValues" dxfId="4" priority="5"/>
  </conditionalFormatting>
  <conditionalFormatting sqref="M26">
    <cfRule type="duplicateValues" dxfId="3" priority="4"/>
  </conditionalFormatting>
  <conditionalFormatting sqref="M52">
    <cfRule type="duplicateValues" dxfId="2" priority="3"/>
  </conditionalFormatting>
  <conditionalFormatting sqref="M67">
    <cfRule type="duplicateValues" dxfId="1" priority="2"/>
  </conditionalFormatting>
  <conditionalFormatting sqref="M71">
    <cfRule type="duplicateValues" dxfId="0" priority="1"/>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AED7-8090-487F-ABF0-BB55A78709AC}">
  <sheetPr filterMode="1"/>
  <dimension ref="A1:BW334"/>
  <sheetViews>
    <sheetView workbookViewId="0">
      <selection activeCell="A129" sqref="A129"/>
    </sheetView>
  </sheetViews>
  <sheetFormatPr defaultRowHeight="15"/>
  <cols>
    <col min="1" max="1" width="9.28515625" bestFit="1" customWidth="1"/>
    <col min="2" max="2" width="22.85546875" bestFit="1" customWidth="1"/>
    <col min="4" max="4" width="9.28515625" bestFit="1" customWidth="1"/>
    <col min="11" max="11" width="12" bestFit="1" customWidth="1"/>
    <col min="13" max="13" width="9.42578125" bestFit="1" customWidth="1"/>
    <col min="15" max="17" width="10.42578125" bestFit="1" customWidth="1"/>
    <col min="18" max="18" width="9.28515625" bestFit="1" customWidth="1"/>
    <col min="20" max="20" width="12" bestFit="1" customWidth="1"/>
    <col min="21" max="21" width="9.28515625" bestFit="1" customWidth="1"/>
    <col min="23" max="23" width="9.28515625" bestFit="1" customWidth="1"/>
    <col min="25" max="25" width="9.28515625" bestFit="1" customWidth="1"/>
    <col min="27" max="27" width="10.42578125" bestFit="1" customWidth="1"/>
    <col min="28" max="28" width="10.85546875" bestFit="1" customWidth="1"/>
    <col min="31" max="33" width="9.28515625" bestFit="1" customWidth="1"/>
    <col min="37" max="37" width="9.28515625" bestFit="1" customWidth="1"/>
    <col min="39" max="39" width="12" bestFit="1" customWidth="1"/>
    <col min="42" max="42" width="11" bestFit="1" customWidth="1"/>
    <col min="43" max="43" width="12" bestFit="1" customWidth="1"/>
    <col min="44" max="44" width="10" bestFit="1" customWidth="1"/>
    <col min="45" max="45" width="11" bestFit="1" customWidth="1"/>
    <col min="46" max="46" width="9.28515625" bestFit="1" customWidth="1"/>
    <col min="50" max="51" width="9.28515625" bestFit="1" customWidth="1"/>
  </cols>
  <sheetData>
    <row r="1" spans="1:75">
      <c r="B1">
        <v>1</v>
      </c>
      <c r="C1">
        <f>B1+1</f>
        <v>2</v>
      </c>
      <c r="D1">
        <f t="shared" ref="D1:BO1" si="0">C1+1</f>
        <v>3</v>
      </c>
      <c r="E1">
        <f t="shared" si="0"/>
        <v>4</v>
      </c>
      <c r="F1">
        <f t="shared" si="0"/>
        <v>5</v>
      </c>
      <c r="G1">
        <f t="shared" si="0"/>
        <v>6</v>
      </c>
      <c r="H1">
        <f t="shared" si="0"/>
        <v>7</v>
      </c>
      <c r="I1">
        <f t="shared" si="0"/>
        <v>8</v>
      </c>
      <c r="J1">
        <f t="shared" si="0"/>
        <v>9</v>
      </c>
      <c r="K1">
        <f t="shared" si="0"/>
        <v>10</v>
      </c>
      <c r="L1">
        <f t="shared" si="0"/>
        <v>11</v>
      </c>
      <c r="M1">
        <f t="shared" si="0"/>
        <v>12</v>
      </c>
      <c r="N1">
        <f t="shared" si="0"/>
        <v>13</v>
      </c>
      <c r="O1">
        <f t="shared" si="0"/>
        <v>14</v>
      </c>
      <c r="P1">
        <f t="shared" si="0"/>
        <v>15</v>
      </c>
      <c r="Q1">
        <f t="shared" si="0"/>
        <v>16</v>
      </c>
      <c r="R1">
        <f t="shared" si="0"/>
        <v>17</v>
      </c>
      <c r="S1">
        <f t="shared" si="0"/>
        <v>18</v>
      </c>
      <c r="T1">
        <f t="shared" si="0"/>
        <v>19</v>
      </c>
      <c r="U1">
        <f t="shared" si="0"/>
        <v>20</v>
      </c>
      <c r="V1">
        <f t="shared" si="0"/>
        <v>21</v>
      </c>
      <c r="W1">
        <f t="shared" si="0"/>
        <v>22</v>
      </c>
      <c r="X1">
        <f t="shared" si="0"/>
        <v>23</v>
      </c>
      <c r="Y1">
        <f t="shared" si="0"/>
        <v>24</v>
      </c>
      <c r="Z1">
        <f t="shared" si="0"/>
        <v>25</v>
      </c>
      <c r="AA1">
        <f t="shared" si="0"/>
        <v>26</v>
      </c>
      <c r="AB1">
        <f t="shared" si="0"/>
        <v>27</v>
      </c>
      <c r="AC1">
        <f t="shared" si="0"/>
        <v>28</v>
      </c>
      <c r="AD1">
        <f t="shared" si="0"/>
        <v>29</v>
      </c>
      <c r="AE1">
        <f t="shared" si="0"/>
        <v>30</v>
      </c>
      <c r="AF1">
        <f t="shared" si="0"/>
        <v>31</v>
      </c>
      <c r="AG1">
        <f t="shared" si="0"/>
        <v>32</v>
      </c>
      <c r="AH1">
        <f t="shared" si="0"/>
        <v>33</v>
      </c>
      <c r="AI1">
        <f t="shared" si="0"/>
        <v>34</v>
      </c>
      <c r="AJ1">
        <f t="shared" si="0"/>
        <v>35</v>
      </c>
      <c r="AK1">
        <f t="shared" si="0"/>
        <v>36</v>
      </c>
      <c r="AL1">
        <f t="shared" si="0"/>
        <v>37</v>
      </c>
      <c r="AM1">
        <f t="shared" si="0"/>
        <v>38</v>
      </c>
      <c r="AN1">
        <f t="shared" si="0"/>
        <v>39</v>
      </c>
      <c r="AO1">
        <f t="shared" si="0"/>
        <v>40</v>
      </c>
      <c r="AP1">
        <f t="shared" si="0"/>
        <v>41</v>
      </c>
      <c r="AQ1">
        <f t="shared" si="0"/>
        <v>42</v>
      </c>
      <c r="AR1">
        <f t="shared" si="0"/>
        <v>43</v>
      </c>
      <c r="AS1">
        <f t="shared" si="0"/>
        <v>44</v>
      </c>
      <c r="AT1">
        <f t="shared" si="0"/>
        <v>45</v>
      </c>
      <c r="AU1">
        <f t="shared" si="0"/>
        <v>46</v>
      </c>
      <c r="AV1">
        <f t="shared" si="0"/>
        <v>47</v>
      </c>
      <c r="AW1">
        <f t="shared" si="0"/>
        <v>48</v>
      </c>
      <c r="AX1">
        <f t="shared" si="0"/>
        <v>49</v>
      </c>
      <c r="AY1">
        <f t="shared" si="0"/>
        <v>50</v>
      </c>
      <c r="AZ1">
        <f t="shared" si="0"/>
        <v>51</v>
      </c>
      <c r="BA1">
        <f t="shared" si="0"/>
        <v>52</v>
      </c>
      <c r="BB1">
        <f t="shared" si="0"/>
        <v>53</v>
      </c>
      <c r="BC1">
        <f t="shared" si="0"/>
        <v>54</v>
      </c>
      <c r="BD1">
        <f t="shared" si="0"/>
        <v>55</v>
      </c>
      <c r="BE1">
        <f t="shared" si="0"/>
        <v>56</v>
      </c>
      <c r="BF1">
        <f t="shared" si="0"/>
        <v>57</v>
      </c>
      <c r="BG1">
        <f t="shared" si="0"/>
        <v>58</v>
      </c>
      <c r="BH1">
        <f t="shared" si="0"/>
        <v>59</v>
      </c>
      <c r="BI1">
        <f t="shared" si="0"/>
        <v>60</v>
      </c>
      <c r="BJ1">
        <f t="shared" si="0"/>
        <v>61</v>
      </c>
      <c r="BK1">
        <f t="shared" si="0"/>
        <v>62</v>
      </c>
      <c r="BL1">
        <f t="shared" si="0"/>
        <v>63</v>
      </c>
      <c r="BM1">
        <f t="shared" si="0"/>
        <v>64</v>
      </c>
      <c r="BN1">
        <f t="shared" si="0"/>
        <v>65</v>
      </c>
      <c r="BO1">
        <f t="shared" si="0"/>
        <v>66</v>
      </c>
      <c r="BP1">
        <f t="shared" ref="BP1:BW1" si="1">BO1+1</f>
        <v>67</v>
      </c>
      <c r="BQ1">
        <f t="shared" si="1"/>
        <v>68</v>
      </c>
      <c r="BR1">
        <f t="shared" si="1"/>
        <v>69</v>
      </c>
      <c r="BS1">
        <f t="shared" si="1"/>
        <v>70</v>
      </c>
      <c r="BT1">
        <f t="shared" si="1"/>
        <v>71</v>
      </c>
      <c r="BU1">
        <f t="shared" si="1"/>
        <v>72</v>
      </c>
      <c r="BV1">
        <f t="shared" si="1"/>
        <v>73</v>
      </c>
      <c r="BW1">
        <f t="shared" si="1"/>
        <v>74</v>
      </c>
    </row>
    <row r="2" spans="1:75">
      <c r="A2" s="343" t="s">
        <v>4714</v>
      </c>
      <c r="B2" s="343"/>
      <c r="C2" s="344" t="s">
        <v>4769</v>
      </c>
      <c r="D2" s="344" t="s">
        <v>6751</v>
      </c>
      <c r="E2" s="344" t="s">
        <v>3</v>
      </c>
      <c r="F2" s="344" t="s">
        <v>4715</v>
      </c>
      <c r="G2" s="344" t="s">
        <v>6752</v>
      </c>
      <c r="H2" s="344" t="s">
        <v>6753</v>
      </c>
      <c r="I2" s="344" t="s">
        <v>4717</v>
      </c>
      <c r="J2" s="345" t="s">
        <v>6754</v>
      </c>
      <c r="K2" s="345" t="s">
        <v>6755</v>
      </c>
      <c r="L2" s="345" t="s">
        <v>4720</v>
      </c>
      <c r="M2" s="346" t="s">
        <v>4721</v>
      </c>
      <c r="N2" s="346" t="s">
        <v>6756</v>
      </c>
      <c r="O2" s="346" t="s">
        <v>4712</v>
      </c>
      <c r="P2" s="346" t="s">
        <v>6757</v>
      </c>
      <c r="Q2" s="346" t="s">
        <v>6758</v>
      </c>
      <c r="R2" s="346" t="s">
        <v>6759</v>
      </c>
      <c r="S2" s="347" t="s">
        <v>4723</v>
      </c>
      <c r="T2" s="347" t="s">
        <v>4719</v>
      </c>
      <c r="U2" s="348" t="s">
        <v>4732</v>
      </c>
      <c r="V2" s="348" t="s">
        <v>6760</v>
      </c>
      <c r="W2" s="348" t="s">
        <v>5</v>
      </c>
      <c r="X2" s="348" t="s">
        <v>6761</v>
      </c>
      <c r="Y2" s="348" t="s">
        <v>6762</v>
      </c>
      <c r="Z2" s="348" t="s">
        <v>6763</v>
      </c>
      <c r="AA2" s="348" t="s">
        <v>6764</v>
      </c>
      <c r="AB2" s="348" t="s">
        <v>6765</v>
      </c>
      <c r="AC2" s="348" t="s">
        <v>6766</v>
      </c>
      <c r="AD2" s="348" t="s">
        <v>6767</v>
      </c>
      <c r="AE2" s="348" t="s">
        <v>6768</v>
      </c>
      <c r="AF2" s="348" t="s">
        <v>6769</v>
      </c>
      <c r="AG2" s="348" t="s">
        <v>6770</v>
      </c>
      <c r="AH2" s="348" t="s">
        <v>6771</v>
      </c>
      <c r="AI2" s="348" t="s">
        <v>6772</v>
      </c>
      <c r="AJ2" s="348" t="s">
        <v>6773</v>
      </c>
      <c r="AK2" s="348" t="s">
        <v>6774</v>
      </c>
      <c r="AL2" s="348" t="s">
        <v>6775</v>
      </c>
      <c r="AM2" s="349" t="s">
        <v>6776</v>
      </c>
      <c r="AN2" s="349" t="s">
        <v>6777</v>
      </c>
      <c r="AO2" s="349" t="s">
        <v>6778</v>
      </c>
      <c r="AP2" s="349" t="s">
        <v>6779</v>
      </c>
      <c r="AQ2" s="349" t="s">
        <v>6780</v>
      </c>
      <c r="AR2" s="349" t="s">
        <v>6781</v>
      </c>
      <c r="AS2" s="349" t="s">
        <v>6782</v>
      </c>
      <c r="AT2" s="349" t="s">
        <v>6783</v>
      </c>
      <c r="AU2" s="349" t="s">
        <v>6784</v>
      </c>
      <c r="AV2" s="349" t="s">
        <v>6785</v>
      </c>
      <c r="AW2" s="348" t="s">
        <v>6786</v>
      </c>
      <c r="AX2" s="348" t="s">
        <v>4700</v>
      </c>
      <c r="AY2" s="348" t="s">
        <v>6787</v>
      </c>
      <c r="AZ2" s="350" t="s">
        <v>6788</v>
      </c>
      <c r="BA2" s="350" t="s">
        <v>6789</v>
      </c>
      <c r="BB2" s="350" t="s">
        <v>6790</v>
      </c>
      <c r="BC2" s="350" t="s">
        <v>6791</v>
      </c>
      <c r="BD2" s="350" t="s">
        <v>6792</v>
      </c>
      <c r="BE2" s="350" t="s">
        <v>6793</v>
      </c>
      <c r="BF2" s="350" t="s">
        <v>6794</v>
      </c>
      <c r="BG2" s="350" t="s">
        <v>6795</v>
      </c>
      <c r="BH2" s="348" t="s">
        <v>6796</v>
      </c>
      <c r="BI2" s="348" t="s">
        <v>6797</v>
      </c>
      <c r="BJ2" s="348" t="s">
        <v>6757</v>
      </c>
      <c r="BK2" s="348" t="s">
        <v>6798</v>
      </c>
      <c r="BL2" s="348" t="s">
        <v>6799</v>
      </c>
      <c r="BM2" s="348" t="s">
        <v>6800</v>
      </c>
      <c r="BN2" s="348" t="s">
        <v>6801</v>
      </c>
      <c r="BO2" s="348" t="s">
        <v>4726</v>
      </c>
      <c r="BP2" s="348" t="s">
        <v>6802</v>
      </c>
      <c r="BQ2" s="348" t="s">
        <v>6803</v>
      </c>
      <c r="BR2" s="351" t="s">
        <v>4744</v>
      </c>
      <c r="BS2" s="351" t="s">
        <v>4686</v>
      </c>
      <c r="BT2" s="352" t="s">
        <v>4744</v>
      </c>
      <c r="BU2" s="352" t="s">
        <v>4686</v>
      </c>
      <c r="BV2" s="353" t="s">
        <v>6804</v>
      </c>
      <c r="BW2" s="353" t="s">
        <v>4748</v>
      </c>
    </row>
    <row r="3" spans="1:75">
      <c r="A3" s="354">
        <v>1</v>
      </c>
      <c r="B3" s="354" t="s">
        <v>6474</v>
      </c>
      <c r="C3" s="355" t="s">
        <v>4769</v>
      </c>
      <c r="D3" s="356"/>
      <c r="E3" s="355" t="s">
        <v>3833</v>
      </c>
      <c r="F3" s="355" t="s">
        <v>3307</v>
      </c>
      <c r="G3" s="355" t="s">
        <v>3308</v>
      </c>
      <c r="H3" s="355" t="s">
        <v>3309</v>
      </c>
      <c r="I3" s="355" t="s">
        <v>3835</v>
      </c>
      <c r="J3" s="355" t="s">
        <v>4783</v>
      </c>
      <c r="K3" s="355" t="s">
        <v>6805</v>
      </c>
      <c r="L3" s="355" t="s">
        <v>5880</v>
      </c>
      <c r="M3" s="357">
        <v>43318</v>
      </c>
      <c r="N3" s="355" t="s">
        <v>4831</v>
      </c>
      <c r="O3" s="357">
        <v>43326</v>
      </c>
      <c r="P3" s="357">
        <v>43393</v>
      </c>
      <c r="Q3" s="358">
        <v>43419</v>
      </c>
      <c r="R3" s="359">
        <v>0.43611111111111112</v>
      </c>
      <c r="S3" s="355" t="s">
        <v>4755</v>
      </c>
      <c r="T3" s="355">
        <v>81377995023</v>
      </c>
      <c r="U3" s="355" t="s">
        <v>4760</v>
      </c>
      <c r="V3" s="355" t="s">
        <v>3831</v>
      </c>
      <c r="W3" s="355" t="s">
        <v>3832</v>
      </c>
      <c r="X3" s="355" t="s">
        <v>6806</v>
      </c>
      <c r="Y3" s="355">
        <v>1</v>
      </c>
      <c r="Z3" s="355"/>
      <c r="AA3" s="360">
        <v>-4127503</v>
      </c>
      <c r="AB3" s="360">
        <v>104163964</v>
      </c>
      <c r="AC3" s="355"/>
      <c r="AD3" s="355"/>
      <c r="AE3" s="355"/>
      <c r="AF3" s="355">
        <v>127</v>
      </c>
      <c r="AG3" s="355">
        <v>124</v>
      </c>
      <c r="AH3" s="355"/>
      <c r="AI3" s="355"/>
      <c r="AJ3" s="355" t="s">
        <v>6807</v>
      </c>
      <c r="AK3" s="355">
        <v>180</v>
      </c>
      <c r="AL3" s="355" t="s">
        <v>6808</v>
      </c>
      <c r="AM3" s="355">
        <v>13196054</v>
      </c>
      <c r="AN3" s="355" t="s">
        <v>6809</v>
      </c>
      <c r="AO3" s="355" t="s">
        <v>6810</v>
      </c>
      <c r="AP3" s="355" t="s">
        <v>6811</v>
      </c>
      <c r="AQ3" s="355" t="s">
        <v>6812</v>
      </c>
      <c r="AR3" s="355" t="s">
        <v>6813</v>
      </c>
      <c r="AS3" s="355">
        <v>5170902</v>
      </c>
      <c r="AT3" s="356"/>
      <c r="AU3" s="355"/>
      <c r="AV3" s="355"/>
      <c r="AW3" s="355" t="s">
        <v>6814</v>
      </c>
      <c r="AX3" s="355">
        <v>35.340000000000003</v>
      </c>
      <c r="AY3" s="355">
        <v>52.26</v>
      </c>
      <c r="AZ3" s="355"/>
      <c r="BA3" s="355"/>
      <c r="BB3" s="355"/>
      <c r="BC3" s="355"/>
      <c r="BD3" s="355"/>
      <c r="BE3" s="355"/>
      <c r="BF3" s="355"/>
      <c r="BG3" s="355"/>
      <c r="BH3" s="355" t="s">
        <v>6815</v>
      </c>
      <c r="BI3" s="361" t="s">
        <v>6816</v>
      </c>
      <c r="BJ3" s="355" t="s">
        <v>6817</v>
      </c>
      <c r="BK3" s="355" t="s">
        <v>6818</v>
      </c>
      <c r="BL3" s="355" t="s">
        <v>2597</v>
      </c>
      <c r="BM3" s="355" t="s">
        <v>6819</v>
      </c>
      <c r="BN3" s="355"/>
      <c r="BO3" s="355"/>
      <c r="BP3" s="355" t="s">
        <v>6820</v>
      </c>
      <c r="BQ3" s="355"/>
      <c r="BR3" s="355"/>
      <c r="BS3" s="355"/>
      <c r="BT3" s="355"/>
      <c r="BU3" s="355"/>
      <c r="BV3" s="355"/>
      <c r="BW3" s="355" t="s">
        <v>6821</v>
      </c>
    </row>
    <row r="4" spans="1:75">
      <c r="A4" s="354">
        <v>2</v>
      </c>
      <c r="B4" s="354" t="s">
        <v>6475</v>
      </c>
      <c r="C4" s="355" t="s">
        <v>4769</v>
      </c>
      <c r="D4" s="356"/>
      <c r="E4" s="355" t="s">
        <v>3833</v>
      </c>
      <c r="F4" s="355" t="s">
        <v>3307</v>
      </c>
      <c r="G4" s="355" t="s">
        <v>3310</v>
      </c>
      <c r="H4" s="355" t="s">
        <v>3311</v>
      </c>
      <c r="I4" s="355" t="s">
        <v>4262</v>
      </c>
      <c r="J4" s="355" t="s">
        <v>6822</v>
      </c>
      <c r="K4" s="355">
        <v>82183964361</v>
      </c>
      <c r="L4" s="355" t="s">
        <v>4773</v>
      </c>
      <c r="M4" s="357">
        <v>43318</v>
      </c>
      <c r="N4" s="355" t="s">
        <v>4831</v>
      </c>
      <c r="O4" s="357">
        <v>43322</v>
      </c>
      <c r="P4" s="357">
        <v>43392</v>
      </c>
      <c r="Q4" s="358">
        <v>43417</v>
      </c>
      <c r="R4" s="359">
        <v>0.66180555555555554</v>
      </c>
      <c r="S4" s="355" t="s">
        <v>6352</v>
      </c>
      <c r="T4" s="355">
        <v>85268368301</v>
      </c>
      <c r="U4" s="355" t="s">
        <v>4760</v>
      </c>
      <c r="V4" s="355" t="s">
        <v>4260</v>
      </c>
      <c r="W4" s="355" t="s">
        <v>4261</v>
      </c>
      <c r="X4" s="355" t="s">
        <v>6823</v>
      </c>
      <c r="Y4" s="355">
        <v>1</v>
      </c>
      <c r="Z4" s="355"/>
      <c r="AA4" s="360">
        <v>-2954922</v>
      </c>
      <c r="AB4" s="360">
        <v>10474684</v>
      </c>
      <c r="AC4" s="355"/>
      <c r="AD4" s="355"/>
      <c r="AE4" s="355"/>
      <c r="AF4" s="355">
        <v>135</v>
      </c>
      <c r="AG4" s="355">
        <v>120</v>
      </c>
      <c r="AH4" s="355"/>
      <c r="AI4" s="355"/>
      <c r="AJ4" s="355" t="s">
        <v>6824</v>
      </c>
      <c r="AK4" s="355">
        <v>180</v>
      </c>
      <c r="AL4" s="355" t="s">
        <v>6808</v>
      </c>
      <c r="AM4" s="355">
        <v>13195876</v>
      </c>
      <c r="AN4" s="355" t="s">
        <v>6825</v>
      </c>
      <c r="AO4" s="355" t="s">
        <v>6826</v>
      </c>
      <c r="AP4" s="355" t="s">
        <v>6827</v>
      </c>
      <c r="AQ4" s="355" t="s">
        <v>6828</v>
      </c>
      <c r="AR4" s="355" t="s">
        <v>6829</v>
      </c>
      <c r="AS4" s="356"/>
      <c r="AT4" s="356"/>
      <c r="AU4" s="355"/>
      <c r="AV4" s="355"/>
      <c r="AW4" s="355" t="s">
        <v>6814</v>
      </c>
      <c r="AX4" s="355">
        <v>36.11</v>
      </c>
      <c r="AY4" s="355">
        <v>53.15</v>
      </c>
      <c r="AZ4" s="355"/>
      <c r="BA4" s="355"/>
      <c r="BB4" s="355"/>
      <c r="BC4" s="355"/>
      <c r="BD4" s="355"/>
      <c r="BE4" s="355"/>
      <c r="BF4" s="355"/>
      <c r="BG4" s="355"/>
      <c r="BH4" s="355" t="s">
        <v>6830</v>
      </c>
      <c r="BI4" s="361" t="s">
        <v>6816</v>
      </c>
      <c r="BJ4" s="355" t="s">
        <v>6817</v>
      </c>
      <c r="BK4" s="355" t="s">
        <v>6818</v>
      </c>
      <c r="BL4" s="355" t="s">
        <v>6831</v>
      </c>
      <c r="BM4" s="355" t="s">
        <v>4783</v>
      </c>
      <c r="BN4" s="355"/>
      <c r="BO4" s="355"/>
      <c r="BP4" s="355" t="s">
        <v>6820</v>
      </c>
      <c r="BQ4" s="355"/>
      <c r="BR4" s="355"/>
      <c r="BS4" s="355"/>
      <c r="BT4" s="355"/>
      <c r="BU4" s="355"/>
      <c r="BV4" s="355"/>
      <c r="BW4" s="355" t="s">
        <v>6821</v>
      </c>
    </row>
    <row r="5" spans="1:75">
      <c r="A5" s="354">
        <v>3</v>
      </c>
      <c r="B5" s="354" t="s">
        <v>6476</v>
      </c>
      <c r="C5" s="355" t="s">
        <v>4769</v>
      </c>
      <c r="D5" s="356"/>
      <c r="E5" s="355" t="s">
        <v>3833</v>
      </c>
      <c r="F5" s="355" t="s">
        <v>3307</v>
      </c>
      <c r="G5" s="355" t="s">
        <v>3312</v>
      </c>
      <c r="H5" s="355" t="s">
        <v>3313</v>
      </c>
      <c r="I5" s="355" t="s">
        <v>4361</v>
      </c>
      <c r="J5" s="355" t="s">
        <v>4783</v>
      </c>
      <c r="K5" s="355">
        <v>81314324294</v>
      </c>
      <c r="L5" s="355" t="s">
        <v>4773</v>
      </c>
      <c r="M5" s="357">
        <v>43320</v>
      </c>
      <c r="N5" s="355" t="s">
        <v>4831</v>
      </c>
      <c r="O5" s="357">
        <v>43325</v>
      </c>
      <c r="P5" s="357">
        <v>43392</v>
      </c>
      <c r="Q5" s="358">
        <v>43420</v>
      </c>
      <c r="R5" s="359">
        <v>0.65277777777777779</v>
      </c>
      <c r="S5" s="355" t="s">
        <v>4786</v>
      </c>
      <c r="T5" s="355">
        <v>82378818551</v>
      </c>
      <c r="U5" s="355" t="s">
        <v>4760</v>
      </c>
      <c r="V5" s="355" t="s">
        <v>4359</v>
      </c>
      <c r="W5" s="355" t="s">
        <v>4360</v>
      </c>
      <c r="X5" s="355" t="s">
        <v>6832</v>
      </c>
      <c r="Y5" s="355">
        <v>1</v>
      </c>
      <c r="Z5" s="355"/>
      <c r="AA5" s="360">
        <v>-4023898</v>
      </c>
      <c r="AB5" s="360">
        <v>103255209</v>
      </c>
      <c r="AC5" s="355"/>
      <c r="AD5" s="355"/>
      <c r="AE5" s="355"/>
      <c r="AF5" s="355">
        <v>131</v>
      </c>
      <c r="AG5" s="355">
        <v>136</v>
      </c>
      <c r="AH5" s="355"/>
      <c r="AI5" s="355"/>
      <c r="AJ5" s="355" t="s">
        <v>6807</v>
      </c>
      <c r="AK5" s="355">
        <v>180</v>
      </c>
      <c r="AL5" s="355" t="s">
        <v>6808</v>
      </c>
      <c r="AM5" s="355">
        <v>13195275</v>
      </c>
      <c r="AN5" s="355" t="s">
        <v>6833</v>
      </c>
      <c r="AO5" s="355" t="s">
        <v>6834</v>
      </c>
      <c r="AP5" s="355" t="s">
        <v>6835</v>
      </c>
      <c r="AQ5" s="355" t="s">
        <v>6836</v>
      </c>
      <c r="AR5" s="355" t="s">
        <v>6837</v>
      </c>
      <c r="AS5" s="355">
        <v>5170906</v>
      </c>
      <c r="AT5" s="355"/>
      <c r="AU5" s="355"/>
      <c r="AV5" s="355"/>
      <c r="AW5" s="355" t="s">
        <v>6814</v>
      </c>
      <c r="AX5" s="355">
        <v>36.67</v>
      </c>
      <c r="AY5" s="355">
        <v>54.01</v>
      </c>
      <c r="AZ5" s="355"/>
      <c r="BA5" s="355"/>
      <c r="BB5" s="355"/>
      <c r="BC5" s="355"/>
      <c r="BD5" s="355"/>
      <c r="BE5" s="355"/>
      <c r="BF5" s="355"/>
      <c r="BG5" s="355"/>
      <c r="BH5" s="355" t="s">
        <v>6838</v>
      </c>
      <c r="BI5" s="361" t="s">
        <v>6816</v>
      </c>
      <c r="BJ5" s="355" t="s">
        <v>6817</v>
      </c>
      <c r="BK5" s="355" t="s">
        <v>6818</v>
      </c>
      <c r="BL5" s="355" t="s">
        <v>2597</v>
      </c>
      <c r="BM5" s="355" t="s">
        <v>2597</v>
      </c>
      <c r="BN5" s="355"/>
      <c r="BO5" s="355"/>
      <c r="BP5" s="355" t="s">
        <v>6820</v>
      </c>
      <c r="BQ5" s="355"/>
      <c r="BR5" s="355"/>
      <c r="BS5" s="355"/>
      <c r="BT5" s="355"/>
      <c r="BU5" s="355"/>
      <c r="BV5" s="355"/>
      <c r="BW5" s="355" t="s">
        <v>6821</v>
      </c>
    </row>
    <row r="6" spans="1:75">
      <c r="A6" s="354">
        <v>4</v>
      </c>
      <c r="B6" s="354" t="s">
        <v>6477</v>
      </c>
      <c r="C6" s="355" t="s">
        <v>4769</v>
      </c>
      <c r="D6" s="356"/>
      <c r="E6" s="355" t="s">
        <v>3833</v>
      </c>
      <c r="F6" s="355" t="s">
        <v>3307</v>
      </c>
      <c r="G6" s="355" t="s">
        <v>3314</v>
      </c>
      <c r="H6" s="355" t="s">
        <v>3315</v>
      </c>
      <c r="I6" s="355" t="s">
        <v>4400</v>
      </c>
      <c r="J6" s="355" t="s">
        <v>6839</v>
      </c>
      <c r="K6" s="355">
        <v>81266590354</v>
      </c>
      <c r="L6" s="355" t="s">
        <v>4773</v>
      </c>
      <c r="M6" s="357">
        <v>43318</v>
      </c>
      <c r="N6" s="355" t="s">
        <v>4831</v>
      </c>
      <c r="O6" s="357">
        <v>43329</v>
      </c>
      <c r="P6" s="357">
        <v>43393</v>
      </c>
      <c r="Q6" s="357">
        <v>43423</v>
      </c>
      <c r="R6" s="359">
        <v>0.87777777777777777</v>
      </c>
      <c r="S6" s="355" t="s">
        <v>4796</v>
      </c>
      <c r="T6" s="355">
        <v>81367776661</v>
      </c>
      <c r="U6" s="355" t="s">
        <v>4760</v>
      </c>
      <c r="V6" s="355" t="s">
        <v>4398</v>
      </c>
      <c r="W6" s="355" t="s">
        <v>4399</v>
      </c>
      <c r="X6" s="355" t="s">
        <v>6840</v>
      </c>
      <c r="Y6" s="355">
        <v>1</v>
      </c>
      <c r="Z6" s="355"/>
      <c r="AA6" s="360">
        <v>-342574</v>
      </c>
      <c r="AB6" s="360">
        <v>104240609</v>
      </c>
      <c r="AC6" s="355"/>
      <c r="AD6" s="355"/>
      <c r="AE6" s="356"/>
      <c r="AF6" s="355">
        <v>130</v>
      </c>
      <c r="AG6" s="355">
        <v>121</v>
      </c>
      <c r="AH6" s="355"/>
      <c r="AI6" s="355"/>
      <c r="AJ6" s="355" t="s">
        <v>6841</v>
      </c>
      <c r="AK6" s="355">
        <v>180</v>
      </c>
      <c r="AL6" s="355" t="s">
        <v>6808</v>
      </c>
      <c r="AM6" s="355">
        <v>13182704</v>
      </c>
      <c r="AN6" s="355" t="s">
        <v>6842</v>
      </c>
      <c r="AO6" s="355" t="s">
        <v>6843</v>
      </c>
      <c r="AP6" s="355" t="s">
        <v>6844</v>
      </c>
      <c r="AQ6" s="355" t="s">
        <v>6845</v>
      </c>
      <c r="AR6" s="355" t="s">
        <v>6846</v>
      </c>
      <c r="AS6" s="355">
        <v>5170888</v>
      </c>
      <c r="AT6" s="355"/>
      <c r="AU6" s="355"/>
      <c r="AV6" s="355"/>
      <c r="AW6" s="355" t="s">
        <v>6814</v>
      </c>
      <c r="AX6" s="355">
        <v>38.64</v>
      </c>
      <c r="AY6" s="355">
        <v>52.62</v>
      </c>
      <c r="AZ6" s="355"/>
      <c r="BA6" s="355"/>
      <c r="BB6" s="355"/>
      <c r="BC6" s="355"/>
      <c r="BD6" s="355"/>
      <c r="BE6" s="355"/>
      <c r="BF6" s="355"/>
      <c r="BG6" s="355"/>
      <c r="BH6" s="355" t="s">
        <v>6847</v>
      </c>
      <c r="BI6" s="361" t="s">
        <v>6816</v>
      </c>
      <c r="BJ6" s="355" t="s">
        <v>6817</v>
      </c>
      <c r="BK6" s="355" t="s">
        <v>6818</v>
      </c>
      <c r="BL6" s="355" t="s">
        <v>6848</v>
      </c>
      <c r="BM6" s="355" t="s">
        <v>6848</v>
      </c>
      <c r="BN6" s="355"/>
      <c r="BO6" s="355"/>
      <c r="BP6" s="355" t="s">
        <v>6820</v>
      </c>
      <c r="BQ6" s="355"/>
      <c r="BR6" s="355"/>
      <c r="BS6" s="355"/>
      <c r="BT6" s="355"/>
      <c r="BU6" s="355"/>
      <c r="BV6" s="355"/>
      <c r="BW6" s="355" t="s">
        <v>6821</v>
      </c>
    </row>
    <row r="7" spans="1:75">
      <c r="A7" s="354">
        <v>5</v>
      </c>
      <c r="B7" s="354" t="s">
        <v>6478</v>
      </c>
      <c r="C7" s="355" t="s">
        <v>4769</v>
      </c>
      <c r="D7" s="356"/>
      <c r="E7" s="355" t="s">
        <v>3833</v>
      </c>
      <c r="F7" s="355" t="s">
        <v>3307</v>
      </c>
      <c r="G7" s="355" t="s">
        <v>3316</v>
      </c>
      <c r="H7" s="355" t="s">
        <v>3317</v>
      </c>
      <c r="I7" s="355" t="s">
        <v>4439</v>
      </c>
      <c r="J7" s="355" t="s">
        <v>4783</v>
      </c>
      <c r="K7" s="355">
        <v>81314324294</v>
      </c>
      <c r="L7" s="355" t="s">
        <v>4773</v>
      </c>
      <c r="M7" s="357">
        <v>43322</v>
      </c>
      <c r="N7" s="355" t="s">
        <v>4831</v>
      </c>
      <c r="O7" s="357">
        <v>43321</v>
      </c>
      <c r="P7" s="357">
        <v>43397</v>
      </c>
      <c r="Q7" s="358">
        <v>43421</v>
      </c>
      <c r="R7" s="359">
        <v>0.3527777777777778</v>
      </c>
      <c r="S7" s="355" t="s">
        <v>4803</v>
      </c>
      <c r="T7" s="355">
        <v>85211057203</v>
      </c>
      <c r="U7" s="355" t="s">
        <v>4760</v>
      </c>
      <c r="V7" s="355" t="s">
        <v>4437</v>
      </c>
      <c r="W7" s="355" t="s">
        <v>4438</v>
      </c>
      <c r="X7" s="356" t="s">
        <v>6849</v>
      </c>
      <c r="Y7" s="355">
        <v>1</v>
      </c>
      <c r="Z7" s="355"/>
      <c r="AA7" s="360">
        <v>-3661909</v>
      </c>
      <c r="AB7" s="360">
        <v>103768056</v>
      </c>
      <c r="AC7" s="355"/>
      <c r="AD7" s="355"/>
      <c r="AE7" s="356"/>
      <c r="AF7" s="355">
        <v>124</v>
      </c>
      <c r="AG7" s="355">
        <v>130</v>
      </c>
      <c r="AH7" s="355"/>
      <c r="AI7" s="355"/>
      <c r="AJ7" s="355" t="s">
        <v>6850</v>
      </c>
      <c r="AK7" s="355">
        <v>180</v>
      </c>
      <c r="AL7" s="355" t="s">
        <v>6808</v>
      </c>
      <c r="AM7" s="355">
        <v>13214863</v>
      </c>
      <c r="AN7" s="355" t="s">
        <v>6851</v>
      </c>
      <c r="AO7" s="355" t="s">
        <v>6852</v>
      </c>
      <c r="AP7" s="355" t="s">
        <v>6853</v>
      </c>
      <c r="AQ7" s="355" t="s">
        <v>6854</v>
      </c>
      <c r="AR7" s="355" t="s">
        <v>6855</v>
      </c>
      <c r="AS7" s="355">
        <v>5170817</v>
      </c>
      <c r="AT7" s="355"/>
      <c r="AU7" s="355"/>
      <c r="AV7" s="355"/>
      <c r="AW7" s="355" t="s">
        <v>6814</v>
      </c>
      <c r="AX7" s="355">
        <v>36.47</v>
      </c>
      <c r="AY7" s="355">
        <v>54.47</v>
      </c>
      <c r="AZ7" s="355"/>
      <c r="BA7" s="355"/>
      <c r="BB7" s="355"/>
      <c r="BC7" s="355"/>
      <c r="BD7" s="355"/>
      <c r="BE7" s="355"/>
      <c r="BF7" s="355"/>
      <c r="BG7" s="355"/>
      <c r="BH7" s="355" t="s">
        <v>6856</v>
      </c>
      <c r="BI7" s="361" t="s">
        <v>6816</v>
      </c>
      <c r="BJ7" s="355" t="s">
        <v>6817</v>
      </c>
      <c r="BK7" s="355" t="s">
        <v>6818</v>
      </c>
      <c r="BL7" s="355" t="s">
        <v>6831</v>
      </c>
      <c r="BM7" s="355" t="s">
        <v>6857</v>
      </c>
      <c r="BN7" s="355"/>
      <c r="BO7" s="355"/>
      <c r="BP7" s="355" t="s">
        <v>6820</v>
      </c>
      <c r="BQ7" s="355"/>
      <c r="BR7" s="355"/>
      <c r="BS7" s="355"/>
      <c r="BT7" s="355"/>
      <c r="BU7" s="355"/>
      <c r="BV7" s="355"/>
      <c r="BW7" s="355" t="s">
        <v>6821</v>
      </c>
    </row>
    <row r="8" spans="1:75">
      <c r="A8" s="354">
        <v>6</v>
      </c>
      <c r="B8" s="354" t="s">
        <v>6479</v>
      </c>
      <c r="C8" s="355" t="s">
        <v>4769</v>
      </c>
      <c r="D8" s="361">
        <v>59</v>
      </c>
      <c r="E8" s="355" t="s">
        <v>3833</v>
      </c>
      <c r="F8" s="355" t="s">
        <v>3307</v>
      </c>
      <c r="G8" s="355" t="s">
        <v>3310</v>
      </c>
      <c r="H8" s="355" t="s">
        <v>3318</v>
      </c>
      <c r="I8" s="355" t="s">
        <v>4299</v>
      </c>
      <c r="J8" s="355" t="s">
        <v>6839</v>
      </c>
      <c r="K8" s="355">
        <v>81266590354</v>
      </c>
      <c r="L8" s="355" t="s">
        <v>4773</v>
      </c>
      <c r="M8" s="357">
        <v>43320</v>
      </c>
      <c r="N8" s="355" t="s">
        <v>4831</v>
      </c>
      <c r="O8" s="357">
        <v>43319</v>
      </c>
      <c r="P8" s="357">
        <v>43391</v>
      </c>
      <c r="Q8" s="358">
        <v>43418</v>
      </c>
      <c r="R8" s="359">
        <v>0.81458333333333333</v>
      </c>
      <c r="S8" s="355" t="s">
        <v>4891</v>
      </c>
      <c r="T8" s="355">
        <v>85286334398</v>
      </c>
      <c r="U8" s="355" t="s">
        <v>4760</v>
      </c>
      <c r="V8" s="355" t="s">
        <v>4475</v>
      </c>
      <c r="W8" s="355" t="s">
        <v>4476</v>
      </c>
      <c r="X8" s="356" t="s">
        <v>6858</v>
      </c>
      <c r="Y8" s="356"/>
      <c r="Z8" s="355"/>
      <c r="AA8" s="360">
        <v>-2977441</v>
      </c>
      <c r="AB8" s="360">
        <v>10475135</v>
      </c>
      <c r="AC8" s="356"/>
      <c r="AD8" s="355"/>
      <c r="AE8" s="356"/>
      <c r="AF8" s="355">
        <v>133</v>
      </c>
      <c r="AG8" s="355">
        <v>135</v>
      </c>
      <c r="AH8" s="355"/>
      <c r="AI8" s="355"/>
      <c r="AJ8" s="355" t="s">
        <v>6841</v>
      </c>
      <c r="AK8" s="355">
        <v>180</v>
      </c>
      <c r="AL8" s="355" t="s">
        <v>6808</v>
      </c>
      <c r="AM8" s="355">
        <v>13196660</v>
      </c>
      <c r="AN8" s="355" t="s">
        <v>6859</v>
      </c>
      <c r="AO8" s="355" t="s">
        <v>6860</v>
      </c>
      <c r="AP8" s="355" t="s">
        <v>6861</v>
      </c>
      <c r="AQ8" s="355" t="s">
        <v>6862</v>
      </c>
      <c r="AR8" s="355" t="s">
        <v>6863</v>
      </c>
      <c r="AS8" s="356"/>
      <c r="AT8" s="355"/>
      <c r="AU8" s="355"/>
      <c r="AV8" s="355"/>
      <c r="AW8" s="355" t="s">
        <v>6814</v>
      </c>
      <c r="AX8" s="355">
        <v>41.66</v>
      </c>
      <c r="AY8" s="355">
        <v>53.25</v>
      </c>
      <c r="AZ8" s="355"/>
      <c r="BA8" s="355"/>
      <c r="BB8" s="355"/>
      <c r="BC8" s="355"/>
      <c r="BD8" s="356"/>
      <c r="BE8" s="356"/>
      <c r="BF8" s="355"/>
      <c r="BG8" s="355"/>
      <c r="BH8" s="355" t="s">
        <v>6864</v>
      </c>
      <c r="BI8" s="361" t="s">
        <v>6816</v>
      </c>
      <c r="BJ8" s="355" t="s">
        <v>6817</v>
      </c>
      <c r="BK8" s="355" t="s">
        <v>6818</v>
      </c>
      <c r="BL8" s="355" t="s">
        <v>6848</v>
      </c>
      <c r="BM8" s="355" t="s">
        <v>4783</v>
      </c>
      <c r="BN8" s="355"/>
      <c r="BO8" s="355"/>
      <c r="BP8" s="355" t="s">
        <v>6820</v>
      </c>
      <c r="BQ8" s="355"/>
      <c r="BR8" s="355"/>
      <c r="BS8" s="355"/>
      <c r="BT8" s="355"/>
      <c r="BU8" s="355"/>
      <c r="BV8" s="355"/>
      <c r="BW8" s="355" t="s">
        <v>6821</v>
      </c>
    </row>
    <row r="9" spans="1:75">
      <c r="A9" s="354">
        <v>7</v>
      </c>
      <c r="B9" s="354" t="s">
        <v>6480</v>
      </c>
      <c r="C9" s="355" t="s">
        <v>4769</v>
      </c>
      <c r="D9" s="356"/>
      <c r="E9" s="355" t="s">
        <v>3833</v>
      </c>
      <c r="F9" s="355" t="s">
        <v>3307</v>
      </c>
      <c r="G9" s="355" t="s">
        <v>3319</v>
      </c>
      <c r="H9" s="355" t="s">
        <v>3320</v>
      </c>
      <c r="I9" s="355" t="s">
        <v>4511</v>
      </c>
      <c r="J9" s="355" t="s">
        <v>6822</v>
      </c>
      <c r="K9" s="355">
        <v>82183964361</v>
      </c>
      <c r="L9" s="355" t="s">
        <v>4773</v>
      </c>
      <c r="M9" s="357">
        <v>43320</v>
      </c>
      <c r="N9" s="355" t="s">
        <v>4831</v>
      </c>
      <c r="O9" s="357">
        <v>43330</v>
      </c>
      <c r="P9" s="357">
        <v>43395</v>
      </c>
      <c r="Q9" s="357">
        <v>43424</v>
      </c>
      <c r="R9" s="359">
        <v>0.5493055555555556</v>
      </c>
      <c r="S9" s="355" t="s">
        <v>4820</v>
      </c>
      <c r="T9" s="355">
        <v>82372014751</v>
      </c>
      <c r="U9" s="355" t="s">
        <v>4760</v>
      </c>
      <c r="V9" s="355" t="s">
        <v>4509</v>
      </c>
      <c r="W9" s="355" t="s">
        <v>4510</v>
      </c>
      <c r="X9" s="355" t="s">
        <v>6865</v>
      </c>
      <c r="Y9" s="355">
        <v>1</v>
      </c>
      <c r="Z9" s="355"/>
      <c r="AA9" s="360">
        <v>-3388234</v>
      </c>
      <c r="AB9" s="360">
        <v>104826597</v>
      </c>
      <c r="AC9" s="356"/>
      <c r="AD9" s="355"/>
      <c r="AE9" s="356"/>
      <c r="AF9" s="355">
        <v>127</v>
      </c>
      <c r="AG9" s="355">
        <v>127</v>
      </c>
      <c r="AH9" s="355"/>
      <c r="AI9" s="355"/>
      <c r="AJ9" s="355" t="s">
        <v>6841</v>
      </c>
      <c r="AK9" s="355">
        <v>180</v>
      </c>
      <c r="AL9" s="355" t="s">
        <v>6808</v>
      </c>
      <c r="AM9" s="355">
        <v>1319738</v>
      </c>
      <c r="AN9" s="355" t="s">
        <v>6866</v>
      </c>
      <c r="AO9" s="355" t="s">
        <v>6867</v>
      </c>
      <c r="AP9" s="355" t="s">
        <v>6868</v>
      </c>
      <c r="AQ9" s="355" t="s">
        <v>6869</v>
      </c>
      <c r="AR9" s="355" t="s">
        <v>6870</v>
      </c>
      <c r="AS9" s="355">
        <v>5170835</v>
      </c>
      <c r="AT9" s="355"/>
      <c r="AU9" s="355"/>
      <c r="AV9" s="355"/>
      <c r="AW9" s="355" t="s">
        <v>6814</v>
      </c>
      <c r="AX9" s="355">
        <v>37.659999999999997</v>
      </c>
      <c r="AY9" s="355">
        <v>52.47</v>
      </c>
      <c r="AZ9" s="355"/>
      <c r="BA9" s="355"/>
      <c r="BB9" s="355"/>
      <c r="BC9" s="355"/>
      <c r="BD9" s="355"/>
      <c r="BE9" s="355"/>
      <c r="BF9" s="355"/>
      <c r="BG9" s="355"/>
      <c r="BH9" s="355" t="s">
        <v>6871</v>
      </c>
      <c r="BI9" s="361" t="s">
        <v>6816</v>
      </c>
      <c r="BJ9" s="355" t="s">
        <v>6817</v>
      </c>
      <c r="BK9" s="355" t="s">
        <v>6818</v>
      </c>
      <c r="BL9" s="355" t="s">
        <v>6831</v>
      </c>
      <c r="BM9" s="355" t="s">
        <v>6819</v>
      </c>
      <c r="BN9" s="355"/>
      <c r="BO9" s="355"/>
      <c r="BP9" s="355" t="s">
        <v>6820</v>
      </c>
      <c r="BQ9" s="355"/>
      <c r="BR9" s="355"/>
      <c r="BS9" s="355"/>
      <c r="BT9" s="355"/>
      <c r="BU9" s="355"/>
      <c r="BV9" s="355"/>
      <c r="BW9" s="355" t="s">
        <v>6821</v>
      </c>
    </row>
    <row r="10" spans="1:75">
      <c r="A10" s="354">
        <v>8</v>
      </c>
      <c r="B10" s="354" t="s">
        <v>6481</v>
      </c>
      <c r="C10" s="355" t="s">
        <v>4769</v>
      </c>
      <c r="D10" s="356"/>
      <c r="E10" s="355" t="s">
        <v>4824</v>
      </c>
      <c r="F10" s="355" t="s">
        <v>1005</v>
      </c>
      <c r="G10" s="355" t="s">
        <v>3321</v>
      </c>
      <c r="H10" s="355" t="s">
        <v>3322</v>
      </c>
      <c r="I10" s="355" t="s">
        <v>4554</v>
      </c>
      <c r="J10" s="355" t="s">
        <v>5796</v>
      </c>
      <c r="K10" s="355">
        <v>89676706341</v>
      </c>
      <c r="L10" s="362" t="s">
        <v>4827</v>
      </c>
      <c r="M10" s="357">
        <v>43296</v>
      </c>
      <c r="N10" s="355" t="s">
        <v>4831</v>
      </c>
      <c r="O10" s="357">
        <v>43298</v>
      </c>
      <c r="P10" s="357">
        <v>43381</v>
      </c>
      <c r="Q10" s="358">
        <v>43417</v>
      </c>
      <c r="R10" s="363">
        <v>0.7416666666666667</v>
      </c>
      <c r="S10" s="362" t="s">
        <v>6872</v>
      </c>
      <c r="T10" s="362">
        <v>82110959663</v>
      </c>
      <c r="U10" s="355" t="s">
        <v>4760</v>
      </c>
      <c r="V10" s="355" t="s">
        <v>4552</v>
      </c>
      <c r="W10" s="355" t="s">
        <v>4553</v>
      </c>
      <c r="X10" s="356" t="s">
        <v>6873</v>
      </c>
      <c r="Y10" s="362">
        <v>1</v>
      </c>
      <c r="Z10" s="355"/>
      <c r="AA10" s="360">
        <v>-617846</v>
      </c>
      <c r="AB10" s="360">
        <v>106623513</v>
      </c>
      <c r="AC10" s="356"/>
      <c r="AD10" s="355"/>
      <c r="AE10" s="356"/>
      <c r="AF10" s="355">
        <v>132</v>
      </c>
      <c r="AG10" s="356"/>
      <c r="AH10" s="355"/>
      <c r="AI10" s="355"/>
      <c r="AJ10" s="355" t="s">
        <v>6850</v>
      </c>
      <c r="AK10" s="362">
        <v>180</v>
      </c>
      <c r="AL10" s="362" t="s">
        <v>6808</v>
      </c>
      <c r="AM10" s="362">
        <v>13212193</v>
      </c>
      <c r="AN10" s="355" t="s">
        <v>6874</v>
      </c>
      <c r="AO10" s="355" t="s">
        <v>6875</v>
      </c>
      <c r="AP10" s="362" t="s">
        <v>6876</v>
      </c>
      <c r="AQ10" s="355" t="s">
        <v>6877</v>
      </c>
      <c r="AR10" s="355" t="s">
        <v>6878</v>
      </c>
      <c r="AS10" s="355" t="s">
        <v>6879</v>
      </c>
      <c r="AT10" s="355"/>
      <c r="AU10" s="355"/>
      <c r="AV10" s="355"/>
      <c r="AW10" s="362" t="s">
        <v>6814</v>
      </c>
      <c r="AX10" s="355">
        <v>33.18</v>
      </c>
      <c r="AY10" s="355">
        <v>53.35</v>
      </c>
      <c r="AZ10" s="355"/>
      <c r="BA10" s="355"/>
      <c r="BB10" s="355"/>
      <c r="BC10" s="355"/>
      <c r="BD10" s="356"/>
      <c r="BE10" s="356"/>
      <c r="BF10" s="355"/>
      <c r="BG10" s="355"/>
      <c r="BH10" s="362" t="s">
        <v>6880</v>
      </c>
      <c r="BI10" s="361" t="s">
        <v>6816</v>
      </c>
      <c r="BJ10" s="355" t="s">
        <v>6817</v>
      </c>
      <c r="BK10" s="355" t="s">
        <v>6818</v>
      </c>
      <c r="BL10" s="355" t="s">
        <v>5796</v>
      </c>
      <c r="BM10" s="355" t="s">
        <v>6881</v>
      </c>
      <c r="BN10" s="355"/>
      <c r="BO10" s="355"/>
      <c r="BP10" s="355" t="s">
        <v>6820</v>
      </c>
      <c r="BQ10" s="355"/>
      <c r="BR10" s="355"/>
      <c r="BS10" s="355"/>
      <c r="BT10" s="355"/>
      <c r="BU10" s="355"/>
      <c r="BV10" s="355"/>
      <c r="BW10" s="355" t="s">
        <v>6821</v>
      </c>
    </row>
    <row r="11" spans="1:75">
      <c r="A11" s="354">
        <v>9</v>
      </c>
      <c r="B11" s="354" t="s">
        <v>6482</v>
      </c>
      <c r="C11" s="355" t="s">
        <v>4769</v>
      </c>
      <c r="D11" s="356"/>
      <c r="E11" s="355" t="s">
        <v>4824</v>
      </c>
      <c r="F11" s="355" t="s">
        <v>1005</v>
      </c>
      <c r="G11" s="355" t="s">
        <v>3323</v>
      </c>
      <c r="H11" s="355" t="s">
        <v>3324</v>
      </c>
      <c r="I11" s="355" t="s">
        <v>4597</v>
      </c>
      <c r="J11" s="355" t="s">
        <v>6882</v>
      </c>
      <c r="K11" s="355">
        <v>87784858481</v>
      </c>
      <c r="L11" s="355" t="s">
        <v>4827</v>
      </c>
      <c r="M11" s="357">
        <v>43295</v>
      </c>
      <c r="N11" s="355" t="s">
        <v>4831</v>
      </c>
      <c r="O11" s="357">
        <v>43299</v>
      </c>
      <c r="P11" s="357">
        <v>43383</v>
      </c>
      <c r="Q11" s="357">
        <v>43421</v>
      </c>
      <c r="R11" s="359">
        <v>0.70833333333333337</v>
      </c>
      <c r="S11" s="355" t="s">
        <v>6883</v>
      </c>
      <c r="T11" s="355">
        <v>81218836200</v>
      </c>
      <c r="U11" s="355" t="s">
        <v>4760</v>
      </c>
      <c r="V11" s="355" t="s">
        <v>4595</v>
      </c>
      <c r="W11" s="355" t="s">
        <v>4596</v>
      </c>
      <c r="X11" s="356" t="s">
        <v>6884</v>
      </c>
      <c r="Y11" s="362">
        <v>1</v>
      </c>
      <c r="Z11" s="355"/>
      <c r="AA11" s="360">
        <v>-6358977</v>
      </c>
      <c r="AB11" s="360">
        <v>106248097</v>
      </c>
      <c r="AC11" s="356"/>
      <c r="AD11" s="355"/>
      <c r="AE11" s="356"/>
      <c r="AF11" s="355">
        <v>130</v>
      </c>
      <c r="AG11" s="355">
        <v>117</v>
      </c>
      <c r="AH11" s="355"/>
      <c r="AI11" s="355"/>
      <c r="AJ11" s="355" t="s">
        <v>6850</v>
      </c>
      <c r="AK11" s="355">
        <v>180</v>
      </c>
      <c r="AL11" s="355" t="s">
        <v>6808</v>
      </c>
      <c r="AM11" s="355"/>
      <c r="AN11" s="355" t="s">
        <v>6885</v>
      </c>
      <c r="AO11" s="355" t="s">
        <v>6886</v>
      </c>
      <c r="AP11" s="362" t="s">
        <v>6887</v>
      </c>
      <c r="AQ11" s="355" t="s">
        <v>6888</v>
      </c>
      <c r="AR11" s="355" t="s">
        <v>6889</v>
      </c>
      <c r="AS11" s="356"/>
      <c r="AT11" s="355"/>
      <c r="AU11" s="355"/>
      <c r="AV11" s="355"/>
      <c r="AW11" s="355" t="s">
        <v>6814</v>
      </c>
      <c r="AX11" s="356">
        <v>35.35</v>
      </c>
      <c r="AY11" s="356">
        <v>43.21</v>
      </c>
      <c r="AZ11" s="355"/>
      <c r="BA11" s="355"/>
      <c r="BB11" s="355"/>
      <c r="BC11" s="355"/>
      <c r="BD11" s="355"/>
      <c r="BE11" s="355"/>
      <c r="BF11" s="355"/>
      <c r="BG11" s="355"/>
      <c r="BH11" s="355" t="s">
        <v>6890</v>
      </c>
      <c r="BI11" s="361" t="s">
        <v>6816</v>
      </c>
      <c r="BJ11" s="355" t="s">
        <v>6817</v>
      </c>
      <c r="BK11" s="355" t="s">
        <v>6818</v>
      </c>
      <c r="BL11" s="355" t="s">
        <v>5542</v>
      </c>
      <c r="BM11" s="355" t="s">
        <v>3031</v>
      </c>
      <c r="BN11" s="355"/>
      <c r="BO11" s="355"/>
      <c r="BP11" s="355" t="s">
        <v>6820</v>
      </c>
      <c r="BQ11" s="355"/>
      <c r="BR11" s="355"/>
      <c r="BS11" s="355"/>
      <c r="BT11" s="355"/>
      <c r="BU11" s="355"/>
      <c r="BV11" s="355"/>
      <c r="BW11" s="355" t="s">
        <v>6821</v>
      </c>
    </row>
    <row r="12" spans="1:75">
      <c r="A12" s="354">
        <v>10</v>
      </c>
      <c r="B12" s="354" t="s">
        <v>6483</v>
      </c>
      <c r="C12" s="355" t="s">
        <v>4769</v>
      </c>
      <c r="D12" s="356"/>
      <c r="E12" s="355" t="s">
        <v>4824</v>
      </c>
      <c r="F12" s="355" t="s">
        <v>1005</v>
      </c>
      <c r="G12" s="355" t="s">
        <v>3325</v>
      </c>
      <c r="H12" s="355" t="s">
        <v>3326</v>
      </c>
      <c r="I12" s="355" t="s">
        <v>3839</v>
      </c>
      <c r="J12" s="355" t="s">
        <v>3262</v>
      </c>
      <c r="K12" s="355">
        <v>81342143569</v>
      </c>
      <c r="L12" s="355" t="s">
        <v>4827</v>
      </c>
      <c r="M12" s="357">
        <v>43301</v>
      </c>
      <c r="N12" s="355" t="s">
        <v>4831</v>
      </c>
      <c r="O12" s="357">
        <v>43302</v>
      </c>
      <c r="P12" s="357">
        <v>43383</v>
      </c>
      <c r="Q12" s="357">
        <v>43423</v>
      </c>
      <c r="R12" s="359">
        <v>0.79166666666666663</v>
      </c>
      <c r="S12" s="355" t="s">
        <v>6891</v>
      </c>
      <c r="T12" s="355">
        <v>87773758530</v>
      </c>
      <c r="U12" s="355" t="s">
        <v>4760</v>
      </c>
      <c r="V12" s="355" t="s">
        <v>3837</v>
      </c>
      <c r="W12" s="355" t="s">
        <v>3838</v>
      </c>
      <c r="X12" s="356" t="s">
        <v>6892</v>
      </c>
      <c r="Y12" s="362">
        <v>1</v>
      </c>
      <c r="Z12" s="355"/>
      <c r="AA12" s="360">
        <v>-6375833</v>
      </c>
      <c r="AB12" s="360">
        <v>105827745</v>
      </c>
      <c r="AC12" s="356"/>
      <c r="AD12" s="356"/>
      <c r="AE12" s="356"/>
      <c r="AF12" s="355">
        <v>133</v>
      </c>
      <c r="AG12" s="355">
        <v>121</v>
      </c>
      <c r="AH12" s="355"/>
      <c r="AI12" s="355"/>
      <c r="AJ12" s="355" t="s">
        <v>6841</v>
      </c>
      <c r="AK12" s="355">
        <v>180</v>
      </c>
      <c r="AL12" s="355" t="s">
        <v>6808</v>
      </c>
      <c r="AM12" s="355">
        <v>13212840</v>
      </c>
      <c r="AN12" s="355" t="s">
        <v>6893</v>
      </c>
      <c r="AO12" s="355" t="s">
        <v>6894</v>
      </c>
      <c r="AP12" s="355" t="s">
        <v>6895</v>
      </c>
      <c r="AQ12" s="355" t="s">
        <v>6896</v>
      </c>
      <c r="AR12" s="355" t="s">
        <v>6897</v>
      </c>
      <c r="AS12" s="355">
        <v>5170760</v>
      </c>
      <c r="AT12" s="355"/>
      <c r="AU12" s="355"/>
      <c r="AV12" s="356"/>
      <c r="AW12" s="355" t="s">
        <v>6814</v>
      </c>
      <c r="AX12" s="355">
        <v>35.53</v>
      </c>
      <c r="AY12" s="355">
        <v>52.76</v>
      </c>
      <c r="AZ12" s="355"/>
      <c r="BA12" s="355"/>
      <c r="BB12" s="355"/>
      <c r="BC12" s="355"/>
      <c r="BD12" s="355"/>
      <c r="BE12" s="355"/>
      <c r="BF12" s="355"/>
      <c r="BG12" s="355"/>
      <c r="BH12" s="355" t="s">
        <v>6898</v>
      </c>
      <c r="BI12" s="361" t="s">
        <v>6816</v>
      </c>
      <c r="BJ12" s="355" t="s">
        <v>6817</v>
      </c>
      <c r="BK12" s="355" t="s">
        <v>6818</v>
      </c>
      <c r="BL12" s="355" t="s">
        <v>3031</v>
      </c>
      <c r="BM12" s="355" t="s">
        <v>3031</v>
      </c>
      <c r="BN12" s="355"/>
      <c r="BO12" s="355"/>
      <c r="BP12" s="355" t="s">
        <v>6820</v>
      </c>
      <c r="BQ12" s="355"/>
      <c r="BR12" s="355"/>
      <c r="BS12" s="355"/>
      <c r="BT12" s="355"/>
      <c r="BU12" s="355"/>
      <c r="BV12" s="355"/>
      <c r="BW12" s="355" t="s">
        <v>6821</v>
      </c>
    </row>
    <row r="13" spans="1:75">
      <c r="A13" s="354">
        <v>11</v>
      </c>
      <c r="B13" s="354" t="s">
        <v>6484</v>
      </c>
      <c r="C13" s="355" t="s">
        <v>4769</v>
      </c>
      <c r="D13" s="356"/>
      <c r="E13" s="355" t="s">
        <v>4824</v>
      </c>
      <c r="F13" s="355" t="s">
        <v>1005</v>
      </c>
      <c r="G13" s="355" t="s">
        <v>3327</v>
      </c>
      <c r="H13" s="355" t="s">
        <v>3328</v>
      </c>
      <c r="I13" s="355" t="s">
        <v>3885</v>
      </c>
      <c r="J13" s="355" t="s">
        <v>6371</v>
      </c>
      <c r="K13" s="355">
        <v>82217527624</v>
      </c>
      <c r="L13" s="355" t="s">
        <v>4827</v>
      </c>
      <c r="M13" s="357">
        <v>43295</v>
      </c>
      <c r="N13" s="355" t="s">
        <v>4831</v>
      </c>
      <c r="O13" s="357">
        <v>43299</v>
      </c>
      <c r="P13" s="357">
        <v>43381</v>
      </c>
      <c r="Q13" s="358">
        <v>43420</v>
      </c>
      <c r="R13" s="359">
        <v>0.60347222222222219</v>
      </c>
      <c r="S13" s="355" t="s">
        <v>989</v>
      </c>
      <c r="T13" s="355">
        <v>821107028800</v>
      </c>
      <c r="U13" s="355" t="s">
        <v>4760</v>
      </c>
      <c r="V13" s="355" t="s">
        <v>3883</v>
      </c>
      <c r="W13" s="355" t="s">
        <v>3884</v>
      </c>
      <c r="X13" s="356" t="s">
        <v>6899</v>
      </c>
      <c r="Y13" s="362">
        <v>1</v>
      </c>
      <c r="Z13" s="355"/>
      <c r="AA13" s="360">
        <v>-6015265</v>
      </c>
      <c r="AB13" s="360">
        <v>106049785</v>
      </c>
      <c r="AC13" s="356"/>
      <c r="AD13" s="356"/>
      <c r="AE13" s="356"/>
      <c r="AF13" s="355">
        <v>131</v>
      </c>
      <c r="AG13" s="355">
        <v>123</v>
      </c>
      <c r="AH13" s="355"/>
      <c r="AI13" s="355"/>
      <c r="AJ13" s="355" t="s">
        <v>6841</v>
      </c>
      <c r="AK13" s="355">
        <v>180</v>
      </c>
      <c r="AL13" s="355" t="s">
        <v>6808</v>
      </c>
      <c r="AM13" s="355">
        <v>13212313</v>
      </c>
      <c r="AN13" s="355" t="s">
        <v>6900</v>
      </c>
      <c r="AO13" s="355" t="s">
        <v>6901</v>
      </c>
      <c r="AP13" s="355" t="s">
        <v>6902</v>
      </c>
      <c r="AQ13" s="355" t="s">
        <v>6903</v>
      </c>
      <c r="AR13" s="355" t="s">
        <v>6904</v>
      </c>
      <c r="AS13" s="355">
        <v>3170485</v>
      </c>
      <c r="AT13" s="355"/>
      <c r="AU13" s="355"/>
      <c r="AV13" s="356"/>
      <c r="AW13" s="355" t="s">
        <v>6814</v>
      </c>
      <c r="AX13" s="355">
        <v>35.909999999999997</v>
      </c>
      <c r="AY13" s="355">
        <v>54</v>
      </c>
      <c r="AZ13" s="355"/>
      <c r="BA13" s="355"/>
      <c r="BB13" s="355"/>
      <c r="BC13" s="355"/>
      <c r="BD13" s="356"/>
      <c r="BE13" s="356"/>
      <c r="BF13" s="355"/>
      <c r="BG13" s="355"/>
      <c r="BH13" s="355" t="s">
        <v>6905</v>
      </c>
      <c r="BI13" s="361" t="s">
        <v>6816</v>
      </c>
      <c r="BJ13" s="355" t="s">
        <v>6817</v>
      </c>
      <c r="BK13" s="355" t="s">
        <v>6818</v>
      </c>
      <c r="BL13" s="355" t="s">
        <v>6906</v>
      </c>
      <c r="BM13" s="355" t="s">
        <v>6907</v>
      </c>
      <c r="BN13" s="355"/>
      <c r="BO13" s="355"/>
      <c r="BP13" s="355" t="s">
        <v>6820</v>
      </c>
      <c r="BQ13" s="355"/>
      <c r="BR13" s="355"/>
      <c r="BS13" s="355"/>
      <c r="BT13" s="355"/>
      <c r="BU13" s="355"/>
      <c r="BV13" s="355"/>
      <c r="BW13" s="355" t="s">
        <v>6821</v>
      </c>
    </row>
    <row r="14" spans="1:75">
      <c r="A14" s="354">
        <v>12</v>
      </c>
      <c r="B14" s="354" t="s">
        <v>6485</v>
      </c>
      <c r="C14" s="355" t="s">
        <v>4769</v>
      </c>
      <c r="D14" s="356"/>
      <c r="E14" s="355" t="s">
        <v>4824</v>
      </c>
      <c r="F14" s="355" t="s">
        <v>1005</v>
      </c>
      <c r="G14" s="355" t="s">
        <v>3329</v>
      </c>
      <c r="H14" s="355" t="s">
        <v>3330</v>
      </c>
      <c r="I14" s="355" t="s">
        <v>3928</v>
      </c>
      <c r="J14" s="355" t="s">
        <v>3159</v>
      </c>
      <c r="K14" s="355">
        <v>89636999337</v>
      </c>
      <c r="L14" s="355" t="s">
        <v>4827</v>
      </c>
      <c r="M14" s="357">
        <v>43295</v>
      </c>
      <c r="N14" s="355" t="s">
        <v>4831</v>
      </c>
      <c r="O14" s="357">
        <v>43299</v>
      </c>
      <c r="P14" s="357">
        <v>43382</v>
      </c>
      <c r="Q14" s="357">
        <v>43417</v>
      </c>
      <c r="R14" s="359">
        <v>0.79999999999999993</v>
      </c>
      <c r="S14" s="355" t="s">
        <v>4846</v>
      </c>
      <c r="T14" s="355">
        <v>81298058862</v>
      </c>
      <c r="U14" s="355" t="s">
        <v>4760</v>
      </c>
      <c r="V14" s="355" t="s">
        <v>3926</v>
      </c>
      <c r="W14" s="355" t="s">
        <v>3927</v>
      </c>
      <c r="X14" s="356" t="s">
        <v>6908</v>
      </c>
      <c r="Y14" s="362">
        <v>1</v>
      </c>
      <c r="Z14" s="355"/>
      <c r="AA14" s="360">
        <v>-601523</v>
      </c>
      <c r="AB14" s="360">
        <v>106049785</v>
      </c>
      <c r="AC14" s="355"/>
      <c r="AD14" s="356"/>
      <c r="AE14" s="356"/>
      <c r="AF14" s="355">
        <v>131</v>
      </c>
      <c r="AG14" s="355">
        <v>118</v>
      </c>
      <c r="AH14" s="355"/>
      <c r="AI14" s="355"/>
      <c r="AJ14" s="355" t="s">
        <v>6841</v>
      </c>
      <c r="AK14" s="355">
        <v>180</v>
      </c>
      <c r="AL14" s="355" t="s">
        <v>6808</v>
      </c>
      <c r="AM14" s="356"/>
      <c r="AN14" s="355" t="s">
        <v>6909</v>
      </c>
      <c r="AO14" s="355" t="s">
        <v>6910</v>
      </c>
      <c r="AP14" s="355" t="s">
        <v>6911</v>
      </c>
      <c r="AQ14" s="355" t="s">
        <v>6912</v>
      </c>
      <c r="AR14" s="355" t="s">
        <v>6913</v>
      </c>
      <c r="AS14" s="355">
        <v>10151010</v>
      </c>
      <c r="AT14" s="355"/>
      <c r="AU14" s="355"/>
      <c r="AV14" s="356"/>
      <c r="AW14" s="355" t="s">
        <v>6814</v>
      </c>
      <c r="AX14" s="356">
        <v>37.799999999999997</v>
      </c>
      <c r="AY14" s="356">
        <v>44.68</v>
      </c>
      <c r="AZ14" s="355"/>
      <c r="BA14" s="355"/>
      <c r="BB14" s="355"/>
      <c r="BC14" s="355"/>
      <c r="BD14" s="355"/>
      <c r="BE14" s="355"/>
      <c r="BF14" s="355"/>
      <c r="BG14" s="355"/>
      <c r="BH14" s="355" t="s">
        <v>6914</v>
      </c>
      <c r="BI14" s="361" t="s">
        <v>6816</v>
      </c>
      <c r="BJ14" s="355" t="s">
        <v>6817</v>
      </c>
      <c r="BK14" s="355" t="s">
        <v>6818</v>
      </c>
      <c r="BL14" s="355" t="s">
        <v>6906</v>
      </c>
      <c r="BM14" s="355"/>
      <c r="BN14" s="355"/>
      <c r="BO14" s="355"/>
      <c r="BP14" s="355" t="s">
        <v>6820</v>
      </c>
      <c r="BQ14" s="355"/>
      <c r="BR14" s="355"/>
      <c r="BS14" s="355"/>
      <c r="BT14" s="355"/>
      <c r="BU14" s="355"/>
      <c r="BV14" s="355"/>
      <c r="BW14" s="355" t="s">
        <v>6821</v>
      </c>
    </row>
    <row r="15" spans="1:75" hidden="1">
      <c r="A15" s="364">
        <v>13</v>
      </c>
      <c r="B15" s="364" t="e">
        <v>#N/A</v>
      </c>
      <c r="C15" s="365"/>
      <c r="D15" s="365"/>
      <c r="E15" s="365" t="s">
        <v>4824</v>
      </c>
      <c r="F15" s="366" t="s">
        <v>1005</v>
      </c>
      <c r="G15" s="365" t="s">
        <v>3321</v>
      </c>
      <c r="H15" s="365" t="s">
        <v>3331</v>
      </c>
      <c r="I15" s="365" t="s">
        <v>4848</v>
      </c>
      <c r="J15" s="366" t="s">
        <v>5950</v>
      </c>
      <c r="K15" s="365"/>
      <c r="L15" s="365"/>
      <c r="M15" s="367">
        <v>43311</v>
      </c>
      <c r="N15" s="365"/>
      <c r="O15" s="365"/>
      <c r="P15" s="365"/>
      <c r="Q15" s="365"/>
      <c r="R15" s="365"/>
      <c r="S15" s="365"/>
      <c r="T15" s="365"/>
      <c r="U15" s="365" t="s">
        <v>4760</v>
      </c>
      <c r="V15" s="365"/>
      <c r="W15" s="365"/>
      <c r="X15" s="365"/>
      <c r="Y15" s="365"/>
      <c r="Z15" s="365"/>
      <c r="AA15" s="365"/>
      <c r="AB15" s="365"/>
      <c r="AC15" s="365"/>
      <c r="AD15" s="365"/>
      <c r="AE15" s="365"/>
      <c r="AF15" s="365"/>
      <c r="AG15" s="365"/>
      <c r="AH15" s="365"/>
      <c r="AI15" s="365"/>
      <c r="AJ15" s="365"/>
      <c r="AK15" s="365"/>
      <c r="AL15" s="365"/>
      <c r="AM15" s="365"/>
      <c r="AN15" s="365"/>
      <c r="AO15" s="365"/>
      <c r="AP15" s="365"/>
      <c r="AQ15" s="365"/>
      <c r="AR15" s="365"/>
      <c r="AS15" s="365"/>
      <c r="AT15" s="365"/>
      <c r="AU15" s="365"/>
      <c r="AV15" s="365"/>
      <c r="AW15" s="365"/>
      <c r="AX15" s="365"/>
      <c r="AY15" s="365"/>
      <c r="AZ15" s="365"/>
      <c r="BA15" s="365"/>
      <c r="BB15" s="365"/>
      <c r="BC15" s="365"/>
      <c r="BD15" s="365"/>
      <c r="BE15" s="365"/>
      <c r="BF15" s="365"/>
      <c r="BG15" s="365"/>
      <c r="BH15" s="365"/>
      <c r="BI15" s="365"/>
      <c r="BJ15" s="366"/>
      <c r="BK15" s="366"/>
      <c r="BL15" s="366"/>
      <c r="BM15" s="366"/>
      <c r="BN15" s="366" t="s">
        <v>6915</v>
      </c>
      <c r="BO15" s="365"/>
      <c r="BP15" s="365"/>
      <c r="BQ15" s="365"/>
      <c r="BR15" s="365"/>
      <c r="BS15" s="365"/>
      <c r="BT15" s="365"/>
      <c r="BU15" s="365"/>
      <c r="BV15" s="365"/>
      <c r="BW15" s="366" t="s">
        <v>6821</v>
      </c>
    </row>
    <row r="16" spans="1:75">
      <c r="A16" s="354">
        <v>14</v>
      </c>
      <c r="B16" s="354" t="s">
        <v>6486</v>
      </c>
      <c r="C16" s="355" t="s">
        <v>4769</v>
      </c>
      <c r="D16" s="356"/>
      <c r="E16" s="355" t="s">
        <v>4824</v>
      </c>
      <c r="F16" s="355" t="s">
        <v>1005</v>
      </c>
      <c r="G16" s="355" t="s">
        <v>3332</v>
      </c>
      <c r="H16" s="355" t="s">
        <v>3333</v>
      </c>
      <c r="I16" s="355" t="s">
        <v>3968</v>
      </c>
      <c r="J16" s="355" t="s">
        <v>5542</v>
      </c>
      <c r="K16" s="355">
        <v>82298524266</v>
      </c>
      <c r="L16" s="355" t="s">
        <v>4827</v>
      </c>
      <c r="M16" s="357">
        <v>43300</v>
      </c>
      <c r="N16" s="355" t="s">
        <v>4831</v>
      </c>
      <c r="O16" s="357">
        <v>43304</v>
      </c>
      <c r="P16" s="357">
        <v>43382</v>
      </c>
      <c r="Q16" s="358">
        <v>43424</v>
      </c>
      <c r="R16" s="359">
        <v>0.70347222222222217</v>
      </c>
      <c r="S16" s="355" t="s">
        <v>6916</v>
      </c>
      <c r="T16" s="355">
        <v>89633093447</v>
      </c>
      <c r="U16" s="355" t="s">
        <v>4760</v>
      </c>
      <c r="V16" s="355" t="s">
        <v>3966</v>
      </c>
      <c r="W16" s="355" t="s">
        <v>3967</v>
      </c>
      <c r="X16" s="355" t="s">
        <v>6917</v>
      </c>
      <c r="Y16" s="356"/>
      <c r="Z16" s="355"/>
      <c r="AA16" s="360">
        <v>-6230691</v>
      </c>
      <c r="AB16" s="360">
        <v>10663427</v>
      </c>
      <c r="AC16" s="355"/>
      <c r="AD16" s="356"/>
      <c r="AE16" s="356"/>
      <c r="AF16" s="355">
        <v>140</v>
      </c>
      <c r="AG16" s="355">
        <v>131</v>
      </c>
      <c r="AH16" s="355"/>
      <c r="AI16" s="355"/>
      <c r="AJ16" s="355"/>
      <c r="AK16" s="356"/>
      <c r="AL16" s="356"/>
      <c r="AM16" s="355">
        <v>13214770</v>
      </c>
      <c r="AN16" s="355" t="s">
        <v>6918</v>
      </c>
      <c r="AO16" s="355" t="s">
        <v>6919</v>
      </c>
      <c r="AP16" s="355" t="s">
        <v>6920</v>
      </c>
      <c r="AQ16" s="355" t="s">
        <v>6921</v>
      </c>
      <c r="AR16" s="355" t="s">
        <v>6922</v>
      </c>
      <c r="AS16" s="356"/>
      <c r="AT16" s="355"/>
      <c r="AU16" s="355"/>
      <c r="AV16" s="356"/>
      <c r="AW16" s="355" t="s">
        <v>6814</v>
      </c>
      <c r="AX16" s="355">
        <v>35.770000000000003</v>
      </c>
      <c r="AY16" s="355">
        <v>53.93</v>
      </c>
      <c r="AZ16" s="355"/>
      <c r="BA16" s="355"/>
      <c r="BB16" s="355"/>
      <c r="BC16" s="355"/>
      <c r="BD16" s="355"/>
      <c r="BE16" s="355"/>
      <c r="BF16" s="355"/>
      <c r="BG16" s="355"/>
      <c r="BH16" s="355"/>
      <c r="BI16" s="361" t="s">
        <v>6816</v>
      </c>
      <c r="BJ16" s="355" t="s">
        <v>6817</v>
      </c>
      <c r="BK16" s="355" t="s">
        <v>6818</v>
      </c>
      <c r="BL16" s="355" t="s">
        <v>5542</v>
      </c>
      <c r="BM16" s="355" t="s">
        <v>5542</v>
      </c>
      <c r="BN16" s="355"/>
      <c r="BO16" s="355"/>
      <c r="BP16" s="355" t="s">
        <v>6923</v>
      </c>
      <c r="BQ16" s="355"/>
      <c r="BR16" s="355"/>
      <c r="BS16" s="355"/>
      <c r="BT16" s="355"/>
      <c r="BU16" s="355"/>
      <c r="BV16" s="355"/>
      <c r="BW16" s="355" t="s">
        <v>6821</v>
      </c>
    </row>
    <row r="17" spans="1:75">
      <c r="A17" s="354">
        <v>15</v>
      </c>
      <c r="B17" s="354" t="s">
        <v>6487</v>
      </c>
      <c r="C17" s="355" t="s">
        <v>4769</v>
      </c>
      <c r="D17" s="356"/>
      <c r="E17" s="355" t="s">
        <v>4010</v>
      </c>
      <c r="F17" s="355" t="s">
        <v>3334</v>
      </c>
      <c r="G17" s="355" t="s">
        <v>3335</v>
      </c>
      <c r="H17" s="355" t="s">
        <v>3336</v>
      </c>
      <c r="I17" s="355" t="s">
        <v>4011</v>
      </c>
      <c r="J17" s="355" t="s">
        <v>3088</v>
      </c>
      <c r="K17" s="355">
        <v>82138167126</v>
      </c>
      <c r="L17" s="355" t="s">
        <v>6440</v>
      </c>
      <c r="M17" s="357">
        <v>43313</v>
      </c>
      <c r="N17" s="355" t="s">
        <v>4831</v>
      </c>
      <c r="O17" s="357">
        <v>43315</v>
      </c>
      <c r="P17" s="357">
        <v>43392</v>
      </c>
      <c r="Q17" s="358">
        <v>43421</v>
      </c>
      <c r="R17" s="359">
        <v>0.77430555555555547</v>
      </c>
      <c r="S17" s="355" t="s">
        <v>5156</v>
      </c>
      <c r="T17" s="355"/>
      <c r="U17" s="355" t="s">
        <v>4760</v>
      </c>
      <c r="V17" s="355" t="s">
        <v>4008</v>
      </c>
      <c r="W17" s="355" t="s">
        <v>4009</v>
      </c>
      <c r="X17" s="355" t="s">
        <v>6924</v>
      </c>
      <c r="Y17" s="355">
        <v>1</v>
      </c>
      <c r="Z17" s="355"/>
      <c r="AA17" s="360">
        <v>-6597659</v>
      </c>
      <c r="AB17" s="360">
        <v>110675745</v>
      </c>
      <c r="AC17" s="355"/>
      <c r="AD17" s="355"/>
      <c r="AE17" s="355"/>
      <c r="AF17" s="355">
        <v>123</v>
      </c>
      <c r="AG17" s="355">
        <v>123</v>
      </c>
      <c r="AH17" s="355"/>
      <c r="AI17" s="355"/>
      <c r="AJ17" s="355" t="s">
        <v>6841</v>
      </c>
      <c r="AK17" s="355">
        <v>180</v>
      </c>
      <c r="AL17" s="355" t="s">
        <v>6808</v>
      </c>
      <c r="AM17" s="355">
        <v>13195551</v>
      </c>
      <c r="AN17" s="355" t="s">
        <v>6925</v>
      </c>
      <c r="AO17" s="355" t="s">
        <v>6926</v>
      </c>
      <c r="AP17" s="355" t="s">
        <v>6927</v>
      </c>
      <c r="AQ17" s="355" t="s">
        <v>6928</v>
      </c>
      <c r="AR17" s="355" t="s">
        <v>6929</v>
      </c>
      <c r="AS17" s="355">
        <v>5170788</v>
      </c>
      <c r="AT17" s="355"/>
      <c r="AU17" s="355"/>
      <c r="AV17" s="355"/>
      <c r="AW17" s="355" t="s">
        <v>6814</v>
      </c>
      <c r="AX17" s="355">
        <v>35.979999999999997</v>
      </c>
      <c r="AY17" s="355">
        <v>53.21</v>
      </c>
      <c r="AZ17" s="355"/>
      <c r="BA17" s="355"/>
      <c r="BB17" s="355"/>
      <c r="BC17" s="355"/>
      <c r="BD17" s="355"/>
      <c r="BE17" s="355"/>
      <c r="BF17" s="355"/>
      <c r="BG17" s="355"/>
      <c r="BH17" s="355" t="s">
        <v>6871</v>
      </c>
      <c r="BI17" s="361" t="s">
        <v>6816</v>
      </c>
      <c r="BJ17" s="355" t="s">
        <v>6817</v>
      </c>
      <c r="BK17" s="355" t="s">
        <v>6818</v>
      </c>
      <c r="BL17" s="355" t="s">
        <v>6930</v>
      </c>
      <c r="BM17" s="355" t="s">
        <v>6930</v>
      </c>
      <c r="BN17" s="355"/>
      <c r="BO17" s="355"/>
      <c r="BP17" s="355" t="s">
        <v>6820</v>
      </c>
      <c r="BQ17" s="355"/>
      <c r="BR17" s="355"/>
      <c r="BS17" s="355"/>
      <c r="BT17" s="355"/>
      <c r="BU17" s="355"/>
      <c r="BV17" s="355"/>
      <c r="BW17" s="355" t="s">
        <v>6821</v>
      </c>
    </row>
    <row r="18" spans="1:75">
      <c r="A18" s="354">
        <v>16</v>
      </c>
      <c r="B18" s="354" t="s">
        <v>6488</v>
      </c>
      <c r="C18" s="355" t="s">
        <v>4769</v>
      </c>
      <c r="D18" s="356"/>
      <c r="E18" s="355" t="s">
        <v>4010</v>
      </c>
      <c r="F18" s="355" t="s">
        <v>3334</v>
      </c>
      <c r="G18" s="355" t="s">
        <v>3337</v>
      </c>
      <c r="H18" s="355" t="s">
        <v>3338</v>
      </c>
      <c r="I18" s="355" t="s">
        <v>4053</v>
      </c>
      <c r="J18" s="355" t="s">
        <v>3260</v>
      </c>
      <c r="K18" s="355">
        <v>82242798652</v>
      </c>
      <c r="L18" s="355" t="s">
        <v>6440</v>
      </c>
      <c r="M18" s="368">
        <v>43303</v>
      </c>
      <c r="N18" s="355" t="s">
        <v>4831</v>
      </c>
      <c r="O18" s="368">
        <v>43314</v>
      </c>
      <c r="P18" s="357">
        <v>43393</v>
      </c>
      <c r="Q18" s="358">
        <v>43425</v>
      </c>
      <c r="R18" s="359">
        <v>0.54375000000000007</v>
      </c>
      <c r="S18" s="355" t="s">
        <v>2264</v>
      </c>
      <c r="T18" s="355">
        <v>85728955931</v>
      </c>
      <c r="U18" s="355" t="s">
        <v>4760</v>
      </c>
      <c r="V18" s="355" t="s">
        <v>4051</v>
      </c>
      <c r="W18" s="355" t="s">
        <v>4052</v>
      </c>
      <c r="X18" s="355" t="s">
        <v>6931</v>
      </c>
      <c r="Y18" s="355">
        <v>1</v>
      </c>
      <c r="Z18" s="355"/>
      <c r="AA18" s="360">
        <v>-7324539</v>
      </c>
      <c r="AB18" s="360">
        <v>110503498</v>
      </c>
      <c r="AC18" s="355"/>
      <c r="AD18" s="355"/>
      <c r="AE18" s="355"/>
      <c r="AF18" s="355">
        <v>125</v>
      </c>
      <c r="AG18" s="355">
        <v>124</v>
      </c>
      <c r="AH18" s="355"/>
      <c r="AI18" s="355"/>
      <c r="AJ18" s="355" t="s">
        <v>6841</v>
      </c>
      <c r="AK18" s="355">
        <v>180</v>
      </c>
      <c r="AL18" s="355" t="s">
        <v>6808</v>
      </c>
      <c r="AM18" s="355">
        <v>13211599</v>
      </c>
      <c r="AN18" s="355" t="s">
        <v>6932</v>
      </c>
      <c r="AO18" s="355" t="s">
        <v>6933</v>
      </c>
      <c r="AP18" s="355" t="s">
        <v>6934</v>
      </c>
      <c r="AQ18" s="355" t="s">
        <v>6935</v>
      </c>
      <c r="AR18" s="355" t="s">
        <v>6936</v>
      </c>
      <c r="AS18" s="355">
        <v>5170833</v>
      </c>
      <c r="AT18" s="355"/>
      <c r="AU18" s="355"/>
      <c r="AV18" s="355"/>
      <c r="AW18" s="355" t="s">
        <v>6814</v>
      </c>
      <c r="AX18" s="355">
        <v>35.049999999999997</v>
      </c>
      <c r="AY18" s="355">
        <v>52.51</v>
      </c>
      <c r="AZ18" s="355"/>
      <c r="BA18" s="355"/>
      <c r="BB18" s="355"/>
      <c r="BC18" s="355"/>
      <c r="BD18" s="355"/>
      <c r="BE18" s="355"/>
      <c r="BF18" s="355"/>
      <c r="BG18" s="355"/>
      <c r="BH18" s="355" t="s">
        <v>6871</v>
      </c>
      <c r="BI18" s="361" t="s">
        <v>6816</v>
      </c>
      <c r="BJ18" s="355" t="s">
        <v>6817</v>
      </c>
      <c r="BK18" s="355" t="s">
        <v>6818</v>
      </c>
      <c r="BL18" s="355" t="s">
        <v>3091</v>
      </c>
      <c r="BM18" s="355" t="s">
        <v>6930</v>
      </c>
      <c r="BN18" s="355"/>
      <c r="BO18" s="355"/>
      <c r="BP18" s="355" t="s">
        <v>6820</v>
      </c>
      <c r="BQ18" s="355"/>
      <c r="BR18" s="355"/>
      <c r="BS18" s="355"/>
      <c r="BT18" s="355"/>
      <c r="BU18" s="355"/>
      <c r="BV18" s="355"/>
      <c r="BW18" s="355" t="s">
        <v>6821</v>
      </c>
    </row>
    <row r="19" spans="1:75" hidden="1">
      <c r="A19" s="343">
        <v>17</v>
      </c>
      <c r="B19" s="343" t="e">
        <v>#N/A</v>
      </c>
      <c r="C19" s="369"/>
      <c r="D19" s="369"/>
      <c r="E19" s="369" t="s">
        <v>4010</v>
      </c>
      <c r="F19" s="370" t="s">
        <v>3334</v>
      </c>
      <c r="G19" s="369" t="s">
        <v>3339</v>
      </c>
      <c r="H19" s="369" t="s">
        <v>3340</v>
      </c>
      <c r="I19" s="369" t="s">
        <v>4877</v>
      </c>
      <c r="J19" s="369"/>
      <c r="K19" s="369"/>
      <c r="L19" s="369"/>
      <c r="M19" s="369"/>
      <c r="N19" s="369"/>
      <c r="O19" s="369"/>
      <c r="P19" s="369"/>
      <c r="Q19" s="369"/>
      <c r="R19" s="369"/>
      <c r="S19" s="369"/>
      <c r="T19" s="369"/>
      <c r="U19" s="369" t="s">
        <v>4760</v>
      </c>
      <c r="V19" s="369"/>
      <c r="W19" s="371"/>
      <c r="X19" s="372"/>
      <c r="Y19" s="372"/>
      <c r="Z19" s="369"/>
      <c r="AA19" s="369"/>
      <c r="AB19" s="369"/>
      <c r="AC19" s="369"/>
      <c r="AD19" s="369"/>
      <c r="AE19" s="371"/>
      <c r="AF19" s="371"/>
      <c r="AG19" s="371"/>
      <c r="AH19" s="369"/>
      <c r="AI19" s="369"/>
      <c r="AJ19" s="369"/>
      <c r="AK19" s="369"/>
      <c r="AL19" s="369"/>
      <c r="AM19" s="369"/>
      <c r="AN19" s="369"/>
      <c r="AO19" s="369"/>
      <c r="AP19" s="369"/>
      <c r="AQ19" s="369"/>
      <c r="AR19" s="369"/>
      <c r="AS19" s="369"/>
      <c r="AT19" s="369"/>
      <c r="AU19" s="369"/>
      <c r="AV19" s="369"/>
      <c r="AW19" s="369"/>
      <c r="AX19" s="371"/>
      <c r="AY19" s="371"/>
      <c r="AZ19" s="369"/>
      <c r="BA19" s="369"/>
      <c r="BB19" s="369"/>
      <c r="BC19" s="369"/>
      <c r="BD19" s="369"/>
      <c r="BE19" s="369"/>
      <c r="BF19" s="369"/>
      <c r="BG19" s="369"/>
      <c r="BH19" s="369"/>
      <c r="BI19" s="369"/>
      <c r="BJ19" s="370"/>
      <c r="BK19" s="370"/>
      <c r="BL19" s="369"/>
      <c r="BM19" s="369"/>
      <c r="BN19" s="369"/>
      <c r="BO19" s="369"/>
      <c r="BP19" s="369"/>
      <c r="BQ19" s="369"/>
      <c r="BR19" s="369"/>
      <c r="BS19" s="369"/>
      <c r="BT19" s="369"/>
      <c r="BU19" s="369"/>
      <c r="BV19" s="369"/>
      <c r="BW19" s="370" t="s">
        <v>6821</v>
      </c>
    </row>
    <row r="20" spans="1:75" hidden="1">
      <c r="A20" s="343">
        <v>18</v>
      </c>
      <c r="B20" s="343" t="e">
        <v>#N/A</v>
      </c>
      <c r="C20" s="369"/>
      <c r="D20" s="369"/>
      <c r="E20" s="369" t="s">
        <v>2917</v>
      </c>
      <c r="F20" s="370" t="s">
        <v>3334</v>
      </c>
      <c r="G20" s="369" t="s">
        <v>3341</v>
      </c>
      <c r="H20" s="369" t="s">
        <v>3342</v>
      </c>
      <c r="I20" s="369" t="s">
        <v>4885</v>
      </c>
      <c r="J20" s="369"/>
      <c r="K20" s="369"/>
      <c r="L20" s="369"/>
      <c r="M20" s="369"/>
      <c r="N20" s="369"/>
      <c r="O20" s="369"/>
      <c r="P20" s="369"/>
      <c r="Q20" s="369"/>
      <c r="R20" s="369"/>
      <c r="S20" s="369"/>
      <c r="T20" s="369"/>
      <c r="U20" s="369" t="s">
        <v>4760</v>
      </c>
      <c r="V20" s="369"/>
      <c r="W20" s="372"/>
      <c r="X20" s="371"/>
      <c r="Y20" s="371"/>
      <c r="Z20" s="369"/>
      <c r="AA20" s="369"/>
      <c r="AB20" s="369"/>
      <c r="AC20" s="369"/>
      <c r="AD20" s="369"/>
      <c r="AE20" s="372"/>
      <c r="AF20" s="372"/>
      <c r="AG20" s="372"/>
      <c r="AH20" s="369"/>
      <c r="AI20" s="369"/>
      <c r="AJ20" s="369"/>
      <c r="AK20" s="369"/>
      <c r="AL20" s="369"/>
      <c r="AM20" s="369"/>
      <c r="AN20" s="372"/>
      <c r="AO20" s="372"/>
      <c r="AP20" s="372"/>
      <c r="AQ20" s="372"/>
      <c r="AR20" s="372"/>
      <c r="AS20" s="372"/>
      <c r="AT20" s="369"/>
      <c r="AU20" s="369"/>
      <c r="AV20" s="369"/>
      <c r="AW20" s="369"/>
      <c r="AX20" s="372"/>
      <c r="AY20" s="372"/>
      <c r="AZ20" s="369"/>
      <c r="BA20" s="369"/>
      <c r="BB20" s="369"/>
      <c r="BC20" s="369"/>
      <c r="BD20" s="369"/>
      <c r="BE20" s="369"/>
      <c r="BF20" s="369"/>
      <c r="BG20" s="369"/>
      <c r="BH20" s="369"/>
      <c r="BI20" s="369"/>
      <c r="BJ20" s="370"/>
      <c r="BK20" s="370"/>
      <c r="BL20" s="369"/>
      <c r="BM20" s="369"/>
      <c r="BN20" s="369"/>
      <c r="BO20" s="369"/>
      <c r="BP20" s="369"/>
      <c r="BQ20" s="369"/>
      <c r="BR20" s="369"/>
      <c r="BS20" s="369"/>
      <c r="BT20" s="369"/>
      <c r="BU20" s="369"/>
      <c r="BV20" s="369"/>
      <c r="BW20" s="370" t="s">
        <v>6821</v>
      </c>
    </row>
    <row r="21" spans="1:75">
      <c r="A21" s="354">
        <v>19</v>
      </c>
      <c r="B21" s="354" t="s">
        <v>6489</v>
      </c>
      <c r="C21" s="355" t="s">
        <v>4769</v>
      </c>
      <c r="D21" s="356"/>
      <c r="E21" s="355" t="s">
        <v>4010</v>
      </c>
      <c r="F21" s="355" t="s">
        <v>3334</v>
      </c>
      <c r="G21" s="355" t="s">
        <v>3343</v>
      </c>
      <c r="H21" s="355" t="s">
        <v>3344</v>
      </c>
      <c r="I21" s="355" t="s">
        <v>4096</v>
      </c>
      <c r="J21" s="355" t="s">
        <v>3083</v>
      </c>
      <c r="K21" s="355">
        <v>85823394665</v>
      </c>
      <c r="L21" s="355" t="s">
        <v>6440</v>
      </c>
      <c r="M21" s="357">
        <v>43307</v>
      </c>
      <c r="N21" s="355" t="s">
        <v>4831</v>
      </c>
      <c r="O21" s="357">
        <v>43311</v>
      </c>
      <c r="P21" s="357">
        <v>43391</v>
      </c>
      <c r="Q21" s="358">
        <v>43417</v>
      </c>
      <c r="R21" s="359">
        <v>0.56736111111111109</v>
      </c>
      <c r="S21" s="355" t="s">
        <v>6937</v>
      </c>
      <c r="T21" s="355">
        <v>85729296769</v>
      </c>
      <c r="U21" s="355" t="s">
        <v>4760</v>
      </c>
      <c r="V21" s="355" t="s">
        <v>4094</v>
      </c>
      <c r="W21" s="355" t="s">
        <v>4095</v>
      </c>
      <c r="X21" s="355" t="s">
        <v>6938</v>
      </c>
      <c r="Y21" s="355">
        <v>1</v>
      </c>
      <c r="Z21" s="355"/>
      <c r="AA21" s="360">
        <v>-6908911</v>
      </c>
      <c r="AB21" s="360">
        <v>109730544</v>
      </c>
      <c r="AC21" s="356"/>
      <c r="AD21" s="356"/>
      <c r="AE21" s="356"/>
      <c r="AF21" s="355">
        <v>132</v>
      </c>
      <c r="AG21" s="355"/>
      <c r="AH21" s="355"/>
      <c r="AI21" s="355"/>
      <c r="AJ21" s="355" t="s">
        <v>6807</v>
      </c>
      <c r="AK21" s="355">
        <v>180</v>
      </c>
      <c r="AL21" s="355" t="s">
        <v>6808</v>
      </c>
      <c r="AM21" s="355">
        <v>13215038</v>
      </c>
      <c r="AN21" s="355" t="s">
        <v>6939</v>
      </c>
      <c r="AO21" s="355" t="s">
        <v>6940</v>
      </c>
      <c r="AP21" s="355" t="s">
        <v>6941</v>
      </c>
      <c r="AQ21" s="355" t="s">
        <v>6942</v>
      </c>
      <c r="AR21" s="355" t="s">
        <v>6943</v>
      </c>
      <c r="AS21" s="355" t="s">
        <v>6944</v>
      </c>
      <c r="AT21" s="355"/>
      <c r="AU21" s="355"/>
      <c r="AV21" s="355"/>
      <c r="AW21" s="355" t="s">
        <v>6814</v>
      </c>
      <c r="AX21" s="355">
        <v>35.58</v>
      </c>
      <c r="AY21" s="355">
        <v>44.44</v>
      </c>
      <c r="AZ21" s="355"/>
      <c r="BA21" s="355"/>
      <c r="BB21" s="355"/>
      <c r="BC21" s="355"/>
      <c r="BD21" s="356"/>
      <c r="BE21" s="356"/>
      <c r="BF21" s="355"/>
      <c r="BG21" s="355"/>
      <c r="BH21" s="355" t="s">
        <v>6945</v>
      </c>
      <c r="BI21" s="361" t="s">
        <v>6816</v>
      </c>
      <c r="BJ21" s="355" t="s">
        <v>6817</v>
      </c>
      <c r="BK21" s="355" t="s">
        <v>6818</v>
      </c>
      <c r="BL21" s="355" t="s">
        <v>6946</v>
      </c>
      <c r="BM21" s="355" t="s">
        <v>6946</v>
      </c>
      <c r="BN21" s="355"/>
      <c r="BO21" s="355"/>
      <c r="BP21" s="355" t="s">
        <v>6820</v>
      </c>
      <c r="BQ21" s="355" t="s">
        <v>6947</v>
      </c>
      <c r="BR21" s="355"/>
      <c r="BS21" s="355"/>
      <c r="BT21" s="355"/>
      <c r="BU21" s="355"/>
      <c r="BV21" s="355"/>
      <c r="BW21" s="355" t="s">
        <v>6821</v>
      </c>
    </row>
    <row r="22" spans="1:75">
      <c r="A22" s="354">
        <v>20</v>
      </c>
      <c r="B22" s="354" t="s">
        <v>6490</v>
      </c>
      <c r="C22" s="355" t="s">
        <v>4769</v>
      </c>
      <c r="D22" s="356"/>
      <c r="E22" s="355" t="s">
        <v>2917</v>
      </c>
      <c r="F22" s="355" t="s">
        <v>3334</v>
      </c>
      <c r="G22" s="355" t="s">
        <v>3345</v>
      </c>
      <c r="H22" s="355" t="s">
        <v>3346</v>
      </c>
      <c r="I22" s="355" t="s">
        <v>4138</v>
      </c>
      <c r="J22" s="355" t="s">
        <v>3104</v>
      </c>
      <c r="K22" s="355">
        <v>81227872712</v>
      </c>
      <c r="L22" s="355" t="s">
        <v>6440</v>
      </c>
      <c r="M22" s="357">
        <v>43313</v>
      </c>
      <c r="N22" s="355" t="s">
        <v>4831</v>
      </c>
      <c r="O22" s="357">
        <v>43314</v>
      </c>
      <c r="P22" s="357">
        <v>43388</v>
      </c>
      <c r="Q22" s="357">
        <f>P22</f>
        <v>43388</v>
      </c>
      <c r="R22" s="359">
        <v>0.67847222222222225</v>
      </c>
      <c r="S22" s="355" t="s">
        <v>4897</v>
      </c>
      <c r="T22" s="355">
        <v>85640609507</v>
      </c>
      <c r="U22" s="355" t="s">
        <v>4760</v>
      </c>
      <c r="V22" s="355" t="s">
        <v>4136</v>
      </c>
      <c r="W22" s="355" t="s">
        <v>4137</v>
      </c>
      <c r="X22" s="355" t="s">
        <v>6948</v>
      </c>
      <c r="Y22" s="355">
        <v>1</v>
      </c>
      <c r="Z22" s="355"/>
      <c r="AA22" s="360">
        <v>-788201</v>
      </c>
      <c r="AB22" s="360">
        <v>110331764</v>
      </c>
      <c r="AC22" s="356"/>
      <c r="AD22" s="356"/>
      <c r="AE22" s="356">
        <v>64</v>
      </c>
      <c r="AF22" s="355">
        <v>76</v>
      </c>
      <c r="AG22" s="355">
        <v>76</v>
      </c>
      <c r="AH22" s="355"/>
      <c r="AI22" s="355"/>
      <c r="AJ22" s="355" t="s">
        <v>6807</v>
      </c>
      <c r="AK22" s="355">
        <v>180</v>
      </c>
      <c r="AL22" s="355" t="s">
        <v>6808</v>
      </c>
      <c r="AM22" s="356"/>
      <c r="AN22" s="355" t="s">
        <v>6949</v>
      </c>
      <c r="AO22" s="355" t="s">
        <v>6950</v>
      </c>
      <c r="AP22" s="355" t="s">
        <v>6951</v>
      </c>
      <c r="AQ22" s="355" t="s">
        <v>6952</v>
      </c>
      <c r="AR22" s="355" t="s">
        <v>6953</v>
      </c>
      <c r="AS22" s="355">
        <v>1170009</v>
      </c>
      <c r="AT22" s="355"/>
      <c r="AU22" s="355"/>
      <c r="AV22" s="356"/>
      <c r="AW22" s="355" t="s">
        <v>6814</v>
      </c>
      <c r="AX22" s="356">
        <v>36.200000000000003</v>
      </c>
      <c r="AY22" s="356">
        <v>45.15</v>
      </c>
      <c r="AZ22" s="355"/>
      <c r="BA22" s="355"/>
      <c r="BB22" s="355"/>
      <c r="BC22" s="355"/>
      <c r="BD22" s="356"/>
      <c r="BE22" s="356"/>
      <c r="BF22" s="355"/>
      <c r="BG22" s="355"/>
      <c r="BH22" s="355" t="s">
        <v>6871</v>
      </c>
      <c r="BI22" s="361" t="s">
        <v>6816</v>
      </c>
      <c r="BJ22" s="355" t="s">
        <v>6817</v>
      </c>
      <c r="BK22" s="355" t="s">
        <v>6818</v>
      </c>
      <c r="BL22" s="355" t="s">
        <v>3104</v>
      </c>
      <c r="BM22" s="355"/>
      <c r="BN22" s="355"/>
      <c r="BO22" s="355"/>
      <c r="BP22" s="355" t="s">
        <v>6820</v>
      </c>
      <c r="BQ22" s="355"/>
      <c r="BR22" s="355"/>
      <c r="BS22" s="355"/>
      <c r="BT22" s="355"/>
      <c r="BU22" s="355"/>
      <c r="BV22" s="355"/>
      <c r="BW22" s="355" t="s">
        <v>6821</v>
      </c>
    </row>
    <row r="23" spans="1:75">
      <c r="A23" s="354">
        <v>21</v>
      </c>
      <c r="B23" s="354" t="s">
        <v>6491</v>
      </c>
      <c r="C23" s="355" t="s">
        <v>4769</v>
      </c>
      <c r="D23" s="356"/>
      <c r="E23" s="355" t="s">
        <v>4010</v>
      </c>
      <c r="F23" s="355" t="s">
        <v>3334</v>
      </c>
      <c r="G23" s="355" t="s">
        <v>3347</v>
      </c>
      <c r="H23" s="355" t="s">
        <v>3348</v>
      </c>
      <c r="I23" s="355" t="s">
        <v>4182</v>
      </c>
      <c r="J23" s="355" t="s">
        <v>3226</v>
      </c>
      <c r="K23" s="355">
        <v>85225446780</v>
      </c>
      <c r="L23" s="355" t="s">
        <v>6440</v>
      </c>
      <c r="M23" s="357">
        <v>43307</v>
      </c>
      <c r="N23" s="355" t="s">
        <v>4831</v>
      </c>
      <c r="O23" s="357">
        <v>43309</v>
      </c>
      <c r="P23" s="357">
        <v>43389</v>
      </c>
      <c r="Q23" s="358">
        <v>43422</v>
      </c>
      <c r="R23" s="359">
        <v>0.42222222222222222</v>
      </c>
      <c r="S23" s="355" t="s">
        <v>4904</v>
      </c>
      <c r="T23" s="355">
        <v>8112744918</v>
      </c>
      <c r="U23" s="355" t="s">
        <v>4760</v>
      </c>
      <c r="V23" s="355" t="s">
        <v>4180</v>
      </c>
      <c r="W23" s="355" t="s">
        <v>4181</v>
      </c>
      <c r="X23" s="355" t="s">
        <v>6954</v>
      </c>
      <c r="Y23" s="355">
        <v>1</v>
      </c>
      <c r="Z23" s="355"/>
      <c r="AA23" s="360">
        <v>-6805867</v>
      </c>
      <c r="AB23" s="360">
        <v>11084986</v>
      </c>
      <c r="AC23" s="355"/>
      <c r="AD23" s="355"/>
      <c r="AE23" s="355"/>
      <c r="AF23" s="355">
        <v>124</v>
      </c>
      <c r="AG23" s="355">
        <v>123</v>
      </c>
      <c r="AH23" s="355"/>
      <c r="AI23" s="355"/>
      <c r="AJ23" s="355" t="s">
        <v>6841</v>
      </c>
      <c r="AK23" s="355">
        <v>180</v>
      </c>
      <c r="AL23" s="355" t="s">
        <v>6808</v>
      </c>
      <c r="AM23" s="355">
        <v>13196081</v>
      </c>
      <c r="AN23" s="355" t="s">
        <v>6955</v>
      </c>
      <c r="AO23" s="355" t="s">
        <v>6956</v>
      </c>
      <c r="AP23" s="355" t="s">
        <v>6957</v>
      </c>
      <c r="AQ23" s="355" t="s">
        <v>6958</v>
      </c>
      <c r="AR23" s="355" t="s">
        <v>6959</v>
      </c>
      <c r="AS23" s="355">
        <v>11162766</v>
      </c>
      <c r="AT23" s="355"/>
      <c r="AU23" s="355"/>
      <c r="AV23" s="355"/>
      <c r="AW23" s="355" t="s">
        <v>6814</v>
      </c>
      <c r="AX23" s="355">
        <v>36.049999999999997</v>
      </c>
      <c r="AY23" s="355">
        <v>52.36</v>
      </c>
      <c r="AZ23" s="355"/>
      <c r="BA23" s="355"/>
      <c r="BB23" s="355"/>
      <c r="BC23" s="355"/>
      <c r="BD23" s="355"/>
      <c r="BE23" s="355"/>
      <c r="BF23" s="355"/>
      <c r="BG23" s="355"/>
      <c r="BH23" s="355" t="s">
        <v>6945</v>
      </c>
      <c r="BI23" s="361" t="s">
        <v>6816</v>
      </c>
      <c r="BJ23" s="355" t="s">
        <v>6817</v>
      </c>
      <c r="BK23" s="355" t="s">
        <v>6818</v>
      </c>
      <c r="BL23" s="355" t="s">
        <v>3084</v>
      </c>
      <c r="BM23" s="355" t="s">
        <v>6930</v>
      </c>
      <c r="BN23" s="355"/>
      <c r="BO23" s="355"/>
      <c r="BP23" s="355" t="s">
        <v>6820</v>
      </c>
      <c r="BQ23" s="355"/>
      <c r="BR23" s="355"/>
      <c r="BS23" s="355"/>
      <c r="BT23" s="355"/>
      <c r="BU23" s="355"/>
      <c r="BV23" s="355"/>
      <c r="BW23" s="355" t="s">
        <v>6821</v>
      </c>
    </row>
    <row r="24" spans="1:75">
      <c r="A24" s="354">
        <v>22</v>
      </c>
      <c r="B24" s="354" t="s">
        <v>6492</v>
      </c>
      <c r="C24" s="355" t="s">
        <v>4769</v>
      </c>
      <c r="D24" s="356"/>
      <c r="E24" s="355" t="s">
        <v>2917</v>
      </c>
      <c r="F24" s="355" t="s">
        <v>3334</v>
      </c>
      <c r="G24" s="355" t="s">
        <v>3349</v>
      </c>
      <c r="H24" s="355" t="s">
        <v>3350</v>
      </c>
      <c r="I24" s="355" t="s">
        <v>4224</v>
      </c>
      <c r="J24" s="355" t="s">
        <v>3226</v>
      </c>
      <c r="K24" s="355">
        <v>85225446780</v>
      </c>
      <c r="L24" s="355" t="s">
        <v>6440</v>
      </c>
      <c r="M24" s="357">
        <v>43333</v>
      </c>
      <c r="N24" s="355" t="s">
        <v>4831</v>
      </c>
      <c r="O24" s="357">
        <v>43336</v>
      </c>
      <c r="P24" s="357">
        <v>43391</v>
      </c>
      <c r="Q24" s="357">
        <f>P24</f>
        <v>43391</v>
      </c>
      <c r="R24" s="359">
        <v>0.32013888888888892</v>
      </c>
      <c r="S24" s="355" t="s">
        <v>4910</v>
      </c>
      <c r="T24" s="355">
        <v>85643958285</v>
      </c>
      <c r="U24" s="355" t="s">
        <v>4760</v>
      </c>
      <c r="V24" s="355" t="s">
        <v>4222</v>
      </c>
      <c r="W24" s="355" t="s">
        <v>4223</v>
      </c>
      <c r="X24" s="356" t="s">
        <v>6960</v>
      </c>
      <c r="Y24" s="355">
        <v>1</v>
      </c>
      <c r="Z24" s="355"/>
      <c r="AA24" s="360">
        <v>-7282583</v>
      </c>
      <c r="AB24" s="360">
        <v>110099949</v>
      </c>
      <c r="AC24" s="355"/>
      <c r="AD24" s="355"/>
      <c r="AE24" s="355">
        <v>70</v>
      </c>
      <c r="AF24" s="356">
        <v>73</v>
      </c>
      <c r="AG24" s="356">
        <v>75</v>
      </c>
      <c r="AH24" s="355"/>
      <c r="AI24" s="355"/>
      <c r="AJ24" s="355" t="s">
        <v>6841</v>
      </c>
      <c r="AK24" s="355">
        <v>180</v>
      </c>
      <c r="AL24" s="355" t="s">
        <v>6808</v>
      </c>
      <c r="AM24" s="355"/>
      <c r="AN24" s="355" t="s">
        <v>6961</v>
      </c>
      <c r="AO24" s="355" t="s">
        <v>6962</v>
      </c>
      <c r="AP24" s="355" t="s">
        <v>6963</v>
      </c>
      <c r="AQ24" s="355" t="s">
        <v>6964</v>
      </c>
      <c r="AR24" s="355" t="s">
        <v>6965</v>
      </c>
      <c r="AS24" s="355">
        <v>4170540</v>
      </c>
      <c r="AT24" s="355"/>
      <c r="AU24" s="355"/>
      <c r="AV24" s="355"/>
      <c r="AW24" s="355" t="s">
        <v>6814</v>
      </c>
      <c r="AX24" s="356">
        <v>36.97</v>
      </c>
      <c r="AY24" s="356">
        <v>44.14</v>
      </c>
      <c r="AZ24" s="355"/>
      <c r="BA24" s="355"/>
      <c r="BB24" s="355"/>
      <c r="BC24" s="355"/>
      <c r="BD24" s="355"/>
      <c r="BE24" s="355"/>
      <c r="BF24" s="355"/>
      <c r="BG24" s="355"/>
      <c r="BH24" s="355" t="s">
        <v>6945</v>
      </c>
      <c r="BI24" s="361" t="s">
        <v>6816</v>
      </c>
      <c r="BJ24" s="355" t="s">
        <v>6817</v>
      </c>
      <c r="BK24" s="355" t="s">
        <v>6818</v>
      </c>
      <c r="BL24" s="355" t="s">
        <v>3084</v>
      </c>
      <c r="BM24" s="355"/>
      <c r="BN24" s="355"/>
      <c r="BO24" s="355"/>
      <c r="BP24" s="355" t="s">
        <v>6820</v>
      </c>
      <c r="BQ24" s="355"/>
      <c r="BR24" s="355"/>
      <c r="BS24" s="355"/>
      <c r="BT24" s="355"/>
      <c r="BU24" s="355"/>
      <c r="BV24" s="355"/>
      <c r="BW24" s="355" t="s">
        <v>6821</v>
      </c>
    </row>
    <row r="25" spans="1:75">
      <c r="A25" s="354">
        <v>23</v>
      </c>
      <c r="B25" s="354" t="s">
        <v>6493</v>
      </c>
      <c r="C25" s="355" t="s">
        <v>4769</v>
      </c>
      <c r="D25" s="361">
        <v>325</v>
      </c>
      <c r="E25" s="355" t="s">
        <v>4010</v>
      </c>
      <c r="F25" s="355" t="s">
        <v>3334</v>
      </c>
      <c r="G25" s="355" t="s">
        <v>3339</v>
      </c>
      <c r="H25" s="355" t="s">
        <v>3351</v>
      </c>
      <c r="I25" s="355" t="s">
        <v>4265</v>
      </c>
      <c r="J25" s="355" t="s">
        <v>6966</v>
      </c>
      <c r="K25" s="355">
        <v>85786177940</v>
      </c>
      <c r="L25" s="355" t="s">
        <v>6440</v>
      </c>
      <c r="M25" s="357">
        <v>43307</v>
      </c>
      <c r="N25" s="355" t="s">
        <v>4831</v>
      </c>
      <c r="O25" s="357">
        <v>43308</v>
      </c>
      <c r="P25" s="357">
        <v>43395</v>
      </c>
      <c r="Q25" s="358">
        <v>43423</v>
      </c>
      <c r="R25" s="359">
        <v>0.3840277777777778</v>
      </c>
      <c r="S25" s="355" t="s">
        <v>2277</v>
      </c>
      <c r="T25" s="355"/>
      <c r="U25" s="355" t="s">
        <v>4760</v>
      </c>
      <c r="V25" s="355" t="s">
        <v>4263</v>
      </c>
      <c r="W25" s="355" t="s">
        <v>4264</v>
      </c>
      <c r="X25" s="355" t="s">
        <v>6967</v>
      </c>
      <c r="Y25" s="355">
        <v>1</v>
      </c>
      <c r="Z25" s="355"/>
      <c r="AA25" s="360">
        <v>-698701</v>
      </c>
      <c r="AB25" s="360">
        <v>110414266</v>
      </c>
      <c r="AC25" s="356"/>
      <c r="AD25" s="355"/>
      <c r="AE25" s="355"/>
      <c r="AF25" s="355">
        <v>123</v>
      </c>
      <c r="AG25" s="355">
        <v>123</v>
      </c>
      <c r="AH25" s="355"/>
      <c r="AI25" s="355"/>
      <c r="AJ25" s="355" t="s">
        <v>6850</v>
      </c>
      <c r="AK25" s="355">
        <v>180</v>
      </c>
      <c r="AL25" s="355" t="s">
        <v>6808</v>
      </c>
      <c r="AM25" s="355">
        <v>13214813</v>
      </c>
      <c r="AN25" s="355" t="s">
        <v>6968</v>
      </c>
      <c r="AO25" s="355" t="s">
        <v>6969</v>
      </c>
      <c r="AP25" s="355" t="s">
        <v>6970</v>
      </c>
      <c r="AQ25" s="355" t="s">
        <v>6971</v>
      </c>
      <c r="AR25" s="355" t="s">
        <v>6972</v>
      </c>
      <c r="AS25" s="355">
        <v>5170619</v>
      </c>
      <c r="AT25" s="355"/>
      <c r="AU25" s="355"/>
      <c r="AV25" s="356"/>
      <c r="AW25" s="355" t="s">
        <v>6814</v>
      </c>
      <c r="AX25" s="355">
        <v>37.340000000000003</v>
      </c>
      <c r="AY25" s="355">
        <v>54.13</v>
      </c>
      <c r="AZ25" s="355"/>
      <c r="BA25" s="355"/>
      <c r="BB25" s="355"/>
      <c r="BC25" s="355"/>
      <c r="BD25" s="356"/>
      <c r="BE25" s="356"/>
      <c r="BF25" s="355"/>
      <c r="BG25" s="355"/>
      <c r="BH25" s="355" t="s">
        <v>6973</v>
      </c>
      <c r="BI25" s="361" t="s">
        <v>6816</v>
      </c>
      <c r="BJ25" s="355" t="s">
        <v>6817</v>
      </c>
      <c r="BK25" s="355" t="s">
        <v>6818</v>
      </c>
      <c r="BL25" s="355" t="s">
        <v>6946</v>
      </c>
      <c r="BM25" s="355" t="s">
        <v>6946</v>
      </c>
      <c r="BN25" s="355"/>
      <c r="BO25" s="355"/>
      <c r="BP25" s="355" t="s">
        <v>6820</v>
      </c>
      <c r="BQ25" s="355"/>
      <c r="BR25" s="355"/>
      <c r="BS25" s="355"/>
      <c r="BT25" s="355"/>
      <c r="BU25" s="355"/>
      <c r="BV25" s="355"/>
      <c r="BW25" s="355" t="s">
        <v>6821</v>
      </c>
    </row>
    <row r="26" spans="1:75">
      <c r="A26" s="354">
        <v>24</v>
      </c>
      <c r="B26" s="354" t="s">
        <v>6494</v>
      </c>
      <c r="C26" s="355" t="s">
        <v>4769</v>
      </c>
      <c r="D26" s="356"/>
      <c r="E26" s="355" t="s">
        <v>2917</v>
      </c>
      <c r="F26" s="355" t="s">
        <v>3334</v>
      </c>
      <c r="G26" s="355" t="s">
        <v>3352</v>
      </c>
      <c r="H26" s="355" t="s">
        <v>3353</v>
      </c>
      <c r="I26" s="355" t="s">
        <v>4296</v>
      </c>
      <c r="J26" s="355" t="s">
        <v>5692</v>
      </c>
      <c r="K26" s="355" t="s">
        <v>6974</v>
      </c>
      <c r="L26" s="355" t="s">
        <v>6440</v>
      </c>
      <c r="M26" s="357">
        <v>43311</v>
      </c>
      <c r="N26" s="355" t="s">
        <v>4831</v>
      </c>
      <c r="O26" s="357">
        <v>43312</v>
      </c>
      <c r="P26" s="357">
        <v>43394</v>
      </c>
      <c r="Q26" s="358">
        <v>43423</v>
      </c>
      <c r="R26" s="359">
        <v>0.62569444444444444</v>
      </c>
      <c r="S26" s="355" t="s">
        <v>4921</v>
      </c>
      <c r="T26" s="355">
        <v>81328705809</v>
      </c>
      <c r="U26" s="355" t="s">
        <v>4760</v>
      </c>
      <c r="V26" s="355" t="s">
        <v>4294</v>
      </c>
      <c r="W26" s="355" t="s">
        <v>4295</v>
      </c>
      <c r="X26" s="355" t="s">
        <v>6975</v>
      </c>
      <c r="Y26" s="355">
        <v>1</v>
      </c>
      <c r="Z26" s="355"/>
      <c r="AA26" s="360">
        <v>-7397263</v>
      </c>
      <c r="AB26" s="360">
        <v>109694925</v>
      </c>
      <c r="AC26" s="356"/>
      <c r="AD26" s="355"/>
      <c r="AE26" s="355"/>
      <c r="AF26" s="355">
        <v>134</v>
      </c>
      <c r="AG26" s="355">
        <v>127</v>
      </c>
      <c r="AH26" s="355"/>
      <c r="AI26" s="355"/>
      <c r="AJ26" s="355" t="s">
        <v>6976</v>
      </c>
      <c r="AK26" s="355">
        <v>180</v>
      </c>
      <c r="AL26" s="355" t="s">
        <v>6808</v>
      </c>
      <c r="AM26" s="355">
        <v>13196086</v>
      </c>
      <c r="AN26" s="355" t="s">
        <v>6977</v>
      </c>
      <c r="AO26" s="355" t="s">
        <v>6978</v>
      </c>
      <c r="AP26" s="355" t="s">
        <v>6979</v>
      </c>
      <c r="AQ26" s="355" t="s">
        <v>6980</v>
      </c>
      <c r="AR26" s="355" t="s">
        <v>6981</v>
      </c>
      <c r="AS26" s="355">
        <v>11162770</v>
      </c>
      <c r="AT26" s="355"/>
      <c r="AU26" s="355"/>
      <c r="AV26" s="356"/>
      <c r="AW26" s="355" t="s">
        <v>6814</v>
      </c>
      <c r="AX26" s="355">
        <v>35</v>
      </c>
      <c r="AY26" s="355">
        <v>51.81</v>
      </c>
      <c r="AZ26" s="355"/>
      <c r="BA26" s="355"/>
      <c r="BB26" s="355"/>
      <c r="BC26" s="355"/>
      <c r="BD26" s="356"/>
      <c r="BE26" s="356"/>
      <c r="BF26" s="355"/>
      <c r="BG26" s="355"/>
      <c r="BH26" s="355" t="s">
        <v>6982</v>
      </c>
      <c r="BI26" s="361" t="s">
        <v>6816</v>
      </c>
      <c r="BJ26" s="355" t="s">
        <v>6817</v>
      </c>
      <c r="BK26" s="355" t="s">
        <v>6818</v>
      </c>
      <c r="BL26" s="355" t="s">
        <v>6930</v>
      </c>
      <c r="BM26" s="355" t="s">
        <v>6983</v>
      </c>
      <c r="BN26" s="355"/>
      <c r="BO26" s="355"/>
      <c r="BP26" s="355" t="s">
        <v>6820</v>
      </c>
      <c r="BQ26" s="355"/>
      <c r="BR26" s="355"/>
      <c r="BS26" s="355"/>
      <c r="BT26" s="355"/>
      <c r="BU26" s="355"/>
      <c r="BV26" s="355"/>
      <c r="BW26" s="355" t="s">
        <v>6821</v>
      </c>
    </row>
    <row r="27" spans="1:75" hidden="1">
      <c r="A27" s="343">
        <v>25</v>
      </c>
      <c r="B27" s="343" t="e">
        <v>#N/A</v>
      </c>
      <c r="C27" s="369"/>
      <c r="D27" s="369"/>
      <c r="E27" s="369" t="s">
        <v>2917</v>
      </c>
      <c r="F27" s="370" t="s">
        <v>3334</v>
      </c>
      <c r="G27" s="369" t="s">
        <v>3354</v>
      </c>
      <c r="H27" s="369" t="s">
        <v>3355</v>
      </c>
      <c r="I27" s="369" t="s">
        <v>4925</v>
      </c>
      <c r="J27" s="369"/>
      <c r="K27" s="369"/>
      <c r="L27" s="369"/>
      <c r="M27" s="369"/>
      <c r="N27" s="369"/>
      <c r="O27" s="369"/>
      <c r="P27" s="369"/>
      <c r="Q27" s="369"/>
      <c r="R27" s="369"/>
      <c r="S27" s="369"/>
      <c r="T27" s="369"/>
      <c r="U27" s="369" t="s">
        <v>4760</v>
      </c>
      <c r="V27" s="369"/>
      <c r="W27" s="372"/>
      <c r="X27" s="371"/>
      <c r="Y27" s="371"/>
      <c r="Z27" s="369"/>
      <c r="AA27" s="369"/>
      <c r="AB27" s="369"/>
      <c r="AC27" s="372"/>
      <c r="AD27" s="369"/>
      <c r="AE27" s="372"/>
      <c r="AF27" s="372"/>
      <c r="AG27" s="372"/>
      <c r="AH27" s="369"/>
      <c r="AI27" s="369"/>
      <c r="AJ27" s="369"/>
      <c r="AK27" s="369"/>
      <c r="AL27" s="372"/>
      <c r="AM27" s="372"/>
      <c r="AN27" s="369"/>
      <c r="AO27" s="369"/>
      <c r="AP27" s="369"/>
      <c r="AQ27" s="369"/>
      <c r="AR27" s="369"/>
      <c r="AS27" s="369"/>
      <c r="AT27" s="369"/>
      <c r="AU27" s="369"/>
      <c r="AV27" s="372"/>
      <c r="AW27" s="372"/>
      <c r="AX27" s="372"/>
      <c r="AY27" s="372"/>
      <c r="AZ27" s="369"/>
      <c r="BA27" s="369"/>
      <c r="BB27" s="369"/>
      <c r="BC27" s="369"/>
      <c r="BD27" s="372"/>
      <c r="BE27" s="372"/>
      <c r="BF27" s="369"/>
      <c r="BG27" s="369"/>
      <c r="BH27" s="369"/>
      <c r="BI27" s="369"/>
      <c r="BJ27" s="370"/>
      <c r="BK27" s="370"/>
      <c r="BL27" s="369"/>
      <c r="BM27" s="369"/>
      <c r="BN27" s="369"/>
      <c r="BO27" s="369"/>
      <c r="BP27" s="369"/>
      <c r="BQ27" s="369"/>
      <c r="BR27" s="369"/>
      <c r="BS27" s="369"/>
      <c r="BT27" s="369"/>
      <c r="BU27" s="369"/>
      <c r="BV27" s="369"/>
      <c r="BW27" s="370" t="s">
        <v>6821</v>
      </c>
    </row>
    <row r="28" spans="1:75">
      <c r="A28" s="354">
        <v>26</v>
      </c>
      <c r="B28" s="354" t="s">
        <v>6495</v>
      </c>
      <c r="C28" s="355" t="s">
        <v>4769</v>
      </c>
      <c r="D28" s="356"/>
      <c r="E28" s="355" t="s">
        <v>2917</v>
      </c>
      <c r="F28" s="355" t="s">
        <v>3334</v>
      </c>
      <c r="G28" s="355" t="s">
        <v>3356</v>
      </c>
      <c r="H28" s="355" t="s">
        <v>3357</v>
      </c>
      <c r="I28" s="355" t="s">
        <v>4329</v>
      </c>
      <c r="J28" s="355" t="s">
        <v>3235</v>
      </c>
      <c r="K28" s="355">
        <v>85712423341</v>
      </c>
      <c r="L28" s="355" t="s">
        <v>6440</v>
      </c>
      <c r="M28" s="368">
        <v>43302</v>
      </c>
      <c r="N28" s="355" t="s">
        <v>4831</v>
      </c>
      <c r="O28" s="368">
        <v>43304</v>
      </c>
      <c r="P28" s="357">
        <v>43394</v>
      </c>
      <c r="Q28" s="358">
        <v>43417</v>
      </c>
      <c r="R28" s="359">
        <v>0.59513888888888888</v>
      </c>
      <c r="S28" s="355" t="s">
        <v>4942</v>
      </c>
      <c r="T28" s="355">
        <v>82323610107</v>
      </c>
      <c r="U28" s="355" t="s">
        <v>4760</v>
      </c>
      <c r="V28" s="355" t="s">
        <v>4327</v>
      </c>
      <c r="W28" s="355" t="s">
        <v>4328</v>
      </c>
      <c r="X28" s="355" t="s">
        <v>6984</v>
      </c>
      <c r="Y28" s="355">
        <v>1</v>
      </c>
      <c r="Z28" s="355"/>
      <c r="AA28" s="360">
        <v>-7736485</v>
      </c>
      <c r="AB28" s="360">
        <v>109009661</v>
      </c>
      <c r="AC28" s="355"/>
      <c r="AD28" s="355"/>
      <c r="AE28" s="356"/>
      <c r="AF28" s="355">
        <v>122</v>
      </c>
      <c r="AG28" s="355">
        <v>119</v>
      </c>
      <c r="AH28" s="355"/>
      <c r="AI28" s="355"/>
      <c r="AJ28" s="355" t="s">
        <v>6841</v>
      </c>
      <c r="AK28" s="355">
        <v>180</v>
      </c>
      <c r="AL28" s="355" t="s">
        <v>6808</v>
      </c>
      <c r="AM28" s="355">
        <v>13196649</v>
      </c>
      <c r="AN28" s="355" t="s">
        <v>6985</v>
      </c>
      <c r="AO28" s="355" t="s">
        <v>6986</v>
      </c>
      <c r="AP28" s="355" t="s">
        <v>6987</v>
      </c>
      <c r="AQ28" s="355" t="s">
        <v>6988</v>
      </c>
      <c r="AR28" s="355" t="s">
        <v>6989</v>
      </c>
      <c r="AS28" s="355" t="s">
        <v>6990</v>
      </c>
      <c r="AT28" s="355"/>
      <c r="AU28" s="355"/>
      <c r="AV28" s="355"/>
      <c r="AW28" s="355" t="s">
        <v>6814</v>
      </c>
      <c r="AX28" s="355">
        <v>34</v>
      </c>
      <c r="AY28" s="355">
        <v>52.47</v>
      </c>
      <c r="AZ28" s="355"/>
      <c r="BA28" s="355"/>
      <c r="BB28" s="355"/>
      <c r="BC28" s="355"/>
      <c r="BD28" s="355"/>
      <c r="BE28" s="355"/>
      <c r="BF28" s="355"/>
      <c r="BG28" s="355"/>
      <c r="BH28" s="355" t="s">
        <v>6991</v>
      </c>
      <c r="BI28" s="361" t="s">
        <v>6816</v>
      </c>
      <c r="BJ28" s="355" t="s">
        <v>6817</v>
      </c>
      <c r="BK28" s="355" t="s">
        <v>6818</v>
      </c>
      <c r="BL28" s="355" t="s">
        <v>6983</v>
      </c>
      <c r="BM28" s="355" t="s">
        <v>6983</v>
      </c>
      <c r="BN28" s="355"/>
      <c r="BO28" s="355"/>
      <c r="BP28" s="355" t="s">
        <v>6820</v>
      </c>
      <c r="BQ28" s="355" t="s">
        <v>6947</v>
      </c>
      <c r="BR28" s="355"/>
      <c r="BS28" s="355"/>
      <c r="BT28" s="355"/>
      <c r="BU28" s="355"/>
      <c r="BV28" s="355"/>
      <c r="BW28" s="355" t="s">
        <v>6821</v>
      </c>
    </row>
    <row r="29" spans="1:75">
      <c r="A29" s="354">
        <v>27</v>
      </c>
      <c r="B29" s="354" t="s">
        <v>6496</v>
      </c>
      <c r="C29" s="355" t="s">
        <v>4769</v>
      </c>
      <c r="D29" s="356"/>
      <c r="E29" s="355" t="s">
        <v>2917</v>
      </c>
      <c r="F29" s="355" t="s">
        <v>3334</v>
      </c>
      <c r="G29" s="355" t="s">
        <v>3358</v>
      </c>
      <c r="H29" s="355" t="s">
        <v>3359</v>
      </c>
      <c r="I29" s="355" t="s">
        <v>4333</v>
      </c>
      <c r="J29" s="355" t="s">
        <v>3226</v>
      </c>
      <c r="K29" s="355">
        <v>85225446780</v>
      </c>
      <c r="L29" s="355" t="s">
        <v>6992</v>
      </c>
      <c r="M29" s="357">
        <v>43336</v>
      </c>
      <c r="N29" s="355" t="s">
        <v>4831</v>
      </c>
      <c r="O29" s="357">
        <v>43337</v>
      </c>
      <c r="P29" s="357">
        <v>43392</v>
      </c>
      <c r="Q29" s="358">
        <v>43423</v>
      </c>
      <c r="R29" s="359">
        <v>0.4465277777777778</v>
      </c>
      <c r="S29" s="355" t="s">
        <v>3031</v>
      </c>
      <c r="T29" s="355">
        <v>85293232888</v>
      </c>
      <c r="U29" s="355" t="s">
        <v>4760</v>
      </c>
      <c r="V29" s="355" t="s">
        <v>4331</v>
      </c>
      <c r="W29" s="355" t="s">
        <v>4332</v>
      </c>
      <c r="X29" s="355" t="s">
        <v>6993</v>
      </c>
      <c r="Y29" s="355">
        <v>1</v>
      </c>
      <c r="Z29" s="355"/>
      <c r="AA29" s="360">
        <v>-7359445</v>
      </c>
      <c r="AB29" s="360">
        <v>109902981</v>
      </c>
      <c r="AC29" s="356"/>
      <c r="AD29" s="356"/>
      <c r="AE29" s="356"/>
      <c r="AF29" s="355">
        <v>130</v>
      </c>
      <c r="AG29" s="355">
        <v>133</v>
      </c>
      <c r="AH29" s="355"/>
      <c r="AI29" s="355"/>
      <c r="AJ29" s="355" t="s">
        <v>6841</v>
      </c>
      <c r="AK29" s="355">
        <v>180</v>
      </c>
      <c r="AL29" s="355" t="s">
        <v>6808</v>
      </c>
      <c r="AM29" s="355">
        <v>13214870</v>
      </c>
      <c r="AN29" s="355" t="s">
        <v>6994</v>
      </c>
      <c r="AO29" s="355" t="s">
        <v>6995</v>
      </c>
      <c r="AP29" s="355" t="s">
        <v>6996</v>
      </c>
      <c r="AQ29" s="355" t="s">
        <v>6997</v>
      </c>
      <c r="AR29" s="355" t="s">
        <v>6998</v>
      </c>
      <c r="AS29" s="355">
        <v>4170533</v>
      </c>
      <c r="AT29" s="355"/>
      <c r="AU29" s="355"/>
      <c r="AV29" s="355"/>
      <c r="AW29" s="355" t="s">
        <v>6814</v>
      </c>
      <c r="AX29" s="355">
        <v>38.25</v>
      </c>
      <c r="AY29" s="355">
        <v>52.77</v>
      </c>
      <c r="AZ29" s="355"/>
      <c r="BA29" s="355"/>
      <c r="BB29" s="355"/>
      <c r="BC29" s="355"/>
      <c r="BD29" s="356"/>
      <c r="BE29" s="356"/>
      <c r="BF29" s="355"/>
      <c r="BG29" s="355"/>
      <c r="BH29" s="355" t="s">
        <v>6945</v>
      </c>
      <c r="BI29" s="361" t="s">
        <v>6816</v>
      </c>
      <c r="BJ29" s="355" t="s">
        <v>6817</v>
      </c>
      <c r="BK29" s="355" t="s">
        <v>6818</v>
      </c>
      <c r="BL29" s="355" t="s">
        <v>3084</v>
      </c>
      <c r="BM29" s="355" t="s">
        <v>3084</v>
      </c>
      <c r="BN29" s="355"/>
      <c r="BO29" s="355"/>
      <c r="BP29" s="355" t="s">
        <v>6820</v>
      </c>
      <c r="BQ29" s="355"/>
      <c r="BR29" s="355"/>
      <c r="BS29" s="355"/>
      <c r="BT29" s="355"/>
      <c r="BU29" s="355"/>
      <c r="BV29" s="355"/>
      <c r="BW29" s="355" t="s">
        <v>6821</v>
      </c>
    </row>
    <row r="30" spans="1:75">
      <c r="A30" s="354">
        <v>28</v>
      </c>
      <c r="B30" s="354" t="s">
        <v>6497</v>
      </c>
      <c r="C30" s="355" t="s">
        <v>4769</v>
      </c>
      <c r="D30" s="356"/>
      <c r="E30" s="355" t="s">
        <v>2917</v>
      </c>
      <c r="F30" s="355" t="s">
        <v>3334</v>
      </c>
      <c r="G30" s="355" t="s">
        <v>3360</v>
      </c>
      <c r="H30" s="355" t="s">
        <v>3361</v>
      </c>
      <c r="I30" s="355" t="s">
        <v>4337</v>
      </c>
      <c r="J30" s="355" t="s">
        <v>3235</v>
      </c>
      <c r="K30" s="355">
        <v>81911545400</v>
      </c>
      <c r="L30" s="355" t="s">
        <v>6440</v>
      </c>
      <c r="M30" s="357">
        <v>43309</v>
      </c>
      <c r="N30" s="355" t="s">
        <v>4831</v>
      </c>
      <c r="O30" s="357">
        <v>43311</v>
      </c>
      <c r="P30" s="357">
        <v>43394</v>
      </c>
      <c r="Q30" s="358">
        <v>43423</v>
      </c>
      <c r="R30" s="359">
        <v>0.4368055555555555</v>
      </c>
      <c r="S30" s="355" t="s">
        <v>4942</v>
      </c>
      <c r="T30" s="355">
        <v>82323610107</v>
      </c>
      <c r="U30" s="355" t="s">
        <v>4760</v>
      </c>
      <c r="V30" s="355" t="s">
        <v>4335</v>
      </c>
      <c r="W30" s="355" t="s">
        <v>4336</v>
      </c>
      <c r="X30" s="355" t="s">
        <v>6999</v>
      </c>
      <c r="Y30" s="355">
        <v>1</v>
      </c>
      <c r="Z30" s="355"/>
      <c r="AA30" s="360">
        <v>-7409101</v>
      </c>
      <c r="AB30" s="360">
        <v>109080858</v>
      </c>
      <c r="AC30" s="355"/>
      <c r="AD30" s="355"/>
      <c r="AE30" s="356"/>
      <c r="AF30" s="355">
        <v>132</v>
      </c>
      <c r="AG30" s="355">
        <v>134</v>
      </c>
      <c r="AH30" s="355"/>
      <c r="AI30" s="355"/>
      <c r="AJ30" s="355" t="s">
        <v>6841</v>
      </c>
      <c r="AK30" s="355">
        <v>180</v>
      </c>
      <c r="AL30" s="355" t="s">
        <v>6808</v>
      </c>
      <c r="AM30" s="355">
        <v>13195333</v>
      </c>
      <c r="AN30" s="355" t="s">
        <v>7000</v>
      </c>
      <c r="AO30" s="355" t="s">
        <v>7001</v>
      </c>
      <c r="AP30" s="355" t="s">
        <v>7002</v>
      </c>
      <c r="AQ30" s="355" t="s">
        <v>7003</v>
      </c>
      <c r="AR30" s="355" t="s">
        <v>7004</v>
      </c>
      <c r="AS30" s="355">
        <v>3170475</v>
      </c>
      <c r="AT30" s="355"/>
      <c r="AU30" s="355"/>
      <c r="AV30" s="355"/>
      <c r="AW30" s="355" t="s">
        <v>6814</v>
      </c>
      <c r="AX30" s="355">
        <v>35.07</v>
      </c>
      <c r="AY30" s="355">
        <v>53.53</v>
      </c>
      <c r="AZ30" s="355"/>
      <c r="BA30" s="355"/>
      <c r="BB30" s="355"/>
      <c r="BC30" s="355"/>
      <c r="BD30" s="356"/>
      <c r="BE30" s="356"/>
      <c r="BF30" s="355"/>
      <c r="BG30" s="355"/>
      <c r="BH30" s="355" t="s">
        <v>6871</v>
      </c>
      <c r="BI30" s="361" t="s">
        <v>6816</v>
      </c>
      <c r="BJ30" s="355" t="s">
        <v>6817</v>
      </c>
      <c r="BK30" s="355" t="s">
        <v>6818</v>
      </c>
      <c r="BL30" s="355" t="s">
        <v>6983</v>
      </c>
      <c r="BM30" s="355" t="s">
        <v>6983</v>
      </c>
      <c r="BN30" s="355"/>
      <c r="BO30" s="355"/>
      <c r="BP30" s="355" t="s">
        <v>6820</v>
      </c>
      <c r="BQ30" s="355"/>
      <c r="BR30" s="355"/>
      <c r="BS30" s="355"/>
      <c r="BT30" s="355"/>
      <c r="BU30" s="355"/>
      <c r="BV30" s="355"/>
      <c r="BW30" s="355" t="s">
        <v>6821</v>
      </c>
    </row>
    <row r="31" spans="1:75">
      <c r="A31" s="354">
        <v>29</v>
      </c>
      <c r="B31" s="354" t="s">
        <v>6498</v>
      </c>
      <c r="C31" s="355" t="s">
        <v>4769</v>
      </c>
      <c r="D31" s="356"/>
      <c r="E31" s="355" t="s">
        <v>2917</v>
      </c>
      <c r="F31" s="355" t="s">
        <v>3334</v>
      </c>
      <c r="G31" s="355" t="s">
        <v>3362</v>
      </c>
      <c r="H31" s="355" t="s">
        <v>3363</v>
      </c>
      <c r="I31" s="355" t="s">
        <v>4341</v>
      </c>
      <c r="J31" s="355" t="s">
        <v>3090</v>
      </c>
      <c r="K31" s="355">
        <v>81312213994</v>
      </c>
      <c r="L31" s="355" t="s">
        <v>6440</v>
      </c>
      <c r="M31" s="357">
        <v>43309</v>
      </c>
      <c r="N31" s="355" t="s">
        <v>4831</v>
      </c>
      <c r="O31" s="357">
        <v>43314</v>
      </c>
      <c r="P31" s="357">
        <v>43396</v>
      </c>
      <c r="Q31" s="358">
        <v>43423</v>
      </c>
      <c r="R31" s="359">
        <v>0.38055555555555554</v>
      </c>
      <c r="S31" s="355" t="s">
        <v>4947</v>
      </c>
      <c r="T31" s="355">
        <v>82328327654</v>
      </c>
      <c r="U31" s="355" t="s">
        <v>4760</v>
      </c>
      <c r="V31" s="355" t="s">
        <v>4339</v>
      </c>
      <c r="W31" s="355" t="s">
        <v>4340</v>
      </c>
      <c r="X31" s="355" t="s">
        <v>7005</v>
      </c>
      <c r="Y31" s="355">
        <v>1</v>
      </c>
      <c r="Z31" s="355"/>
      <c r="AA31" s="360">
        <v>-7712515</v>
      </c>
      <c r="AB31" s="360">
        <v>110011424</v>
      </c>
      <c r="AC31" s="355"/>
      <c r="AD31" s="355"/>
      <c r="AE31" s="355"/>
      <c r="AF31" s="355">
        <v>133</v>
      </c>
      <c r="AG31" s="355">
        <v>129</v>
      </c>
      <c r="AH31" s="355"/>
      <c r="AI31" s="355"/>
      <c r="AJ31" s="355" t="s">
        <v>6807</v>
      </c>
      <c r="AK31" s="355">
        <v>180</v>
      </c>
      <c r="AL31" s="355" t="s">
        <v>6808</v>
      </c>
      <c r="AM31" s="355">
        <v>13215006</v>
      </c>
      <c r="AN31" s="355" t="s">
        <v>7006</v>
      </c>
      <c r="AO31" s="355" t="s">
        <v>7007</v>
      </c>
      <c r="AP31" s="355" t="s">
        <v>7008</v>
      </c>
      <c r="AQ31" s="355" t="s">
        <v>7009</v>
      </c>
      <c r="AR31" s="355" t="s">
        <v>7010</v>
      </c>
      <c r="AS31" s="355">
        <v>11630</v>
      </c>
      <c r="AT31" s="355"/>
      <c r="AU31" s="355"/>
      <c r="AV31" s="355"/>
      <c r="AW31" s="355" t="s">
        <v>6814</v>
      </c>
      <c r="AX31" s="355">
        <v>37.78</v>
      </c>
      <c r="AY31" s="355">
        <v>52.85</v>
      </c>
      <c r="AZ31" s="355"/>
      <c r="BA31" s="355"/>
      <c r="BB31" s="355"/>
      <c r="BC31" s="355"/>
      <c r="BD31" s="355"/>
      <c r="BE31" s="355"/>
      <c r="BF31" s="355"/>
      <c r="BG31" s="355"/>
      <c r="BH31" s="355" t="s">
        <v>7011</v>
      </c>
      <c r="BI31" s="361" t="s">
        <v>6816</v>
      </c>
      <c r="BJ31" s="355" t="s">
        <v>6817</v>
      </c>
      <c r="BK31" s="355" t="s">
        <v>6818</v>
      </c>
      <c r="BL31" s="355" t="s">
        <v>3104</v>
      </c>
      <c r="BM31" s="355" t="s">
        <v>5997</v>
      </c>
      <c r="BN31" s="355"/>
      <c r="BO31" s="355"/>
      <c r="BP31" s="355" t="s">
        <v>6820</v>
      </c>
      <c r="BQ31" s="355"/>
      <c r="BR31" s="355"/>
      <c r="BS31" s="355"/>
      <c r="BT31" s="355"/>
      <c r="BU31" s="355"/>
      <c r="BV31" s="355"/>
      <c r="BW31" s="355" t="s">
        <v>6821</v>
      </c>
    </row>
    <row r="32" spans="1:75">
      <c r="A32" s="354">
        <v>30</v>
      </c>
      <c r="B32" s="354" t="s">
        <v>6499</v>
      </c>
      <c r="C32" s="355" t="s">
        <v>4769</v>
      </c>
      <c r="D32" s="356"/>
      <c r="E32" s="355" t="s">
        <v>2917</v>
      </c>
      <c r="F32" s="355" t="s">
        <v>3334</v>
      </c>
      <c r="G32" s="355" t="s">
        <v>3364</v>
      </c>
      <c r="H32" s="355" t="s">
        <v>3365</v>
      </c>
      <c r="I32" s="355" t="s">
        <v>4345</v>
      </c>
      <c r="J32" s="355" t="s">
        <v>3264</v>
      </c>
      <c r="K32" s="355">
        <v>81325923845</v>
      </c>
      <c r="L32" s="355" t="s">
        <v>6992</v>
      </c>
      <c r="M32" s="357">
        <v>43313</v>
      </c>
      <c r="N32" s="355" t="s">
        <v>4831</v>
      </c>
      <c r="O32" s="357">
        <v>43318</v>
      </c>
      <c r="P32" s="357">
        <v>43389</v>
      </c>
      <c r="Q32" s="358">
        <v>43417</v>
      </c>
      <c r="R32" s="359">
        <v>0.71597222222222223</v>
      </c>
      <c r="S32" s="355" t="s">
        <v>4956</v>
      </c>
      <c r="T32" s="355">
        <v>85731390848</v>
      </c>
      <c r="U32" s="355" t="s">
        <v>4760</v>
      </c>
      <c r="V32" s="355" t="s">
        <v>4343</v>
      </c>
      <c r="W32" s="355" t="s">
        <v>4344</v>
      </c>
      <c r="X32" s="355" t="s">
        <v>7012</v>
      </c>
      <c r="Y32" s="355">
        <v>1</v>
      </c>
      <c r="Z32" s="355"/>
      <c r="AA32" s="360">
        <v>-7779961</v>
      </c>
      <c r="AB32" s="360">
        <v>110375751</v>
      </c>
      <c r="AC32" s="356"/>
      <c r="AD32" s="355"/>
      <c r="AE32" s="356"/>
      <c r="AF32" s="355">
        <v>131</v>
      </c>
      <c r="AG32" s="356"/>
      <c r="AH32" s="355"/>
      <c r="AI32" s="355"/>
      <c r="AJ32" s="355" t="s">
        <v>6850</v>
      </c>
      <c r="AK32" s="355">
        <v>180</v>
      </c>
      <c r="AL32" s="355" t="s">
        <v>6808</v>
      </c>
      <c r="AM32" s="355">
        <v>13195209</v>
      </c>
      <c r="AN32" s="355" t="s">
        <v>7013</v>
      </c>
      <c r="AO32" s="355" t="s">
        <v>7014</v>
      </c>
      <c r="AP32" s="355" t="s">
        <v>7015</v>
      </c>
      <c r="AQ32" s="355" t="s">
        <v>7016</v>
      </c>
      <c r="AR32" s="355" t="s">
        <v>7017</v>
      </c>
      <c r="AS32" s="355">
        <v>5170794</v>
      </c>
      <c r="AT32" s="355"/>
      <c r="AU32" s="355"/>
      <c r="AV32" s="355"/>
      <c r="AW32" s="355" t="s">
        <v>6814</v>
      </c>
      <c r="AX32" s="355">
        <v>35.770000000000003</v>
      </c>
      <c r="AY32" s="355">
        <v>52.32</v>
      </c>
      <c r="AZ32" s="355"/>
      <c r="BA32" s="355"/>
      <c r="BB32" s="355"/>
      <c r="BC32" s="355"/>
      <c r="BD32" s="356"/>
      <c r="BE32" s="356"/>
      <c r="BF32" s="355"/>
      <c r="BG32" s="355"/>
      <c r="BH32" s="355" t="s">
        <v>7018</v>
      </c>
      <c r="BI32" s="361" t="s">
        <v>6816</v>
      </c>
      <c r="BJ32" s="355" t="s">
        <v>6817</v>
      </c>
      <c r="BK32" s="355" t="s">
        <v>6818</v>
      </c>
      <c r="BL32" s="355" t="s">
        <v>3105</v>
      </c>
      <c r="BM32" s="355" t="s">
        <v>3105</v>
      </c>
      <c r="BN32" s="355"/>
      <c r="BO32" s="355"/>
      <c r="BP32" s="355" t="s">
        <v>6820</v>
      </c>
      <c r="BQ32" s="355" t="s">
        <v>6947</v>
      </c>
      <c r="BR32" s="355"/>
      <c r="BS32" s="355"/>
      <c r="BT32" s="355"/>
      <c r="BU32" s="355"/>
      <c r="BV32" s="355"/>
      <c r="BW32" s="355" t="s">
        <v>6821</v>
      </c>
    </row>
    <row r="33" spans="1:75">
      <c r="A33" s="354">
        <v>31</v>
      </c>
      <c r="B33" s="354" t="s">
        <v>6500</v>
      </c>
      <c r="C33" s="355" t="s">
        <v>4769</v>
      </c>
      <c r="D33" s="356"/>
      <c r="E33" s="355" t="s">
        <v>4010</v>
      </c>
      <c r="F33" s="355" t="s">
        <v>3334</v>
      </c>
      <c r="G33" s="355" t="s">
        <v>3366</v>
      </c>
      <c r="H33" s="355" t="s">
        <v>3367</v>
      </c>
      <c r="I33" s="355" t="s">
        <v>4349</v>
      </c>
      <c r="J33" s="355" t="s">
        <v>2973</v>
      </c>
      <c r="K33" s="355" t="s">
        <v>7019</v>
      </c>
      <c r="L33" s="355" t="s">
        <v>4879</v>
      </c>
      <c r="M33" s="368">
        <v>43304</v>
      </c>
      <c r="N33" s="355" t="s">
        <v>4831</v>
      </c>
      <c r="O33" s="368">
        <v>43312</v>
      </c>
      <c r="P33" s="368">
        <v>43391</v>
      </c>
      <c r="Q33" s="358">
        <v>43425</v>
      </c>
      <c r="R33" s="359">
        <v>0.51250000000000007</v>
      </c>
      <c r="S33" s="355" t="s">
        <v>7020</v>
      </c>
      <c r="T33" s="355">
        <v>82324872492</v>
      </c>
      <c r="U33" s="355" t="s">
        <v>4760</v>
      </c>
      <c r="V33" s="355" t="s">
        <v>4347</v>
      </c>
      <c r="W33" s="355" t="s">
        <v>4348</v>
      </c>
      <c r="X33" s="355" t="s">
        <v>7021</v>
      </c>
      <c r="Y33" s="355">
        <v>1</v>
      </c>
      <c r="Z33" s="355"/>
      <c r="AA33" s="360">
        <v>-6992609</v>
      </c>
      <c r="AB33" s="360">
        <v>109141249</v>
      </c>
      <c r="AC33" s="355"/>
      <c r="AD33" s="355"/>
      <c r="AE33" s="356"/>
      <c r="AF33" s="355">
        <v>136</v>
      </c>
      <c r="AG33" s="355">
        <v>127</v>
      </c>
      <c r="AH33" s="355"/>
      <c r="AI33" s="355"/>
      <c r="AJ33" s="355" t="s">
        <v>6841</v>
      </c>
      <c r="AK33" s="355">
        <v>180</v>
      </c>
      <c r="AL33" s="355" t="s">
        <v>6808</v>
      </c>
      <c r="AM33" s="355">
        <v>13319152</v>
      </c>
      <c r="AN33" s="355" t="s">
        <v>7022</v>
      </c>
      <c r="AO33" s="355" t="s">
        <v>7023</v>
      </c>
      <c r="AP33" s="355" t="s">
        <v>7024</v>
      </c>
      <c r="AQ33" s="355" t="s">
        <v>7025</v>
      </c>
      <c r="AR33" s="355" t="s">
        <v>7026</v>
      </c>
      <c r="AS33" s="355">
        <v>5170835</v>
      </c>
      <c r="AT33" s="355"/>
      <c r="AU33" s="355"/>
      <c r="AV33" s="355"/>
      <c r="AW33" s="355" t="s">
        <v>6814</v>
      </c>
      <c r="AX33" s="355">
        <v>35.22</v>
      </c>
      <c r="AY33" s="355">
        <v>53.17</v>
      </c>
      <c r="AZ33" s="355"/>
      <c r="BA33" s="355"/>
      <c r="BB33" s="355"/>
      <c r="BC33" s="355"/>
      <c r="BD33" s="355"/>
      <c r="BE33" s="355"/>
      <c r="BF33" s="355"/>
      <c r="BG33" s="355"/>
      <c r="BH33" s="355" t="s">
        <v>6871</v>
      </c>
      <c r="BI33" s="361" t="s">
        <v>6816</v>
      </c>
      <c r="BJ33" s="355" t="s">
        <v>6817</v>
      </c>
      <c r="BK33" s="355" t="s">
        <v>6818</v>
      </c>
      <c r="BL33" s="355" t="s">
        <v>7027</v>
      </c>
      <c r="BM33" s="355" t="s">
        <v>6983</v>
      </c>
      <c r="BN33" s="355"/>
      <c r="BO33" s="355"/>
      <c r="BP33" s="355" t="s">
        <v>6820</v>
      </c>
      <c r="BQ33" s="355"/>
      <c r="BR33" s="355"/>
      <c r="BS33" s="355"/>
      <c r="BT33" s="355"/>
      <c r="BU33" s="355"/>
      <c r="BV33" s="355"/>
      <c r="BW33" s="355" t="s">
        <v>6821</v>
      </c>
    </row>
    <row r="34" spans="1:75">
      <c r="A34" s="354">
        <v>32</v>
      </c>
      <c r="B34" s="354" t="s">
        <v>6501</v>
      </c>
      <c r="C34" s="355" t="s">
        <v>4769</v>
      </c>
      <c r="D34" s="356"/>
      <c r="E34" s="355" t="s">
        <v>4010</v>
      </c>
      <c r="F34" s="355" t="s">
        <v>3334</v>
      </c>
      <c r="G34" s="355" t="s">
        <v>3368</v>
      </c>
      <c r="H34" s="355" t="s">
        <v>3369</v>
      </c>
      <c r="I34" s="355" t="s">
        <v>4353</v>
      </c>
      <c r="J34" s="355" t="s">
        <v>2954</v>
      </c>
      <c r="K34" s="355">
        <v>87876706441</v>
      </c>
      <c r="L34" s="355" t="s">
        <v>6440</v>
      </c>
      <c r="M34" s="357">
        <v>43305</v>
      </c>
      <c r="N34" s="355" t="s">
        <v>4831</v>
      </c>
      <c r="O34" s="357">
        <v>43308</v>
      </c>
      <c r="P34" s="357">
        <v>43392</v>
      </c>
      <c r="Q34" s="358">
        <v>43424</v>
      </c>
      <c r="R34" s="359">
        <v>0.61249999999999993</v>
      </c>
      <c r="S34" s="355" t="s">
        <v>2178</v>
      </c>
      <c r="T34" s="355">
        <v>85641113003</v>
      </c>
      <c r="U34" s="355" t="s">
        <v>4760</v>
      </c>
      <c r="V34" s="355" t="s">
        <v>4351</v>
      </c>
      <c r="W34" s="355" t="s">
        <v>4352</v>
      </c>
      <c r="X34" s="355" t="s">
        <v>7028</v>
      </c>
      <c r="Y34" s="355">
        <v>1</v>
      </c>
      <c r="Z34" s="355"/>
      <c r="AA34" s="360">
        <v>-6874213</v>
      </c>
      <c r="AB34" s="360">
        <v>109040591</v>
      </c>
      <c r="AC34" s="356"/>
      <c r="AD34" s="355"/>
      <c r="AE34" s="356"/>
      <c r="AF34" s="355">
        <v>124</v>
      </c>
      <c r="AG34" s="355">
        <v>119</v>
      </c>
      <c r="AH34" s="355"/>
      <c r="AI34" s="355"/>
      <c r="AJ34" s="355" t="s">
        <v>7029</v>
      </c>
      <c r="AK34" s="355">
        <v>180</v>
      </c>
      <c r="AL34" s="355" t="s">
        <v>6808</v>
      </c>
      <c r="AM34" s="355">
        <v>13214851</v>
      </c>
      <c r="AN34" s="355" t="s">
        <v>7030</v>
      </c>
      <c r="AO34" s="355" t="s">
        <v>7031</v>
      </c>
      <c r="AP34" s="355" t="s">
        <v>7032</v>
      </c>
      <c r="AQ34" s="355" t="s">
        <v>7033</v>
      </c>
      <c r="AR34" s="355" t="s">
        <v>7034</v>
      </c>
      <c r="AS34" s="355" t="s">
        <v>7035</v>
      </c>
      <c r="AT34" s="355"/>
      <c r="AU34" s="355"/>
      <c r="AV34" s="355"/>
      <c r="AW34" s="355" t="s">
        <v>6814</v>
      </c>
      <c r="AX34" s="355">
        <v>36</v>
      </c>
      <c r="AY34" s="355">
        <v>52.83</v>
      </c>
      <c r="AZ34" s="355"/>
      <c r="BA34" s="355"/>
      <c r="BB34" s="355"/>
      <c r="BC34" s="355"/>
      <c r="BD34" s="356"/>
      <c r="BE34" s="356"/>
      <c r="BF34" s="355"/>
      <c r="BG34" s="355"/>
      <c r="BH34" s="355" t="s">
        <v>7036</v>
      </c>
      <c r="BI34" s="361" t="s">
        <v>6816</v>
      </c>
      <c r="BJ34" s="355" t="s">
        <v>6817</v>
      </c>
      <c r="BK34" s="355" t="s">
        <v>6818</v>
      </c>
      <c r="BL34" s="355" t="s">
        <v>7027</v>
      </c>
      <c r="BM34" s="355" t="s">
        <v>7027</v>
      </c>
      <c r="BN34" s="355"/>
      <c r="BO34" s="355"/>
      <c r="BP34" s="355" t="s">
        <v>6820</v>
      </c>
      <c r="BQ34" s="355"/>
      <c r="BR34" s="355"/>
      <c r="BS34" s="355"/>
      <c r="BT34" s="355"/>
      <c r="BU34" s="355"/>
      <c r="BV34" s="355"/>
      <c r="BW34" s="355" t="s">
        <v>6821</v>
      </c>
    </row>
    <row r="35" spans="1:75">
      <c r="A35" s="354">
        <v>33</v>
      </c>
      <c r="B35" s="354" t="s">
        <v>6502</v>
      </c>
      <c r="C35" s="355" t="s">
        <v>4769</v>
      </c>
      <c r="D35" s="356"/>
      <c r="E35" s="355" t="s">
        <v>2917</v>
      </c>
      <c r="F35" s="355" t="s">
        <v>3334</v>
      </c>
      <c r="G35" s="355" t="s">
        <v>3370</v>
      </c>
      <c r="H35" s="355" t="s">
        <v>3371</v>
      </c>
      <c r="I35" s="355" t="s">
        <v>4357</v>
      </c>
      <c r="J35" s="355" t="s">
        <v>3260</v>
      </c>
      <c r="K35" s="355">
        <v>82242798652</v>
      </c>
      <c r="L35" s="355" t="s">
        <v>6992</v>
      </c>
      <c r="M35" s="357">
        <v>43336</v>
      </c>
      <c r="N35" s="355" t="s">
        <v>4831</v>
      </c>
      <c r="O35" s="357">
        <v>43335</v>
      </c>
      <c r="P35" s="357">
        <v>43392</v>
      </c>
      <c r="Q35" s="358">
        <v>43425</v>
      </c>
      <c r="R35" s="359">
        <v>0.33611111111111108</v>
      </c>
      <c r="S35" s="355" t="s">
        <v>7037</v>
      </c>
      <c r="T35" s="355">
        <v>81392228878</v>
      </c>
      <c r="U35" s="355" t="s">
        <v>4760</v>
      </c>
      <c r="V35" s="355" t="s">
        <v>4355</v>
      </c>
      <c r="W35" s="355" t="s">
        <v>4356</v>
      </c>
      <c r="X35" s="355" t="s">
        <v>7038</v>
      </c>
      <c r="Y35" s="355">
        <v>1</v>
      </c>
      <c r="Z35" s="355"/>
      <c r="AA35" s="360">
        <v>7493013</v>
      </c>
      <c r="AB35" s="360">
        <v>110222257</v>
      </c>
      <c r="AC35" s="356"/>
      <c r="AD35" s="355"/>
      <c r="AE35" s="356"/>
      <c r="AF35" s="355">
        <v>125</v>
      </c>
      <c r="AG35" s="355">
        <v>127</v>
      </c>
      <c r="AH35" s="355"/>
      <c r="AI35" s="355"/>
      <c r="AJ35" s="355" t="s">
        <v>6841</v>
      </c>
      <c r="AK35" s="355">
        <v>180</v>
      </c>
      <c r="AL35" s="355" t="s">
        <v>6808</v>
      </c>
      <c r="AM35" s="355">
        <v>13211836</v>
      </c>
      <c r="AN35" s="355" t="s">
        <v>7039</v>
      </c>
      <c r="AO35" s="355" t="s">
        <v>7040</v>
      </c>
      <c r="AP35" s="355" t="s">
        <v>7041</v>
      </c>
      <c r="AQ35" s="355" t="s">
        <v>7042</v>
      </c>
      <c r="AR35" s="355" t="s">
        <v>7043</v>
      </c>
      <c r="AS35" s="355">
        <v>4170537</v>
      </c>
      <c r="AT35" s="355"/>
      <c r="AU35" s="355"/>
      <c r="AV35" s="355"/>
      <c r="AW35" s="355" t="s">
        <v>6814</v>
      </c>
      <c r="AX35" s="355">
        <v>36.409999999999997</v>
      </c>
      <c r="AY35" s="355">
        <v>52.21</v>
      </c>
      <c r="AZ35" s="355"/>
      <c r="BA35" s="355"/>
      <c r="BB35" s="355"/>
      <c r="BC35" s="355"/>
      <c r="BD35" s="356"/>
      <c r="BE35" s="356"/>
      <c r="BF35" s="355"/>
      <c r="BG35" s="355"/>
      <c r="BH35" s="355" t="s">
        <v>6945</v>
      </c>
      <c r="BI35" s="361" t="s">
        <v>6816</v>
      </c>
      <c r="BJ35" s="355" t="s">
        <v>6817</v>
      </c>
      <c r="BK35" s="355" t="s">
        <v>6818</v>
      </c>
      <c r="BL35" s="355" t="s">
        <v>3084</v>
      </c>
      <c r="BM35" s="355" t="s">
        <v>3008</v>
      </c>
      <c r="BN35" s="355"/>
      <c r="BO35" s="355"/>
      <c r="BP35" s="355" t="s">
        <v>6820</v>
      </c>
      <c r="BQ35" s="355"/>
      <c r="BR35" s="355"/>
      <c r="BS35" s="355"/>
      <c r="BT35" s="355"/>
      <c r="BU35" s="355"/>
      <c r="BV35" s="355"/>
      <c r="BW35" s="355" t="s">
        <v>6821</v>
      </c>
    </row>
    <row r="36" spans="1:75">
      <c r="A36" s="355">
        <v>34</v>
      </c>
      <c r="B36" s="355" t="s">
        <v>6503</v>
      </c>
      <c r="C36" s="355" t="s">
        <v>4769</v>
      </c>
      <c r="D36" s="356"/>
      <c r="E36" s="355" t="s">
        <v>4010</v>
      </c>
      <c r="F36" s="355" t="s">
        <v>3334</v>
      </c>
      <c r="G36" s="355" t="s">
        <v>3372</v>
      </c>
      <c r="H36" s="355" t="s">
        <v>3373</v>
      </c>
      <c r="I36" s="355" t="s">
        <v>4364</v>
      </c>
      <c r="J36" s="355" t="s">
        <v>3226</v>
      </c>
      <c r="K36" s="355">
        <v>85225446780</v>
      </c>
      <c r="L36" s="355" t="s">
        <v>6440</v>
      </c>
      <c r="M36" s="357">
        <v>43304</v>
      </c>
      <c r="N36" s="355" t="s">
        <v>4831</v>
      </c>
      <c r="O36" s="357">
        <v>43304</v>
      </c>
      <c r="P36" s="357">
        <v>43388</v>
      </c>
      <c r="Q36" s="358">
        <v>43423</v>
      </c>
      <c r="R36" s="359">
        <v>0.625</v>
      </c>
      <c r="S36" s="355" t="s">
        <v>2183</v>
      </c>
      <c r="T36" s="355">
        <v>85600006417</v>
      </c>
      <c r="U36" s="355" t="s">
        <v>4760</v>
      </c>
      <c r="V36" s="355" t="s">
        <v>4362</v>
      </c>
      <c r="W36" s="355" t="s">
        <v>4363</v>
      </c>
      <c r="X36" s="355" t="s">
        <v>7044</v>
      </c>
      <c r="Y36" s="355">
        <v>1</v>
      </c>
      <c r="Z36" s="355"/>
      <c r="AA36" s="360">
        <v>-7122416</v>
      </c>
      <c r="AB36" s="360">
        <v>110406599</v>
      </c>
      <c r="AC36" s="356"/>
      <c r="AD36" s="355"/>
      <c r="AE36" s="356"/>
      <c r="AF36" s="355">
        <v>129</v>
      </c>
      <c r="AG36" s="355">
        <v>122</v>
      </c>
      <c r="AH36" s="355"/>
      <c r="AI36" s="355"/>
      <c r="AJ36" s="355" t="s">
        <v>6841</v>
      </c>
      <c r="AK36" s="355">
        <v>180</v>
      </c>
      <c r="AL36" s="355" t="s">
        <v>6808</v>
      </c>
      <c r="AM36" s="355">
        <v>13318532</v>
      </c>
      <c r="AN36" s="355" t="s">
        <v>7045</v>
      </c>
      <c r="AO36" s="355" t="s">
        <v>7046</v>
      </c>
      <c r="AP36" s="355" t="s">
        <v>7047</v>
      </c>
      <c r="AQ36" s="355" t="s">
        <v>7048</v>
      </c>
      <c r="AR36" s="355" t="s">
        <v>7049</v>
      </c>
      <c r="AS36" s="355">
        <v>12163873</v>
      </c>
      <c r="AT36" s="355"/>
      <c r="AU36" s="355"/>
      <c r="AV36" s="355"/>
      <c r="AW36" s="355" t="s">
        <v>6814</v>
      </c>
      <c r="AX36" s="355">
        <v>35.53</v>
      </c>
      <c r="AY36" s="355">
        <v>50.82</v>
      </c>
      <c r="AZ36" s="355" t="s">
        <v>6816</v>
      </c>
      <c r="BA36" s="355"/>
      <c r="BB36" s="355"/>
      <c r="BC36" s="355"/>
      <c r="BD36" s="355"/>
      <c r="BE36" s="355"/>
      <c r="BF36" s="355"/>
      <c r="BG36" s="355"/>
      <c r="BH36" s="355" t="s">
        <v>6973</v>
      </c>
      <c r="BI36" s="361" t="s">
        <v>6816</v>
      </c>
      <c r="BJ36" s="355" t="s">
        <v>6817</v>
      </c>
      <c r="BK36" s="355" t="s">
        <v>6818</v>
      </c>
      <c r="BL36" s="355" t="s">
        <v>3084</v>
      </c>
      <c r="BM36" s="355" t="s">
        <v>6946</v>
      </c>
      <c r="BN36" s="355"/>
      <c r="BO36" s="355"/>
      <c r="BP36" s="355" t="s">
        <v>6820</v>
      </c>
      <c r="BQ36" s="355"/>
      <c r="BR36" s="355"/>
      <c r="BS36" s="355"/>
      <c r="BT36" s="355"/>
      <c r="BU36" s="355"/>
      <c r="BV36" s="355"/>
      <c r="BW36" s="355" t="s">
        <v>6821</v>
      </c>
    </row>
    <row r="37" spans="1:75">
      <c r="A37" s="354">
        <v>35</v>
      </c>
      <c r="B37" s="354" t="s">
        <v>6504</v>
      </c>
      <c r="C37" s="355" t="s">
        <v>4769</v>
      </c>
      <c r="D37" s="356"/>
      <c r="E37" s="355" t="s">
        <v>2917</v>
      </c>
      <c r="F37" s="355" t="s">
        <v>3334</v>
      </c>
      <c r="G37" s="355" t="s">
        <v>3349</v>
      </c>
      <c r="H37" s="355" t="s">
        <v>3374</v>
      </c>
      <c r="I37" s="355" t="s">
        <v>7050</v>
      </c>
      <c r="J37" s="355" t="s">
        <v>3088</v>
      </c>
      <c r="K37" s="355">
        <v>82138167126</v>
      </c>
      <c r="L37" s="355" t="s">
        <v>6440</v>
      </c>
      <c r="M37" s="357">
        <v>43311</v>
      </c>
      <c r="N37" s="355" t="s">
        <v>4831</v>
      </c>
      <c r="O37" s="357">
        <v>43312</v>
      </c>
      <c r="P37" s="368">
        <v>43391</v>
      </c>
      <c r="Q37" s="358">
        <v>43419</v>
      </c>
      <c r="R37" s="359">
        <v>0.44861111111111113</v>
      </c>
      <c r="S37" s="355" t="s">
        <v>7051</v>
      </c>
      <c r="T37" s="355">
        <v>82225738008</v>
      </c>
      <c r="U37" s="355" t="s">
        <v>4760</v>
      </c>
      <c r="V37" s="355" t="s">
        <v>4365</v>
      </c>
      <c r="W37" s="355" t="s">
        <v>4366</v>
      </c>
      <c r="X37" s="356" t="s">
        <v>6924</v>
      </c>
      <c r="Y37" s="355">
        <v>1</v>
      </c>
      <c r="Z37" s="355"/>
      <c r="AA37" s="360">
        <v>-7318858</v>
      </c>
      <c r="AB37" s="360">
        <v>110185221</v>
      </c>
      <c r="AC37" s="356"/>
      <c r="AD37" s="355"/>
      <c r="AE37" s="356"/>
      <c r="AF37" s="355">
        <v>135</v>
      </c>
      <c r="AG37" s="355">
        <v>127</v>
      </c>
      <c r="AH37" s="355"/>
      <c r="AI37" s="355"/>
      <c r="AJ37" s="355" t="s">
        <v>6841</v>
      </c>
      <c r="AK37" s="355">
        <v>180</v>
      </c>
      <c r="AL37" s="355" t="s">
        <v>6808</v>
      </c>
      <c r="AM37" s="355">
        <v>13318547</v>
      </c>
      <c r="AN37" s="355" t="s">
        <v>7052</v>
      </c>
      <c r="AO37" s="355" t="s">
        <v>7053</v>
      </c>
      <c r="AP37" s="355" t="s">
        <v>7054</v>
      </c>
      <c r="AQ37" s="355" t="s">
        <v>7055</v>
      </c>
      <c r="AR37" s="355" t="s">
        <v>7056</v>
      </c>
      <c r="AS37" s="355">
        <v>11162759</v>
      </c>
      <c r="AT37" s="355"/>
      <c r="AU37" s="355"/>
      <c r="AV37" s="355"/>
      <c r="AW37" s="355" t="s">
        <v>6814</v>
      </c>
      <c r="AX37" s="355">
        <v>35.049999999999997</v>
      </c>
      <c r="AY37" s="355">
        <v>52.02</v>
      </c>
      <c r="AZ37" s="355"/>
      <c r="BA37" s="355"/>
      <c r="BB37" s="355"/>
      <c r="BC37" s="355"/>
      <c r="BD37" s="356"/>
      <c r="BE37" s="356"/>
      <c r="BF37" s="355"/>
      <c r="BG37" s="355"/>
      <c r="BH37" s="355" t="s">
        <v>6871</v>
      </c>
      <c r="BI37" s="361" t="s">
        <v>6816</v>
      </c>
      <c r="BJ37" s="355" t="s">
        <v>6817</v>
      </c>
      <c r="BK37" s="355" t="s">
        <v>6818</v>
      </c>
      <c r="BL37" s="355" t="s">
        <v>3084</v>
      </c>
      <c r="BM37" s="355" t="s">
        <v>3084</v>
      </c>
      <c r="BN37" s="355"/>
      <c r="BO37" s="355"/>
      <c r="BP37" s="355" t="s">
        <v>6820</v>
      </c>
      <c r="BQ37" s="355"/>
      <c r="BR37" s="355"/>
      <c r="BS37" s="355"/>
      <c r="BT37" s="355"/>
      <c r="BU37" s="355"/>
      <c r="BV37" s="355"/>
      <c r="BW37" s="355" t="s">
        <v>6821</v>
      </c>
    </row>
    <row r="38" spans="1:75">
      <c r="A38" s="354">
        <v>36</v>
      </c>
      <c r="B38" s="354" t="s">
        <v>6505</v>
      </c>
      <c r="C38" s="355" t="s">
        <v>4769</v>
      </c>
      <c r="D38" s="356"/>
      <c r="E38" s="355" t="s">
        <v>4010</v>
      </c>
      <c r="F38" s="355" t="s">
        <v>3334</v>
      </c>
      <c r="G38" s="355" t="s">
        <v>3375</v>
      </c>
      <c r="H38" s="355" t="s">
        <v>3376</v>
      </c>
      <c r="I38" s="355" t="s">
        <v>4371</v>
      </c>
      <c r="J38" s="355" t="s">
        <v>5692</v>
      </c>
      <c r="K38" s="355">
        <v>82219161516</v>
      </c>
      <c r="L38" s="355" t="s">
        <v>4879</v>
      </c>
      <c r="M38" s="368">
        <v>43303</v>
      </c>
      <c r="N38" s="355" t="s">
        <v>4831</v>
      </c>
      <c r="O38" s="368">
        <v>43310</v>
      </c>
      <c r="P38" s="368">
        <v>43390</v>
      </c>
      <c r="Q38" s="358">
        <v>43418</v>
      </c>
      <c r="R38" s="359">
        <v>0.57708333333333328</v>
      </c>
      <c r="S38" s="355" t="s">
        <v>5156</v>
      </c>
      <c r="T38" s="355"/>
      <c r="U38" s="355" t="s">
        <v>4760</v>
      </c>
      <c r="V38" s="355" t="s">
        <v>4369</v>
      </c>
      <c r="W38" s="355" t="s">
        <v>4370</v>
      </c>
      <c r="X38" s="356" t="s">
        <v>7057</v>
      </c>
      <c r="Y38" s="355">
        <v>1</v>
      </c>
      <c r="Z38" s="355"/>
      <c r="AA38" s="360">
        <v>-6890859</v>
      </c>
      <c r="AB38" s="360">
        <v>10939589</v>
      </c>
      <c r="AC38" s="356"/>
      <c r="AD38" s="355"/>
      <c r="AE38" s="356"/>
      <c r="AF38" s="355">
        <v>120</v>
      </c>
      <c r="AG38" s="355">
        <v>118</v>
      </c>
      <c r="AH38" s="355"/>
      <c r="AI38" s="355"/>
      <c r="AJ38" s="355" t="s">
        <v>6976</v>
      </c>
      <c r="AK38" s="355">
        <v>180</v>
      </c>
      <c r="AL38" s="355" t="s">
        <v>6808</v>
      </c>
      <c r="AM38" s="355">
        <v>13214785</v>
      </c>
      <c r="AN38" s="355" t="s">
        <v>7058</v>
      </c>
      <c r="AO38" s="355" t="s">
        <v>7059</v>
      </c>
      <c r="AP38" s="355" t="s">
        <v>7060</v>
      </c>
      <c r="AQ38" s="355" t="s">
        <v>7061</v>
      </c>
      <c r="AR38" s="355" t="s">
        <v>7062</v>
      </c>
      <c r="AS38" s="355" t="s">
        <v>7063</v>
      </c>
      <c r="AT38" s="355"/>
      <c r="AU38" s="355"/>
      <c r="AV38" s="355"/>
      <c r="AW38" s="355" t="s">
        <v>6814</v>
      </c>
      <c r="AX38" s="355">
        <v>37.22</v>
      </c>
      <c r="AY38" s="355">
        <v>52.97</v>
      </c>
      <c r="AZ38" s="355"/>
      <c r="BA38" s="355"/>
      <c r="BB38" s="355"/>
      <c r="BC38" s="355"/>
      <c r="BD38" s="355"/>
      <c r="BE38" s="355"/>
      <c r="BF38" s="355"/>
      <c r="BG38" s="355"/>
      <c r="BH38" s="355" t="s">
        <v>7064</v>
      </c>
      <c r="BI38" s="361" t="s">
        <v>6816</v>
      </c>
      <c r="BJ38" s="355" t="s">
        <v>6817</v>
      </c>
      <c r="BK38" s="355" t="s">
        <v>6818</v>
      </c>
      <c r="BL38" s="355" t="s">
        <v>6930</v>
      </c>
      <c r="BM38" s="355" t="s">
        <v>6930</v>
      </c>
      <c r="BN38" s="355"/>
      <c r="BO38" s="355"/>
      <c r="BP38" s="355" t="s">
        <v>6820</v>
      </c>
      <c r="BQ38" s="355"/>
      <c r="BR38" s="355"/>
      <c r="BS38" s="355"/>
      <c r="BT38" s="355"/>
      <c r="BU38" s="355"/>
      <c r="BV38" s="355"/>
      <c r="BW38" s="355" t="s">
        <v>6821</v>
      </c>
    </row>
    <row r="39" spans="1:75">
      <c r="A39" s="354">
        <v>37</v>
      </c>
      <c r="B39" s="354" t="s">
        <v>6506</v>
      </c>
      <c r="C39" s="355" t="s">
        <v>4769</v>
      </c>
      <c r="D39" s="356"/>
      <c r="E39" s="355" t="s">
        <v>2917</v>
      </c>
      <c r="F39" s="355" t="s">
        <v>3334</v>
      </c>
      <c r="G39" s="355" t="s">
        <v>3377</v>
      </c>
      <c r="H39" s="355" t="s">
        <v>3378</v>
      </c>
      <c r="I39" s="355" t="s">
        <v>4375</v>
      </c>
      <c r="J39" s="355" t="s">
        <v>3260</v>
      </c>
      <c r="K39" s="355">
        <v>82242798652</v>
      </c>
      <c r="L39" s="355" t="s">
        <v>6440</v>
      </c>
      <c r="M39" s="357">
        <v>43333</v>
      </c>
      <c r="N39" s="355" t="s">
        <v>4831</v>
      </c>
      <c r="O39" s="357">
        <v>43337</v>
      </c>
      <c r="P39" s="357">
        <v>43395</v>
      </c>
      <c r="Q39" s="358">
        <v>43424</v>
      </c>
      <c r="R39" s="359">
        <v>0.96736111111111101</v>
      </c>
      <c r="S39" s="355" t="s">
        <v>7065</v>
      </c>
      <c r="T39" s="355">
        <v>81226111000</v>
      </c>
      <c r="U39" s="355" t="s">
        <v>4760</v>
      </c>
      <c r="V39" s="355" t="s">
        <v>4373</v>
      </c>
      <c r="W39" s="355" t="s">
        <v>4374</v>
      </c>
      <c r="X39" s="355" t="s">
        <v>7066</v>
      </c>
      <c r="Y39" s="355">
        <v>1</v>
      </c>
      <c r="Z39" s="355"/>
      <c r="AA39" s="360">
        <v>-7567481</v>
      </c>
      <c r="AB39" s="360">
        <v>110814751</v>
      </c>
      <c r="AC39" s="355"/>
      <c r="AD39" s="355"/>
      <c r="AE39" s="356"/>
      <c r="AF39" s="355">
        <v>134</v>
      </c>
      <c r="AG39" s="355">
        <v>131</v>
      </c>
      <c r="AH39" s="355"/>
      <c r="AI39" s="355"/>
      <c r="AJ39" s="355" t="s">
        <v>6841</v>
      </c>
      <c r="AK39" s="355">
        <v>180</v>
      </c>
      <c r="AL39" s="355" t="s">
        <v>6808</v>
      </c>
      <c r="AM39" s="355">
        <v>13216308</v>
      </c>
      <c r="AN39" s="355" t="s">
        <v>7067</v>
      </c>
      <c r="AO39" s="355" t="s">
        <v>7068</v>
      </c>
      <c r="AP39" s="355" t="s">
        <v>7069</v>
      </c>
      <c r="AQ39" s="355" t="s">
        <v>7070</v>
      </c>
      <c r="AR39" s="355" t="s">
        <v>7071</v>
      </c>
      <c r="AS39" s="355">
        <v>1170013</v>
      </c>
      <c r="AT39" s="355"/>
      <c r="AU39" s="355"/>
      <c r="AV39" s="355"/>
      <c r="AW39" s="355" t="s">
        <v>6814</v>
      </c>
      <c r="AX39" s="355">
        <v>37.049999999999997</v>
      </c>
      <c r="AY39" s="355">
        <v>53.38</v>
      </c>
      <c r="AZ39" s="355"/>
      <c r="BA39" s="355"/>
      <c r="BB39" s="355"/>
      <c r="BC39" s="355"/>
      <c r="BD39" s="355"/>
      <c r="BE39" s="355"/>
      <c r="BF39" s="355"/>
      <c r="BG39" s="355"/>
      <c r="BH39" s="355" t="s">
        <v>6945</v>
      </c>
      <c r="BI39" s="361" t="s">
        <v>6816</v>
      </c>
      <c r="BJ39" s="355" t="s">
        <v>6817</v>
      </c>
      <c r="BK39" s="355" t="s">
        <v>6818</v>
      </c>
      <c r="BL39" s="355" t="s">
        <v>3091</v>
      </c>
      <c r="BM39" s="355" t="s">
        <v>3091</v>
      </c>
      <c r="BN39" s="355"/>
      <c r="BO39" s="355"/>
      <c r="BP39" s="355" t="s">
        <v>6820</v>
      </c>
      <c r="BQ39" s="355"/>
      <c r="BR39" s="355"/>
      <c r="BS39" s="355"/>
      <c r="BT39" s="355"/>
      <c r="BU39" s="355"/>
      <c r="BV39" s="355"/>
      <c r="BW39" s="355" t="s">
        <v>6821</v>
      </c>
    </row>
    <row r="40" spans="1:75">
      <c r="A40" s="354">
        <v>38</v>
      </c>
      <c r="B40" s="354" t="s">
        <v>6507</v>
      </c>
      <c r="C40" s="355" t="s">
        <v>4769</v>
      </c>
      <c r="D40" s="356"/>
      <c r="E40" s="355" t="s">
        <v>4010</v>
      </c>
      <c r="F40" s="355" t="s">
        <v>3334</v>
      </c>
      <c r="G40" s="355" t="s">
        <v>3379</v>
      </c>
      <c r="H40" s="355" t="s">
        <v>3380</v>
      </c>
      <c r="I40" s="355" t="s">
        <v>4379</v>
      </c>
      <c r="J40" s="355" t="s">
        <v>7072</v>
      </c>
      <c r="K40" s="355">
        <v>81317574615</v>
      </c>
      <c r="L40" s="355" t="s">
        <v>6440</v>
      </c>
      <c r="M40" s="368">
        <v>43304</v>
      </c>
      <c r="N40" s="355" t="s">
        <v>4831</v>
      </c>
      <c r="O40" s="368">
        <v>43313</v>
      </c>
      <c r="P40" s="368">
        <v>43391</v>
      </c>
      <c r="Q40" s="358">
        <v>43421</v>
      </c>
      <c r="R40" s="359">
        <v>0.6</v>
      </c>
      <c r="S40" s="355" t="s">
        <v>4828</v>
      </c>
      <c r="T40" s="355" t="s">
        <v>7073</v>
      </c>
      <c r="U40" s="355" t="s">
        <v>4760</v>
      </c>
      <c r="V40" s="355" t="s">
        <v>4377</v>
      </c>
      <c r="W40" s="355" t="s">
        <v>4378</v>
      </c>
      <c r="X40" s="356" t="s">
        <v>7074</v>
      </c>
      <c r="Y40" s="355">
        <v>1</v>
      </c>
      <c r="Z40" s="355"/>
      <c r="AA40" s="360">
        <v>-7080884</v>
      </c>
      <c r="AB40" s="360">
        <v>11091844</v>
      </c>
      <c r="AC40" s="356"/>
      <c r="AD40" s="355"/>
      <c r="AE40" s="356"/>
      <c r="AF40" s="355">
        <v>125</v>
      </c>
      <c r="AG40" s="355">
        <v>129</v>
      </c>
      <c r="AH40" s="355"/>
      <c r="AI40" s="355"/>
      <c r="AJ40" s="355" t="s">
        <v>6850</v>
      </c>
      <c r="AK40" s="355">
        <v>180</v>
      </c>
      <c r="AL40" s="355" t="s">
        <v>6808</v>
      </c>
      <c r="AM40" s="355">
        <v>13196674</v>
      </c>
      <c r="AN40" s="355" t="s">
        <v>7075</v>
      </c>
      <c r="AO40" s="355" t="s">
        <v>7076</v>
      </c>
      <c r="AP40" s="355" t="s">
        <v>7077</v>
      </c>
      <c r="AQ40" s="355" t="s">
        <v>7078</v>
      </c>
      <c r="AR40" s="355" t="s">
        <v>7079</v>
      </c>
      <c r="AS40" s="355">
        <v>12163847</v>
      </c>
      <c r="AT40" s="355"/>
      <c r="AU40" s="355"/>
      <c r="AV40" s="355"/>
      <c r="AW40" s="355" t="s">
        <v>6814</v>
      </c>
      <c r="AX40" s="355">
        <v>36.67</v>
      </c>
      <c r="AY40" s="355">
        <v>53.23</v>
      </c>
      <c r="AZ40" s="355"/>
      <c r="BA40" s="355"/>
      <c r="BB40" s="355"/>
      <c r="BC40" s="355"/>
      <c r="BD40" s="356"/>
      <c r="BE40" s="356"/>
      <c r="BF40" s="355"/>
      <c r="BG40" s="355"/>
      <c r="BH40" s="355" t="s">
        <v>6871</v>
      </c>
      <c r="BI40" s="361" t="s">
        <v>6816</v>
      </c>
      <c r="BJ40" s="355" t="s">
        <v>6817</v>
      </c>
      <c r="BK40" s="355" t="s">
        <v>6818</v>
      </c>
      <c r="BL40" s="355" t="s">
        <v>3088</v>
      </c>
      <c r="BM40" s="355" t="s">
        <v>3084</v>
      </c>
      <c r="BN40" s="355"/>
      <c r="BO40" s="355"/>
      <c r="BP40" s="355" t="s">
        <v>6820</v>
      </c>
      <c r="BQ40" s="355"/>
      <c r="BR40" s="355"/>
      <c r="BS40" s="355"/>
      <c r="BT40" s="355"/>
      <c r="BU40" s="355"/>
      <c r="BV40" s="355"/>
      <c r="BW40" s="355" t="s">
        <v>6821</v>
      </c>
    </row>
    <row r="41" spans="1:75">
      <c r="A41" s="354">
        <v>39</v>
      </c>
      <c r="B41" s="354" t="s">
        <v>6508</v>
      </c>
      <c r="C41" s="355" t="s">
        <v>4769</v>
      </c>
      <c r="D41" s="356"/>
      <c r="E41" s="355" t="s">
        <v>2917</v>
      </c>
      <c r="F41" s="355" t="s">
        <v>3334</v>
      </c>
      <c r="G41" s="355" t="s">
        <v>3381</v>
      </c>
      <c r="H41" s="355" t="s">
        <v>3382</v>
      </c>
      <c r="I41" s="355" t="s">
        <v>4383</v>
      </c>
      <c r="J41" s="355" t="s">
        <v>3260</v>
      </c>
      <c r="K41" s="355">
        <v>82242798652</v>
      </c>
      <c r="L41" s="355" t="s">
        <v>6440</v>
      </c>
      <c r="M41" s="368">
        <v>43306</v>
      </c>
      <c r="N41" s="355" t="s">
        <v>4831</v>
      </c>
      <c r="O41" s="368">
        <v>43309</v>
      </c>
      <c r="P41" s="368">
        <v>43391</v>
      </c>
      <c r="Q41" s="357">
        <f>P41</f>
        <v>43391</v>
      </c>
      <c r="R41" s="359">
        <v>0.58263888888888882</v>
      </c>
      <c r="S41" s="355" t="s">
        <v>7080</v>
      </c>
      <c r="T41" s="355">
        <v>85642141332</v>
      </c>
      <c r="U41" s="355" t="s">
        <v>4760</v>
      </c>
      <c r="V41" s="355" t="s">
        <v>4381</v>
      </c>
      <c r="W41" s="355" t="s">
        <v>4382</v>
      </c>
      <c r="X41" s="356" t="s">
        <v>7081</v>
      </c>
      <c r="Y41" s="355">
        <v>1</v>
      </c>
      <c r="Z41" s="355"/>
      <c r="AA41" s="360">
        <v>-7550814</v>
      </c>
      <c r="AB41" s="360">
        <v>110737066</v>
      </c>
      <c r="AC41" s="355"/>
      <c r="AD41" s="355"/>
      <c r="AE41" s="356">
        <v>66</v>
      </c>
      <c r="AF41" s="356">
        <v>68</v>
      </c>
      <c r="AG41" s="356"/>
      <c r="AH41" s="355"/>
      <c r="AI41" s="355"/>
      <c r="AJ41" s="355" t="s">
        <v>6841</v>
      </c>
      <c r="AK41" s="355">
        <v>180</v>
      </c>
      <c r="AL41" s="355" t="s">
        <v>6808</v>
      </c>
      <c r="AM41" s="356"/>
      <c r="AN41" s="355" t="s">
        <v>7082</v>
      </c>
      <c r="AO41" s="355" t="s">
        <v>7083</v>
      </c>
      <c r="AP41" s="355" t="s">
        <v>7084</v>
      </c>
      <c r="AQ41" s="355" t="s">
        <v>7085</v>
      </c>
      <c r="AR41" s="355" t="s">
        <v>7086</v>
      </c>
      <c r="AS41" s="355">
        <v>5170754</v>
      </c>
      <c r="AT41" s="355"/>
      <c r="AU41" s="355"/>
      <c r="AV41" s="355"/>
      <c r="AW41" s="355" t="s">
        <v>6814</v>
      </c>
      <c r="AX41" s="356">
        <v>38.090000000000003</v>
      </c>
      <c r="AY41" s="356">
        <v>43.22</v>
      </c>
      <c r="AZ41" s="355"/>
      <c r="BA41" s="355"/>
      <c r="BB41" s="355"/>
      <c r="BC41" s="355"/>
      <c r="BD41" s="356"/>
      <c r="BE41" s="356"/>
      <c r="BF41" s="355"/>
      <c r="BG41" s="355"/>
      <c r="BH41" s="355" t="s">
        <v>6945</v>
      </c>
      <c r="BI41" s="361" t="s">
        <v>6816</v>
      </c>
      <c r="BJ41" s="355" t="s">
        <v>6817</v>
      </c>
      <c r="BK41" s="355" t="s">
        <v>6818</v>
      </c>
      <c r="BL41" s="355" t="s">
        <v>3091</v>
      </c>
      <c r="BM41" s="355"/>
      <c r="BN41" s="355"/>
      <c r="BO41" s="355"/>
      <c r="BP41" s="355" t="s">
        <v>6820</v>
      </c>
      <c r="BQ41" s="355"/>
      <c r="BR41" s="355"/>
      <c r="BS41" s="355"/>
      <c r="BT41" s="355"/>
      <c r="BU41" s="355"/>
      <c r="BV41" s="355"/>
      <c r="BW41" s="355" t="s">
        <v>6821</v>
      </c>
    </row>
    <row r="42" spans="1:75">
      <c r="A42" s="354">
        <v>40</v>
      </c>
      <c r="B42" s="354" t="s">
        <v>6509</v>
      </c>
      <c r="C42" s="355" t="s">
        <v>4769</v>
      </c>
      <c r="D42" s="356"/>
      <c r="E42" s="355" t="s">
        <v>2917</v>
      </c>
      <c r="F42" s="355" t="s">
        <v>3334</v>
      </c>
      <c r="G42" s="355" t="s">
        <v>3383</v>
      </c>
      <c r="H42" s="355" t="s">
        <v>3384</v>
      </c>
      <c r="I42" s="355" t="s">
        <v>4387</v>
      </c>
      <c r="J42" s="355" t="s">
        <v>3264</v>
      </c>
      <c r="K42" s="355">
        <v>81325923845</v>
      </c>
      <c r="L42" s="355" t="s">
        <v>6440</v>
      </c>
      <c r="M42" s="368">
        <v>43301</v>
      </c>
      <c r="N42" s="355" t="s">
        <v>4831</v>
      </c>
      <c r="O42" s="368">
        <v>43303</v>
      </c>
      <c r="P42" s="368">
        <v>43390</v>
      </c>
      <c r="Q42" s="358">
        <v>43421</v>
      </c>
      <c r="R42" s="359">
        <v>0.49861111111111112</v>
      </c>
      <c r="S42" s="355" t="s">
        <v>2618</v>
      </c>
      <c r="T42" s="355">
        <v>81329628595</v>
      </c>
      <c r="U42" s="355" t="s">
        <v>4760</v>
      </c>
      <c r="V42" s="355" t="s">
        <v>4385</v>
      </c>
      <c r="W42" s="355" t="s">
        <v>4386</v>
      </c>
      <c r="X42" s="356" t="s">
        <v>7087</v>
      </c>
      <c r="Y42" s="355">
        <v>1</v>
      </c>
      <c r="Z42" s="355"/>
      <c r="AA42" s="360">
        <v>-7595438</v>
      </c>
      <c r="AB42" s="360">
        <v>11093781</v>
      </c>
      <c r="AC42" s="356"/>
      <c r="AD42" s="355"/>
      <c r="AE42" s="356"/>
      <c r="AF42" s="355">
        <v>132</v>
      </c>
      <c r="AG42" s="356"/>
      <c r="AH42" s="355"/>
      <c r="AI42" s="355"/>
      <c r="AJ42" s="355" t="s">
        <v>6841</v>
      </c>
      <c r="AK42" s="355">
        <v>180</v>
      </c>
      <c r="AL42" s="355" t="s">
        <v>6808</v>
      </c>
      <c r="AM42" s="355">
        <v>13212911</v>
      </c>
      <c r="AN42" s="355" t="s">
        <v>7088</v>
      </c>
      <c r="AO42" s="355" t="s">
        <v>7089</v>
      </c>
      <c r="AP42" s="355" t="s">
        <v>7090</v>
      </c>
      <c r="AQ42" s="355" t="s">
        <v>7091</v>
      </c>
      <c r="AR42" s="355" t="s">
        <v>7092</v>
      </c>
      <c r="AS42" s="355">
        <v>12163065</v>
      </c>
      <c r="AT42" s="355"/>
      <c r="AU42" s="355"/>
      <c r="AV42" s="355"/>
      <c r="AW42" s="355" t="s">
        <v>6814</v>
      </c>
      <c r="AX42" s="356">
        <v>35.1</v>
      </c>
      <c r="AY42" s="355">
        <v>50.91</v>
      </c>
      <c r="AZ42" s="355"/>
      <c r="BA42" s="355"/>
      <c r="BB42" s="355"/>
      <c r="BC42" s="355"/>
      <c r="BD42" s="356"/>
      <c r="BE42" s="356"/>
      <c r="BF42" s="355"/>
      <c r="BG42" s="355"/>
      <c r="BH42" s="355" t="s">
        <v>7093</v>
      </c>
      <c r="BI42" s="361" t="s">
        <v>6816</v>
      </c>
      <c r="BJ42" s="355" t="s">
        <v>6817</v>
      </c>
      <c r="BK42" s="355" t="s">
        <v>6818</v>
      </c>
      <c r="BL42" s="355" t="s">
        <v>3105</v>
      </c>
      <c r="BM42" s="355" t="s">
        <v>3105</v>
      </c>
      <c r="BN42" s="355"/>
      <c r="BO42" s="355"/>
      <c r="BP42" s="355" t="s">
        <v>6820</v>
      </c>
      <c r="BQ42" s="355"/>
      <c r="BR42" s="355"/>
      <c r="BS42" s="355"/>
      <c r="BT42" s="355"/>
      <c r="BU42" s="355"/>
      <c r="BV42" s="355"/>
      <c r="BW42" s="355" t="s">
        <v>6821</v>
      </c>
    </row>
    <row r="43" spans="1:75">
      <c r="A43" s="354">
        <v>41</v>
      </c>
      <c r="B43" s="354" t="s">
        <v>6510</v>
      </c>
      <c r="C43" s="355" t="s">
        <v>4769</v>
      </c>
      <c r="D43" s="356"/>
      <c r="E43" s="355" t="s">
        <v>2917</v>
      </c>
      <c r="F43" s="355" t="s">
        <v>3334</v>
      </c>
      <c r="G43" s="355" t="s">
        <v>3364</v>
      </c>
      <c r="H43" s="355" t="s">
        <v>3385</v>
      </c>
      <c r="I43" s="355" t="s">
        <v>7094</v>
      </c>
      <c r="J43" s="355" t="s">
        <v>3264</v>
      </c>
      <c r="K43" s="355">
        <v>81325923845</v>
      </c>
      <c r="L43" s="355" t="s">
        <v>6440</v>
      </c>
      <c r="M43" s="368">
        <v>43306</v>
      </c>
      <c r="N43" s="355" t="s">
        <v>4831</v>
      </c>
      <c r="O43" s="368">
        <v>43308</v>
      </c>
      <c r="P43" s="357">
        <v>43392</v>
      </c>
      <c r="Q43" s="358">
        <v>43418</v>
      </c>
      <c r="R43" s="359">
        <v>0.70208333333333339</v>
      </c>
      <c r="S43" s="355" t="s">
        <v>2956</v>
      </c>
      <c r="T43" s="355">
        <v>85743704369</v>
      </c>
      <c r="U43" s="355" t="s">
        <v>4760</v>
      </c>
      <c r="V43" s="355" t="s">
        <v>7095</v>
      </c>
      <c r="W43" s="355" t="s">
        <v>4388</v>
      </c>
      <c r="X43" s="356" t="s">
        <v>7012</v>
      </c>
      <c r="Y43" s="355">
        <v>1</v>
      </c>
      <c r="Z43" s="355"/>
      <c r="AA43" s="360">
        <v>-7764953</v>
      </c>
      <c r="AB43" s="360">
        <v>110360722</v>
      </c>
      <c r="AC43" s="355"/>
      <c r="AD43" s="355"/>
      <c r="AE43" s="356"/>
      <c r="AF43" s="355">
        <v>129</v>
      </c>
      <c r="AG43" s="355">
        <v>137</v>
      </c>
      <c r="AH43" s="355"/>
      <c r="AI43" s="355"/>
      <c r="AJ43" s="355" t="s">
        <v>6850</v>
      </c>
      <c r="AK43" s="355">
        <v>180</v>
      </c>
      <c r="AL43" s="355" t="s">
        <v>6808</v>
      </c>
      <c r="AM43" s="355">
        <v>13212892</v>
      </c>
      <c r="AN43" s="355" t="s">
        <v>7096</v>
      </c>
      <c r="AO43" s="355" t="s">
        <v>7097</v>
      </c>
      <c r="AP43" s="355" t="s">
        <v>7098</v>
      </c>
      <c r="AQ43" s="355" t="s">
        <v>7099</v>
      </c>
      <c r="AR43" s="355" t="s">
        <v>7100</v>
      </c>
      <c r="AS43" s="356"/>
      <c r="AT43" s="355"/>
      <c r="AU43" s="355"/>
      <c r="AV43" s="355"/>
      <c r="AW43" s="355" t="s">
        <v>6814</v>
      </c>
      <c r="AX43" s="355">
        <v>35.57</v>
      </c>
      <c r="AY43" s="355">
        <v>53.14</v>
      </c>
      <c r="AZ43" s="355"/>
      <c r="BA43" s="355"/>
      <c r="BB43" s="355"/>
      <c r="BC43" s="355"/>
      <c r="BD43" s="355"/>
      <c r="BE43" s="355"/>
      <c r="BF43" s="355"/>
      <c r="BG43" s="355"/>
      <c r="BH43" s="355" t="s">
        <v>6871</v>
      </c>
      <c r="BI43" s="361" t="s">
        <v>6816</v>
      </c>
      <c r="BJ43" s="355" t="s">
        <v>6817</v>
      </c>
      <c r="BK43" s="355" t="s">
        <v>6818</v>
      </c>
      <c r="BL43" s="355" t="s">
        <v>3105</v>
      </c>
      <c r="BM43" s="355" t="s">
        <v>3105</v>
      </c>
      <c r="BN43" s="355"/>
      <c r="BO43" s="355"/>
      <c r="BP43" s="355" t="s">
        <v>6820</v>
      </c>
      <c r="BQ43" s="355"/>
      <c r="BR43" s="355"/>
      <c r="BS43" s="355"/>
      <c r="BT43" s="355"/>
      <c r="BU43" s="355"/>
      <c r="BV43" s="355"/>
      <c r="BW43" s="355" t="s">
        <v>6821</v>
      </c>
    </row>
    <row r="44" spans="1:75">
      <c r="A44" s="354">
        <v>42</v>
      </c>
      <c r="B44" s="354" t="s">
        <v>6511</v>
      </c>
      <c r="C44" s="355" t="s">
        <v>4769</v>
      </c>
      <c r="D44" s="356"/>
      <c r="E44" s="355" t="s">
        <v>2917</v>
      </c>
      <c r="F44" s="355" t="s">
        <v>3334</v>
      </c>
      <c r="G44" s="355" t="s">
        <v>3386</v>
      </c>
      <c r="H44" s="355" t="s">
        <v>3387</v>
      </c>
      <c r="I44" s="355" t="s">
        <v>4393</v>
      </c>
      <c r="J44" s="355" t="s">
        <v>3264</v>
      </c>
      <c r="K44" s="355">
        <v>81325923845</v>
      </c>
      <c r="L44" s="355" t="s">
        <v>6440</v>
      </c>
      <c r="M44" s="357">
        <v>43336</v>
      </c>
      <c r="N44" s="355" t="s">
        <v>4831</v>
      </c>
      <c r="O44" s="357">
        <v>43336</v>
      </c>
      <c r="P44" s="357">
        <v>43391</v>
      </c>
      <c r="Q44" s="358">
        <v>43426</v>
      </c>
      <c r="R44" s="359">
        <v>0.45902777777777781</v>
      </c>
      <c r="S44" s="355" t="s">
        <v>7101</v>
      </c>
      <c r="T44" s="355">
        <v>85647100629</v>
      </c>
      <c r="U44" s="355" t="s">
        <v>4760</v>
      </c>
      <c r="V44" s="355" t="s">
        <v>4391</v>
      </c>
      <c r="W44" s="355" t="s">
        <v>4392</v>
      </c>
      <c r="X44" s="355" t="s">
        <v>7102</v>
      </c>
      <c r="Y44" s="355">
        <v>1</v>
      </c>
      <c r="Z44" s="355"/>
      <c r="AA44" s="360">
        <v>-7814306</v>
      </c>
      <c r="AB44" s="360">
        <v>110924812</v>
      </c>
      <c r="AC44" s="356"/>
      <c r="AD44" s="356"/>
      <c r="AE44" s="356"/>
      <c r="AF44" s="355">
        <v>129</v>
      </c>
      <c r="AG44" s="355">
        <v>132</v>
      </c>
      <c r="AH44" s="355"/>
      <c r="AI44" s="355"/>
      <c r="AJ44" s="355" t="s">
        <v>6841</v>
      </c>
      <c r="AK44" s="355">
        <v>180</v>
      </c>
      <c r="AL44" s="355" t="s">
        <v>6808</v>
      </c>
      <c r="AM44" s="355">
        <v>13195206</v>
      </c>
      <c r="AN44" s="355" t="s">
        <v>7103</v>
      </c>
      <c r="AO44" s="355" t="s">
        <v>7104</v>
      </c>
      <c r="AP44" s="355" t="s">
        <v>7105</v>
      </c>
      <c r="AQ44" s="355" t="s">
        <v>7106</v>
      </c>
      <c r="AR44" s="355" t="s">
        <v>7107</v>
      </c>
      <c r="AS44" s="355">
        <v>1170021</v>
      </c>
      <c r="AT44" s="355"/>
      <c r="AU44" s="355"/>
      <c r="AV44" s="356"/>
      <c r="AW44" s="355" t="s">
        <v>6814</v>
      </c>
      <c r="AX44" s="355">
        <v>35.270000000000003</v>
      </c>
      <c r="AY44" s="355">
        <v>54.1</v>
      </c>
      <c r="AZ44" s="355"/>
      <c r="BA44" s="355"/>
      <c r="BB44" s="355"/>
      <c r="BC44" s="355"/>
      <c r="BD44" s="356"/>
      <c r="BE44" s="356"/>
      <c r="BF44" s="355"/>
      <c r="BG44" s="355"/>
      <c r="BH44" s="355" t="s">
        <v>6945</v>
      </c>
      <c r="BI44" s="361" t="s">
        <v>6816</v>
      </c>
      <c r="BJ44" s="355" t="s">
        <v>6817</v>
      </c>
      <c r="BK44" s="355" t="s">
        <v>6818</v>
      </c>
      <c r="BL44" s="355" t="s">
        <v>3105</v>
      </c>
      <c r="BM44" s="355" t="s">
        <v>3091</v>
      </c>
      <c r="BN44" s="355"/>
      <c r="BO44" s="355"/>
      <c r="BP44" s="355" t="s">
        <v>6820</v>
      </c>
      <c r="BQ44" s="355"/>
      <c r="BR44" s="355"/>
      <c r="BS44" s="355"/>
      <c r="BT44" s="355"/>
      <c r="BU44" s="355"/>
      <c r="BV44" s="355"/>
      <c r="BW44" s="355" t="s">
        <v>6821</v>
      </c>
    </row>
    <row r="45" spans="1:75">
      <c r="A45" s="354">
        <v>43</v>
      </c>
      <c r="B45" s="354" t="s">
        <v>6512</v>
      </c>
      <c r="C45" s="355" t="s">
        <v>4769</v>
      </c>
      <c r="D45" s="356"/>
      <c r="E45" s="355" t="s">
        <v>2917</v>
      </c>
      <c r="F45" s="355" t="s">
        <v>3334</v>
      </c>
      <c r="G45" s="355" t="s">
        <v>3362</v>
      </c>
      <c r="H45" s="355" t="s">
        <v>3388</v>
      </c>
      <c r="I45" s="355" t="s">
        <v>4396</v>
      </c>
      <c r="J45" s="355" t="s">
        <v>3104</v>
      </c>
      <c r="K45" s="355">
        <v>81227872712</v>
      </c>
      <c r="L45" s="355" t="s">
        <v>6440</v>
      </c>
      <c r="M45" s="357">
        <v>43311</v>
      </c>
      <c r="N45" s="355" t="s">
        <v>4831</v>
      </c>
      <c r="O45" s="357">
        <v>43312</v>
      </c>
      <c r="P45" s="357">
        <v>43391</v>
      </c>
      <c r="Q45" s="358">
        <v>43422</v>
      </c>
      <c r="R45" s="359">
        <v>0.55763888888888891</v>
      </c>
      <c r="S45" s="355" t="s">
        <v>7108</v>
      </c>
      <c r="T45" s="355">
        <v>85877556718</v>
      </c>
      <c r="U45" s="355" t="s">
        <v>4760</v>
      </c>
      <c r="V45" s="355" t="s">
        <v>4394</v>
      </c>
      <c r="W45" s="355" t="s">
        <v>4395</v>
      </c>
      <c r="X45" s="356" t="s">
        <v>6948</v>
      </c>
      <c r="Y45" s="355">
        <v>1</v>
      </c>
      <c r="Z45" s="355"/>
      <c r="AA45" s="360">
        <v>-7713332</v>
      </c>
      <c r="AB45" s="360">
        <v>109906886</v>
      </c>
      <c r="AC45" s="356"/>
      <c r="AD45" s="355"/>
      <c r="AE45" s="356"/>
      <c r="AF45" s="355">
        <v>127</v>
      </c>
      <c r="AG45" s="355">
        <v>135</v>
      </c>
      <c r="AH45" s="355"/>
      <c r="AI45" s="355"/>
      <c r="AJ45" s="355" t="s">
        <v>6807</v>
      </c>
      <c r="AK45" s="355">
        <v>180</v>
      </c>
      <c r="AL45" s="355" t="s">
        <v>6808</v>
      </c>
      <c r="AM45" s="355">
        <v>13214950</v>
      </c>
      <c r="AN45" s="355" t="s">
        <v>7109</v>
      </c>
      <c r="AO45" s="355" t="s">
        <v>7110</v>
      </c>
      <c r="AP45" s="355" t="s">
        <v>7111</v>
      </c>
      <c r="AQ45" s="355" t="s">
        <v>7112</v>
      </c>
      <c r="AR45" s="355" t="s">
        <v>7111</v>
      </c>
      <c r="AS45" s="355">
        <v>11162351</v>
      </c>
      <c r="AT45" s="355"/>
      <c r="AU45" s="355"/>
      <c r="AV45" s="355"/>
      <c r="AW45" s="355" t="s">
        <v>6814</v>
      </c>
      <c r="AX45" s="355">
        <v>35.46</v>
      </c>
      <c r="AY45" s="355">
        <v>53.52</v>
      </c>
      <c r="AZ45" s="355"/>
      <c r="BA45" s="355"/>
      <c r="BB45" s="355"/>
      <c r="BC45" s="355"/>
      <c r="BD45" s="356"/>
      <c r="BE45" s="356"/>
      <c r="BF45" s="355"/>
      <c r="BG45" s="355"/>
      <c r="BH45" s="355" t="s">
        <v>6871</v>
      </c>
      <c r="BI45" s="361" t="s">
        <v>6816</v>
      </c>
      <c r="BJ45" s="355" t="s">
        <v>6817</v>
      </c>
      <c r="BK45" s="355" t="s">
        <v>6818</v>
      </c>
      <c r="BL45" s="355" t="s">
        <v>3104</v>
      </c>
      <c r="BM45" s="355" t="s">
        <v>7113</v>
      </c>
      <c r="BN45" s="355"/>
      <c r="BO45" s="355"/>
      <c r="BP45" s="355" t="s">
        <v>6820</v>
      </c>
      <c r="BQ45" s="355"/>
      <c r="BR45" s="355"/>
      <c r="BS45" s="355"/>
      <c r="BT45" s="355"/>
      <c r="BU45" s="355"/>
      <c r="BV45" s="355"/>
      <c r="BW45" s="355" t="s">
        <v>6821</v>
      </c>
    </row>
    <row r="46" spans="1:75">
      <c r="A46" s="354">
        <v>44</v>
      </c>
      <c r="B46" s="354" t="s">
        <v>6513</v>
      </c>
      <c r="C46" s="355" t="s">
        <v>4769</v>
      </c>
      <c r="D46" s="356"/>
      <c r="E46" s="355" t="s">
        <v>4010</v>
      </c>
      <c r="F46" s="355" t="s">
        <v>3334</v>
      </c>
      <c r="G46" s="355" t="s">
        <v>3389</v>
      </c>
      <c r="H46" s="355" t="s">
        <v>3390</v>
      </c>
      <c r="I46" s="355" t="s">
        <v>4404</v>
      </c>
      <c r="J46" s="355" t="s">
        <v>3088</v>
      </c>
      <c r="K46" s="355">
        <v>82138167126</v>
      </c>
      <c r="L46" s="355" t="s">
        <v>6440</v>
      </c>
      <c r="M46" s="357">
        <v>43300</v>
      </c>
      <c r="N46" s="355" t="s">
        <v>4831</v>
      </c>
      <c r="O46" s="357">
        <v>43302</v>
      </c>
      <c r="P46" s="357">
        <v>43392</v>
      </c>
      <c r="Q46" s="358">
        <v>43423</v>
      </c>
      <c r="R46" s="359">
        <v>0.47152777777777777</v>
      </c>
      <c r="S46" s="355" t="s">
        <v>2220</v>
      </c>
      <c r="T46" s="355">
        <v>85640812145</v>
      </c>
      <c r="U46" s="355" t="s">
        <v>4760</v>
      </c>
      <c r="V46" s="355" t="s">
        <v>4402</v>
      </c>
      <c r="W46" s="355" t="s">
        <v>4403</v>
      </c>
      <c r="X46" s="355" t="s">
        <v>7114</v>
      </c>
      <c r="Y46" s="355">
        <v>1</v>
      </c>
      <c r="Z46" s="355"/>
      <c r="AA46" s="360">
        <v>-7149917</v>
      </c>
      <c r="AB46" s="360">
        <v>11159045</v>
      </c>
      <c r="AC46" s="355"/>
      <c r="AD46" s="355"/>
      <c r="AE46" s="356"/>
      <c r="AF46" s="355">
        <v>141</v>
      </c>
      <c r="AG46" s="355">
        <v>134</v>
      </c>
      <c r="AH46" s="355"/>
      <c r="AI46" s="355"/>
      <c r="AJ46" s="355" t="s">
        <v>6841</v>
      </c>
      <c r="AK46" s="355">
        <v>180</v>
      </c>
      <c r="AL46" s="355" t="s">
        <v>6808</v>
      </c>
      <c r="AM46" s="355">
        <v>13212857</v>
      </c>
      <c r="AN46" s="355" t="s">
        <v>7115</v>
      </c>
      <c r="AO46" s="355" t="s">
        <v>7116</v>
      </c>
      <c r="AP46" s="355" t="s">
        <v>7117</v>
      </c>
      <c r="AQ46" s="355" t="s">
        <v>7118</v>
      </c>
      <c r="AR46" s="355" t="s">
        <v>6829</v>
      </c>
      <c r="AS46" s="355">
        <v>11162761</v>
      </c>
      <c r="AT46" s="355"/>
      <c r="AU46" s="355"/>
      <c r="AV46" s="355"/>
      <c r="AW46" s="355" t="s">
        <v>6814</v>
      </c>
      <c r="AX46" s="355">
        <v>37.49</v>
      </c>
      <c r="AY46" s="355">
        <v>52.65</v>
      </c>
      <c r="AZ46" s="355"/>
      <c r="BA46" s="355"/>
      <c r="BB46" s="355"/>
      <c r="BC46" s="355"/>
      <c r="BD46" s="355"/>
      <c r="BE46" s="355"/>
      <c r="BF46" s="355"/>
      <c r="BG46" s="355"/>
      <c r="BH46" s="355" t="s">
        <v>7119</v>
      </c>
      <c r="BI46" s="361" t="s">
        <v>6816</v>
      </c>
      <c r="BJ46" s="355" t="s">
        <v>6817</v>
      </c>
      <c r="BK46" s="355" t="s">
        <v>6818</v>
      </c>
      <c r="BL46" s="355" t="s">
        <v>3088</v>
      </c>
      <c r="BM46" s="355" t="s">
        <v>6930</v>
      </c>
      <c r="BN46" s="355"/>
      <c r="BO46" s="355"/>
      <c r="BP46" s="355" t="s">
        <v>6820</v>
      </c>
      <c r="BQ46" s="355"/>
      <c r="BR46" s="355"/>
      <c r="BS46" s="355"/>
      <c r="BT46" s="355"/>
      <c r="BU46" s="355"/>
      <c r="BV46" s="355"/>
      <c r="BW46" s="355" t="s">
        <v>6821</v>
      </c>
    </row>
    <row r="47" spans="1:75">
      <c r="A47" s="354">
        <v>45</v>
      </c>
      <c r="B47" s="354" t="s">
        <v>6514</v>
      </c>
      <c r="C47" s="355" t="s">
        <v>4769</v>
      </c>
      <c r="D47" s="356"/>
      <c r="E47" s="355" t="s">
        <v>4010</v>
      </c>
      <c r="F47" s="355" t="s">
        <v>3334</v>
      </c>
      <c r="G47" s="355" t="s">
        <v>3391</v>
      </c>
      <c r="H47" s="355" t="s">
        <v>3392</v>
      </c>
      <c r="I47" s="355" t="s">
        <v>4407</v>
      </c>
      <c r="J47" s="355" t="s">
        <v>3226</v>
      </c>
      <c r="K47" s="355">
        <v>85225446780</v>
      </c>
      <c r="L47" s="355" t="s">
        <v>6440</v>
      </c>
      <c r="M47" s="357">
        <v>43313</v>
      </c>
      <c r="N47" s="355" t="s">
        <v>4831</v>
      </c>
      <c r="O47" s="357">
        <v>43315</v>
      </c>
      <c r="P47" s="357">
        <v>43389</v>
      </c>
      <c r="Q47" s="358">
        <v>43424</v>
      </c>
      <c r="R47" s="359">
        <v>0.58819444444444446</v>
      </c>
      <c r="S47" s="355" t="s">
        <v>4942</v>
      </c>
      <c r="T47" s="355">
        <v>85293076076</v>
      </c>
      <c r="U47" s="355" t="s">
        <v>4760</v>
      </c>
      <c r="V47" s="355" t="s">
        <v>4405</v>
      </c>
      <c r="W47" s="355" t="s">
        <v>4406</v>
      </c>
      <c r="X47" s="355" t="s">
        <v>7120</v>
      </c>
      <c r="Y47" s="355">
        <v>1</v>
      </c>
      <c r="Z47" s="355"/>
      <c r="AA47" s="360">
        <v>-6705175</v>
      </c>
      <c r="AB47" s="360">
        <v>111346641</v>
      </c>
      <c r="AC47" s="356"/>
      <c r="AD47" s="355"/>
      <c r="AE47" s="356"/>
      <c r="AF47" s="355">
        <v>133</v>
      </c>
      <c r="AG47" s="355">
        <v>133</v>
      </c>
      <c r="AH47" s="355"/>
      <c r="AI47" s="355"/>
      <c r="AJ47" s="355" t="s">
        <v>6841</v>
      </c>
      <c r="AK47" s="355">
        <v>180</v>
      </c>
      <c r="AL47" s="355" t="s">
        <v>6808</v>
      </c>
      <c r="AM47" s="355">
        <v>13212956</v>
      </c>
      <c r="AN47" s="355" t="s">
        <v>7121</v>
      </c>
      <c r="AO47" s="355" t="s">
        <v>7122</v>
      </c>
      <c r="AP47" s="355" t="s">
        <v>7123</v>
      </c>
      <c r="AQ47" s="355" t="s">
        <v>7124</v>
      </c>
      <c r="AR47" s="355" t="s">
        <v>7125</v>
      </c>
      <c r="AS47" s="355">
        <v>12163703</v>
      </c>
      <c r="AT47" s="355"/>
      <c r="AU47" s="355"/>
      <c r="AV47" s="355"/>
      <c r="AW47" s="355" t="s">
        <v>6814</v>
      </c>
      <c r="AX47" s="355">
        <v>35.14</v>
      </c>
      <c r="AY47" s="355">
        <v>53.88</v>
      </c>
      <c r="AZ47" s="355"/>
      <c r="BA47" s="355"/>
      <c r="BB47" s="355"/>
      <c r="BC47" s="355"/>
      <c r="BD47" s="356"/>
      <c r="BE47" s="356"/>
      <c r="BF47" s="355"/>
      <c r="BG47" s="355"/>
      <c r="BH47" s="355" t="s">
        <v>6871</v>
      </c>
      <c r="BI47" s="361" t="s">
        <v>6816</v>
      </c>
      <c r="BJ47" s="355" t="s">
        <v>6817</v>
      </c>
      <c r="BK47" s="355" t="s">
        <v>6818</v>
      </c>
      <c r="BL47" s="355" t="s">
        <v>3084</v>
      </c>
      <c r="BM47" s="355" t="s">
        <v>6930</v>
      </c>
      <c r="BN47" s="355"/>
      <c r="BO47" s="355"/>
      <c r="BP47" s="355" t="s">
        <v>6820</v>
      </c>
      <c r="BQ47" s="355"/>
      <c r="BR47" s="355"/>
      <c r="BS47" s="355"/>
      <c r="BT47" s="355"/>
      <c r="BU47" s="355"/>
      <c r="BV47" s="355"/>
      <c r="BW47" s="355" t="s">
        <v>6821</v>
      </c>
    </row>
    <row r="48" spans="1:75">
      <c r="A48" s="354">
        <v>46</v>
      </c>
      <c r="B48" s="354" t="s">
        <v>6515</v>
      </c>
      <c r="C48" s="355" t="s">
        <v>4769</v>
      </c>
      <c r="D48" s="361">
        <v>66</v>
      </c>
      <c r="E48" s="355" t="s">
        <v>4010</v>
      </c>
      <c r="F48" s="355" t="s">
        <v>3334</v>
      </c>
      <c r="G48" s="355" t="s">
        <v>3393</v>
      </c>
      <c r="H48" s="355" t="s">
        <v>3394</v>
      </c>
      <c r="I48" s="355" t="s">
        <v>4411</v>
      </c>
      <c r="J48" s="355" t="s">
        <v>3088</v>
      </c>
      <c r="K48" s="355">
        <v>82138167126</v>
      </c>
      <c r="L48" s="355" t="s">
        <v>6440</v>
      </c>
      <c r="M48" s="357">
        <v>43326</v>
      </c>
      <c r="N48" s="355" t="s">
        <v>4831</v>
      </c>
      <c r="O48" s="357">
        <v>43326</v>
      </c>
      <c r="P48" s="368">
        <v>43391</v>
      </c>
      <c r="Q48" s="358">
        <v>43422</v>
      </c>
      <c r="R48" s="359">
        <v>0.76666666666666661</v>
      </c>
      <c r="S48" s="355" t="s">
        <v>2171</v>
      </c>
      <c r="T48" s="355">
        <v>85727211503</v>
      </c>
      <c r="U48" s="355" t="s">
        <v>4760</v>
      </c>
      <c r="V48" s="355" t="s">
        <v>4409</v>
      </c>
      <c r="W48" s="355" t="s">
        <v>4410</v>
      </c>
      <c r="X48" s="356" t="s">
        <v>7126</v>
      </c>
      <c r="Y48" s="355">
        <v>1</v>
      </c>
      <c r="Z48" s="355"/>
      <c r="AA48" s="360">
        <v>-6753401</v>
      </c>
      <c r="AB48" s="360">
        <v>111038377</v>
      </c>
      <c r="AC48" s="355"/>
      <c r="AD48" s="355"/>
      <c r="AE48" s="356"/>
      <c r="AF48" s="355">
        <v>140</v>
      </c>
      <c r="AG48" s="355">
        <v>141</v>
      </c>
      <c r="AH48" s="355"/>
      <c r="AI48" s="355"/>
      <c r="AJ48" s="355" t="s">
        <v>6841</v>
      </c>
      <c r="AK48" s="355">
        <v>180</v>
      </c>
      <c r="AL48" s="355" t="s">
        <v>6808</v>
      </c>
      <c r="AM48" s="355">
        <v>13196091</v>
      </c>
      <c r="AN48" s="355" t="s">
        <v>7127</v>
      </c>
      <c r="AO48" s="355" t="s">
        <v>6860</v>
      </c>
      <c r="AP48" s="355" t="s">
        <v>6957</v>
      </c>
      <c r="AQ48" s="355" t="s">
        <v>6958</v>
      </c>
      <c r="AR48" s="355" t="s">
        <v>7128</v>
      </c>
      <c r="AS48" s="355">
        <v>12163363</v>
      </c>
      <c r="AT48" s="355"/>
      <c r="AU48" s="355"/>
      <c r="AV48" s="355"/>
      <c r="AW48" s="355" t="s">
        <v>6814</v>
      </c>
      <c r="AX48" s="355">
        <v>37.06</v>
      </c>
      <c r="AY48" s="355">
        <v>54.57</v>
      </c>
      <c r="AZ48" s="355"/>
      <c r="BA48" s="355"/>
      <c r="BB48" s="355"/>
      <c r="BC48" s="355"/>
      <c r="BD48" s="355"/>
      <c r="BE48" s="355"/>
      <c r="BF48" s="355"/>
      <c r="BG48" s="355"/>
      <c r="BH48" s="355" t="s">
        <v>6871</v>
      </c>
      <c r="BI48" s="361" t="s">
        <v>6816</v>
      </c>
      <c r="BJ48" s="355" t="s">
        <v>6817</v>
      </c>
      <c r="BK48" s="355" t="s">
        <v>6818</v>
      </c>
      <c r="BL48" s="355" t="s">
        <v>3088</v>
      </c>
      <c r="BM48" s="355" t="s">
        <v>6930</v>
      </c>
      <c r="BN48" s="355"/>
      <c r="BO48" s="355"/>
      <c r="BP48" s="355" t="s">
        <v>6820</v>
      </c>
      <c r="BQ48" s="355"/>
      <c r="BR48" s="355"/>
      <c r="BS48" s="355"/>
      <c r="BT48" s="355"/>
      <c r="BU48" s="355"/>
      <c r="BV48" s="355"/>
      <c r="BW48" s="355" t="s">
        <v>6821</v>
      </c>
    </row>
    <row r="49" spans="1:75">
      <c r="A49" s="354">
        <v>47</v>
      </c>
      <c r="B49" s="354" t="s">
        <v>6516</v>
      </c>
      <c r="C49" s="355" t="s">
        <v>4769</v>
      </c>
      <c r="D49" s="356"/>
      <c r="E49" s="355" t="s">
        <v>2917</v>
      </c>
      <c r="F49" s="355" t="s">
        <v>3334</v>
      </c>
      <c r="G49" s="355" t="s">
        <v>3395</v>
      </c>
      <c r="H49" s="355" t="s">
        <v>3396</v>
      </c>
      <c r="I49" s="355" t="s">
        <v>4415</v>
      </c>
      <c r="J49" s="355" t="s">
        <v>3099</v>
      </c>
      <c r="K49" s="355">
        <v>82291777645</v>
      </c>
      <c r="L49" s="355" t="s">
        <v>3099</v>
      </c>
      <c r="M49" s="368">
        <v>43306</v>
      </c>
      <c r="N49" s="355" t="s">
        <v>4831</v>
      </c>
      <c r="O49" s="357">
        <v>43309</v>
      </c>
      <c r="P49" s="368">
        <v>43389</v>
      </c>
      <c r="Q49" s="358">
        <v>43425</v>
      </c>
      <c r="R49" s="359">
        <v>0.61388888888888882</v>
      </c>
      <c r="S49" s="355" t="s">
        <v>7129</v>
      </c>
      <c r="T49" s="355">
        <v>85601022222</v>
      </c>
      <c r="U49" s="355" t="s">
        <v>4760</v>
      </c>
      <c r="V49" s="355" t="s">
        <v>4413</v>
      </c>
      <c r="W49" s="355" t="s">
        <v>4414</v>
      </c>
      <c r="X49" s="355" t="s">
        <v>7130</v>
      </c>
      <c r="Y49" s="355">
        <v>1</v>
      </c>
      <c r="Z49" s="355"/>
      <c r="AA49" s="360">
        <v>-7668672</v>
      </c>
      <c r="AB49" s="360">
        <v>109657793</v>
      </c>
      <c r="AC49" s="356"/>
      <c r="AD49" s="355"/>
      <c r="AE49" s="356"/>
      <c r="AF49" s="355">
        <v>134</v>
      </c>
      <c r="AG49" s="355">
        <v>125</v>
      </c>
      <c r="AH49" s="355"/>
      <c r="AI49" s="355"/>
      <c r="AJ49" s="355" t="s">
        <v>6850</v>
      </c>
      <c r="AK49" s="355">
        <v>180</v>
      </c>
      <c r="AL49" s="355" t="s">
        <v>6808</v>
      </c>
      <c r="AM49" s="355">
        <v>13216300</v>
      </c>
      <c r="AN49" s="355" t="s">
        <v>7131</v>
      </c>
      <c r="AO49" s="355" t="s">
        <v>7132</v>
      </c>
      <c r="AP49" s="355" t="s">
        <v>7133</v>
      </c>
      <c r="AQ49" s="355" t="s">
        <v>7134</v>
      </c>
      <c r="AR49" s="355" t="s">
        <v>7135</v>
      </c>
      <c r="AS49" s="355">
        <v>12163063</v>
      </c>
      <c r="AT49" s="355"/>
      <c r="AU49" s="355"/>
      <c r="AV49" s="355"/>
      <c r="AW49" s="355" t="s">
        <v>6814</v>
      </c>
      <c r="AX49" s="355">
        <v>35.67</v>
      </c>
      <c r="AY49" s="355">
        <v>51.1</v>
      </c>
      <c r="AZ49" s="355"/>
      <c r="BA49" s="355"/>
      <c r="BB49" s="355"/>
      <c r="BC49" s="355"/>
      <c r="BD49" s="356"/>
      <c r="BE49" s="356"/>
      <c r="BF49" s="355"/>
      <c r="BG49" s="355"/>
      <c r="BH49" s="355" t="s">
        <v>7136</v>
      </c>
      <c r="BI49" s="361" t="s">
        <v>6816</v>
      </c>
      <c r="BJ49" s="355" t="s">
        <v>6817</v>
      </c>
      <c r="BK49" s="355" t="s">
        <v>6818</v>
      </c>
      <c r="BL49" s="355" t="s">
        <v>6983</v>
      </c>
      <c r="BM49" s="355" t="s">
        <v>3104</v>
      </c>
      <c r="BN49" s="355"/>
      <c r="BO49" s="355"/>
      <c r="BP49" s="355" t="s">
        <v>6820</v>
      </c>
      <c r="BQ49" s="355"/>
      <c r="BR49" s="355"/>
      <c r="BS49" s="355"/>
      <c r="BT49" s="355"/>
      <c r="BU49" s="355"/>
      <c r="BV49" s="355"/>
      <c r="BW49" s="355" t="s">
        <v>6821</v>
      </c>
    </row>
    <row r="50" spans="1:75">
      <c r="A50" s="354">
        <v>48</v>
      </c>
      <c r="B50" s="354" t="s">
        <v>6517</v>
      </c>
      <c r="C50" s="355" t="s">
        <v>4769</v>
      </c>
      <c r="D50" s="356"/>
      <c r="E50" s="355" t="s">
        <v>4010</v>
      </c>
      <c r="F50" s="355" t="s">
        <v>3334</v>
      </c>
      <c r="G50" s="355" t="s">
        <v>3397</v>
      </c>
      <c r="H50" s="355" t="s">
        <v>3398</v>
      </c>
      <c r="I50" s="355" t="s">
        <v>4418</v>
      </c>
      <c r="J50" s="355" t="s">
        <v>2973</v>
      </c>
      <c r="K50" s="355" t="s">
        <v>7019</v>
      </c>
      <c r="L50" s="355" t="s">
        <v>4879</v>
      </c>
      <c r="M50" s="368">
        <v>43307</v>
      </c>
      <c r="N50" s="355" t="s">
        <v>4831</v>
      </c>
      <c r="O50" s="368">
        <v>43310</v>
      </c>
      <c r="P50" s="356"/>
      <c r="Q50" s="358">
        <v>43424</v>
      </c>
      <c r="R50" s="359">
        <v>0.6972222222222223</v>
      </c>
      <c r="S50" s="355" t="s">
        <v>6141</v>
      </c>
      <c r="T50" s="355">
        <v>85786620045</v>
      </c>
      <c r="U50" s="355" t="s">
        <v>4760</v>
      </c>
      <c r="V50" s="355" t="s">
        <v>4416</v>
      </c>
      <c r="W50" s="355" t="s">
        <v>4417</v>
      </c>
      <c r="X50" s="355" t="s">
        <v>7137</v>
      </c>
      <c r="Y50" s="355">
        <v>1</v>
      </c>
      <c r="Z50" s="355"/>
      <c r="AA50" s="360">
        <v>-6866997</v>
      </c>
      <c r="AB50" s="360">
        <v>109139057</v>
      </c>
      <c r="AC50" s="356"/>
      <c r="AD50" s="355"/>
      <c r="AE50" s="356"/>
      <c r="AF50" s="355">
        <v>130</v>
      </c>
      <c r="AG50" s="355">
        <v>131</v>
      </c>
      <c r="AH50" s="355"/>
      <c r="AI50" s="355"/>
      <c r="AJ50" s="355" t="s">
        <v>6841</v>
      </c>
      <c r="AK50" s="355">
        <v>180</v>
      </c>
      <c r="AL50" s="355" t="s">
        <v>6808</v>
      </c>
      <c r="AM50" s="355">
        <v>13196090</v>
      </c>
      <c r="AN50" s="355" t="s">
        <v>7022</v>
      </c>
      <c r="AO50" s="355" t="s">
        <v>7023</v>
      </c>
      <c r="AP50" s="355" t="s">
        <v>7024</v>
      </c>
      <c r="AQ50" s="355" t="s">
        <v>7138</v>
      </c>
      <c r="AR50" s="355" t="s">
        <v>7139</v>
      </c>
      <c r="AS50" s="355" t="s">
        <v>7140</v>
      </c>
      <c r="AT50" s="355"/>
      <c r="AU50" s="355"/>
      <c r="AV50" s="355"/>
      <c r="AW50" s="355" t="s">
        <v>6814</v>
      </c>
      <c r="AX50" s="355">
        <v>35.85</v>
      </c>
      <c r="AY50" s="355">
        <v>54.26</v>
      </c>
      <c r="AZ50" s="355"/>
      <c r="BA50" s="355"/>
      <c r="BB50" s="355"/>
      <c r="BC50" s="355"/>
      <c r="BD50" s="356"/>
      <c r="BE50" s="356"/>
      <c r="BF50" s="355"/>
      <c r="BG50" s="355"/>
      <c r="BH50" s="355" t="s">
        <v>6871</v>
      </c>
      <c r="BI50" s="361" t="s">
        <v>6816</v>
      </c>
      <c r="BJ50" s="355" t="s">
        <v>6817</v>
      </c>
      <c r="BK50" s="355" t="s">
        <v>6818</v>
      </c>
      <c r="BL50" s="355" t="s">
        <v>7027</v>
      </c>
      <c r="BM50" s="355" t="s">
        <v>2999</v>
      </c>
      <c r="BN50" s="355"/>
      <c r="BO50" s="355"/>
      <c r="BP50" s="355" t="s">
        <v>6820</v>
      </c>
      <c r="BQ50" s="355"/>
      <c r="BR50" s="355"/>
      <c r="BS50" s="355"/>
      <c r="BT50" s="355"/>
      <c r="BU50" s="355"/>
      <c r="BV50" s="355"/>
      <c r="BW50" s="355" t="s">
        <v>6821</v>
      </c>
    </row>
    <row r="51" spans="1:75">
      <c r="A51" s="354">
        <v>49</v>
      </c>
      <c r="B51" s="354" t="s">
        <v>6518</v>
      </c>
      <c r="C51" s="355" t="s">
        <v>4769</v>
      </c>
      <c r="D51" s="356"/>
      <c r="E51" s="355" t="s">
        <v>2917</v>
      </c>
      <c r="F51" s="355" t="s">
        <v>3334</v>
      </c>
      <c r="G51" s="355" t="s">
        <v>3399</v>
      </c>
      <c r="H51" s="355" t="s">
        <v>3400</v>
      </c>
      <c r="I51" s="355" t="s">
        <v>4422</v>
      </c>
      <c r="J51" s="355" t="s">
        <v>3088</v>
      </c>
      <c r="K51" s="355">
        <v>82138167126</v>
      </c>
      <c r="L51" s="355" t="s">
        <v>6440</v>
      </c>
      <c r="M51" s="357">
        <v>43307</v>
      </c>
      <c r="N51" s="355" t="s">
        <v>4831</v>
      </c>
      <c r="O51" s="357">
        <v>43309</v>
      </c>
      <c r="P51" s="357">
        <v>43395</v>
      </c>
      <c r="Q51" s="358">
        <v>43424</v>
      </c>
      <c r="R51" s="359">
        <v>0.49374999999999997</v>
      </c>
      <c r="S51" s="355" t="s">
        <v>7141</v>
      </c>
      <c r="T51" s="355">
        <v>82137567877</v>
      </c>
      <c r="U51" s="355" t="s">
        <v>4760</v>
      </c>
      <c r="V51" s="355" t="s">
        <v>4420</v>
      </c>
      <c r="W51" s="355" t="s">
        <v>4421</v>
      </c>
      <c r="X51" s="355" t="s">
        <v>7142</v>
      </c>
      <c r="Y51" s="355">
        <v>1</v>
      </c>
      <c r="Z51" s="355"/>
      <c r="AA51" s="360">
        <v>-7533666</v>
      </c>
      <c r="AB51" s="360">
        <v>110601531</v>
      </c>
      <c r="AC51" s="356"/>
      <c r="AD51" s="355"/>
      <c r="AE51" s="356"/>
      <c r="AF51" s="355">
        <v>137</v>
      </c>
      <c r="AG51" s="355">
        <v>130</v>
      </c>
      <c r="AH51" s="355"/>
      <c r="AI51" s="355"/>
      <c r="AJ51" s="355" t="s">
        <v>6841</v>
      </c>
      <c r="AK51" s="355">
        <v>180</v>
      </c>
      <c r="AL51" s="355" t="s">
        <v>6808</v>
      </c>
      <c r="AM51" s="355">
        <v>13214793</v>
      </c>
      <c r="AN51" s="355" t="s">
        <v>7143</v>
      </c>
      <c r="AO51" s="355" t="s">
        <v>7144</v>
      </c>
      <c r="AP51" s="355" t="s">
        <v>7145</v>
      </c>
      <c r="AQ51" s="355" t="s">
        <v>7146</v>
      </c>
      <c r="AR51" s="355" t="s">
        <v>7147</v>
      </c>
      <c r="AS51" s="355">
        <v>10162200</v>
      </c>
      <c r="AT51" s="355"/>
      <c r="AU51" s="355"/>
      <c r="AV51" s="355"/>
      <c r="AW51" s="355" t="s">
        <v>6814</v>
      </c>
      <c r="AX51" s="355">
        <v>35.119999999999997</v>
      </c>
      <c r="AY51" s="355">
        <v>53.94</v>
      </c>
      <c r="AZ51" s="355"/>
      <c r="BA51" s="355"/>
      <c r="BB51" s="355"/>
      <c r="BC51" s="355"/>
      <c r="BD51" s="356"/>
      <c r="BE51" s="356"/>
      <c r="BF51" s="355"/>
      <c r="BG51" s="355"/>
      <c r="BH51" s="355" t="s">
        <v>6945</v>
      </c>
      <c r="BI51" s="361" t="s">
        <v>6816</v>
      </c>
      <c r="BJ51" s="355" t="s">
        <v>6817</v>
      </c>
      <c r="BK51" s="355" t="s">
        <v>6818</v>
      </c>
      <c r="BL51" s="355" t="s">
        <v>6930</v>
      </c>
      <c r="BM51" s="355" t="s">
        <v>3091</v>
      </c>
      <c r="BN51" s="355"/>
      <c r="BO51" s="355"/>
      <c r="BP51" s="355" t="s">
        <v>6820</v>
      </c>
      <c r="BQ51" s="355"/>
      <c r="BR51" s="355"/>
      <c r="BS51" s="355"/>
      <c r="BT51" s="355"/>
      <c r="BU51" s="355"/>
      <c r="BV51" s="355"/>
      <c r="BW51" s="355" t="s">
        <v>6821</v>
      </c>
    </row>
    <row r="52" spans="1:75">
      <c r="A52" s="354">
        <v>50</v>
      </c>
      <c r="B52" s="354" t="s">
        <v>6519</v>
      </c>
      <c r="C52" s="355" t="s">
        <v>4769</v>
      </c>
      <c r="D52" s="361">
        <v>83</v>
      </c>
      <c r="E52" s="355" t="s">
        <v>4010</v>
      </c>
      <c r="F52" s="355" t="s">
        <v>3334</v>
      </c>
      <c r="G52" s="355" t="s">
        <v>3339</v>
      </c>
      <c r="H52" s="355" t="s">
        <v>3401</v>
      </c>
      <c r="I52" s="361" t="s">
        <v>4425</v>
      </c>
      <c r="J52" s="355" t="s">
        <v>6966</v>
      </c>
      <c r="K52" s="355">
        <v>85786177940</v>
      </c>
      <c r="L52" s="355" t="s">
        <v>6440</v>
      </c>
      <c r="M52" s="368">
        <v>43327</v>
      </c>
      <c r="N52" s="355" t="s">
        <v>4831</v>
      </c>
      <c r="O52" s="368">
        <v>43327</v>
      </c>
      <c r="P52" s="368">
        <v>43391</v>
      </c>
      <c r="Q52" s="358">
        <v>43424</v>
      </c>
      <c r="R52" s="359">
        <v>0.49027777777777781</v>
      </c>
      <c r="S52" s="355" t="s">
        <v>2191</v>
      </c>
      <c r="T52" s="355">
        <v>8122869855</v>
      </c>
      <c r="U52" s="355" t="s">
        <v>4760</v>
      </c>
      <c r="V52" s="355" t="s">
        <v>4423</v>
      </c>
      <c r="W52" s="355" t="s">
        <v>4424</v>
      </c>
      <c r="X52" s="355" t="s">
        <v>7148</v>
      </c>
      <c r="Y52" s="355">
        <v>1</v>
      </c>
      <c r="Z52" s="355"/>
      <c r="AA52" s="360">
        <v>-6969639</v>
      </c>
      <c r="AB52" s="360">
        <v>110431695</v>
      </c>
      <c r="AC52" s="356"/>
      <c r="AD52" s="355"/>
      <c r="AE52" s="356"/>
      <c r="AF52" s="355">
        <v>134</v>
      </c>
      <c r="AG52" s="355">
        <v>123</v>
      </c>
      <c r="AH52" s="355"/>
      <c r="AI52" s="355"/>
      <c r="AJ52" s="355" t="s">
        <v>6824</v>
      </c>
      <c r="AK52" s="355">
        <v>180</v>
      </c>
      <c r="AL52" s="355" t="s">
        <v>6808</v>
      </c>
      <c r="AM52" s="355">
        <v>13196448</v>
      </c>
      <c r="AN52" s="355" t="s">
        <v>7149</v>
      </c>
      <c r="AO52" s="355" t="s">
        <v>7150</v>
      </c>
      <c r="AP52" s="355" t="s">
        <v>7151</v>
      </c>
      <c r="AQ52" s="355" t="s">
        <v>7152</v>
      </c>
      <c r="AR52" s="355" t="s">
        <v>7153</v>
      </c>
      <c r="AS52" s="355">
        <v>12163355</v>
      </c>
      <c r="AT52" s="355"/>
      <c r="AU52" s="355"/>
      <c r="AV52" s="355"/>
      <c r="AW52" s="355" t="s">
        <v>6814</v>
      </c>
      <c r="AX52" s="355">
        <v>37.21</v>
      </c>
      <c r="AY52" s="355">
        <v>52.24</v>
      </c>
      <c r="AZ52" s="355"/>
      <c r="BA52" s="355"/>
      <c r="BB52" s="355"/>
      <c r="BC52" s="355"/>
      <c r="BD52" s="356"/>
      <c r="BE52" s="356"/>
      <c r="BF52" s="355"/>
      <c r="BG52" s="355"/>
      <c r="BH52" s="355" t="s">
        <v>6871</v>
      </c>
      <c r="BI52" s="361" t="s">
        <v>6816</v>
      </c>
      <c r="BJ52" s="355" t="s">
        <v>6817</v>
      </c>
      <c r="BK52" s="355" t="s">
        <v>6818</v>
      </c>
      <c r="BL52" s="355" t="s">
        <v>6930</v>
      </c>
      <c r="BM52" s="355" t="s">
        <v>6946</v>
      </c>
      <c r="BN52" s="355"/>
      <c r="BO52" s="355"/>
      <c r="BP52" s="355" t="s">
        <v>6820</v>
      </c>
      <c r="BQ52" s="355"/>
      <c r="BR52" s="355"/>
      <c r="BS52" s="355"/>
      <c r="BT52" s="355"/>
      <c r="BU52" s="355"/>
      <c r="BV52" s="355"/>
      <c r="BW52" s="355" t="s">
        <v>6821</v>
      </c>
    </row>
    <row r="53" spans="1:75">
      <c r="A53" s="354">
        <v>51</v>
      </c>
      <c r="B53" s="354" t="s">
        <v>6520</v>
      </c>
      <c r="C53" s="355" t="s">
        <v>4769</v>
      </c>
      <c r="D53" s="356"/>
      <c r="E53" s="355" t="s">
        <v>2917</v>
      </c>
      <c r="F53" s="355" t="s">
        <v>3334</v>
      </c>
      <c r="G53" s="355" t="s">
        <v>3402</v>
      </c>
      <c r="H53" s="355" t="s">
        <v>3403</v>
      </c>
      <c r="I53" s="355" t="s">
        <v>4428</v>
      </c>
      <c r="J53" s="355" t="s">
        <v>3090</v>
      </c>
      <c r="K53" s="355">
        <v>81312213994</v>
      </c>
      <c r="L53" s="355" t="s">
        <v>6440</v>
      </c>
      <c r="M53" s="368">
        <v>43304</v>
      </c>
      <c r="N53" s="355" t="s">
        <v>4831</v>
      </c>
      <c r="O53" s="368">
        <v>43306</v>
      </c>
      <c r="P53" s="357">
        <v>43392</v>
      </c>
      <c r="Q53" s="358">
        <v>43424</v>
      </c>
      <c r="R53" s="359">
        <v>0.43958333333333338</v>
      </c>
      <c r="S53" s="355" t="s">
        <v>1206</v>
      </c>
      <c r="T53" s="355">
        <v>8562925558</v>
      </c>
      <c r="U53" s="355" t="s">
        <v>4760</v>
      </c>
      <c r="V53" s="355" t="s">
        <v>4426</v>
      </c>
      <c r="W53" s="355" t="s">
        <v>4427</v>
      </c>
      <c r="X53" s="355" t="s">
        <v>7154</v>
      </c>
      <c r="Y53" s="355">
        <v>1</v>
      </c>
      <c r="Z53" s="355"/>
      <c r="AA53" s="360">
        <v>-7578892</v>
      </c>
      <c r="AB53" s="360">
        <v>11028038</v>
      </c>
      <c r="AC53" s="356"/>
      <c r="AD53" s="356"/>
      <c r="AE53" s="355"/>
      <c r="AF53" s="355">
        <v>129</v>
      </c>
      <c r="AG53" s="355">
        <v>131</v>
      </c>
      <c r="AH53" s="355"/>
      <c r="AI53" s="355"/>
      <c r="AJ53" s="355" t="s">
        <v>6807</v>
      </c>
      <c r="AK53" s="355">
        <v>180</v>
      </c>
      <c r="AL53" s="355" t="s">
        <v>6808</v>
      </c>
      <c r="AM53" s="355">
        <v>13195193</v>
      </c>
      <c r="AN53" s="355" t="s">
        <v>7155</v>
      </c>
      <c r="AO53" s="355" t="s">
        <v>7156</v>
      </c>
      <c r="AP53" s="355" t="s">
        <v>7157</v>
      </c>
      <c r="AQ53" s="355" t="s">
        <v>7158</v>
      </c>
      <c r="AR53" s="355" t="s">
        <v>7159</v>
      </c>
      <c r="AS53" s="355">
        <v>5170905</v>
      </c>
      <c r="AT53" s="355"/>
      <c r="AU53" s="355"/>
      <c r="AV53" s="355"/>
      <c r="AW53" s="355" t="s">
        <v>6814</v>
      </c>
      <c r="AX53" s="355">
        <v>35.35</v>
      </c>
      <c r="AY53" s="355">
        <v>54.47</v>
      </c>
      <c r="AZ53" s="355"/>
      <c r="BA53" s="355"/>
      <c r="BB53" s="355"/>
      <c r="BC53" s="355"/>
      <c r="BD53" s="356"/>
      <c r="BE53" s="356"/>
      <c r="BF53" s="355"/>
      <c r="BG53" s="355"/>
      <c r="BH53" s="355" t="s">
        <v>7160</v>
      </c>
      <c r="BI53" s="361" t="s">
        <v>6816</v>
      </c>
      <c r="BJ53" s="355" t="s">
        <v>6817</v>
      </c>
      <c r="BK53" s="355" t="s">
        <v>6818</v>
      </c>
      <c r="BL53" s="355" t="s">
        <v>3091</v>
      </c>
      <c r="BM53" s="355" t="s">
        <v>3008</v>
      </c>
      <c r="BN53" s="355"/>
      <c r="BO53" s="355"/>
      <c r="BP53" s="355" t="s">
        <v>6820</v>
      </c>
      <c r="BQ53" s="355"/>
      <c r="BR53" s="355"/>
      <c r="BS53" s="355"/>
      <c r="BT53" s="355"/>
      <c r="BU53" s="355"/>
      <c r="BV53" s="355"/>
      <c r="BW53" s="355" t="s">
        <v>6821</v>
      </c>
    </row>
    <row r="54" spans="1:75">
      <c r="A54" s="354">
        <v>52</v>
      </c>
      <c r="B54" s="354" t="s">
        <v>6521</v>
      </c>
      <c r="C54" s="355" t="s">
        <v>4769</v>
      </c>
      <c r="D54" s="356"/>
      <c r="E54" s="355" t="s">
        <v>2917</v>
      </c>
      <c r="F54" s="355" t="s">
        <v>3334</v>
      </c>
      <c r="G54" s="355" t="s">
        <v>3404</v>
      </c>
      <c r="H54" s="355" t="s">
        <v>3405</v>
      </c>
      <c r="I54" s="355" t="s">
        <v>4432</v>
      </c>
      <c r="J54" s="355" t="s">
        <v>3088</v>
      </c>
      <c r="K54" s="355">
        <v>82138167126</v>
      </c>
      <c r="L54" s="355" t="s">
        <v>6440</v>
      </c>
      <c r="M54" s="368">
        <v>43304</v>
      </c>
      <c r="N54" s="355" t="s">
        <v>4831</v>
      </c>
      <c r="O54" s="368">
        <v>43306</v>
      </c>
      <c r="P54" s="368">
        <v>43390</v>
      </c>
      <c r="Q54" s="358">
        <v>43423</v>
      </c>
      <c r="R54" s="359">
        <v>0.45208333333333334</v>
      </c>
      <c r="S54" s="355" t="s">
        <v>6352</v>
      </c>
      <c r="T54" s="355">
        <v>85643927456</v>
      </c>
      <c r="U54" s="355" t="s">
        <v>4760</v>
      </c>
      <c r="V54" s="355" t="s">
        <v>4430</v>
      </c>
      <c r="W54" s="355" t="s">
        <v>4431</v>
      </c>
      <c r="X54" s="355" t="s">
        <v>7161</v>
      </c>
      <c r="Y54" s="355">
        <v>1</v>
      </c>
      <c r="Z54" s="355"/>
      <c r="AA54" s="360">
        <v>-7710517</v>
      </c>
      <c r="AB54" s="360">
        <v>110596461</v>
      </c>
      <c r="AC54" s="356"/>
      <c r="AD54" s="356"/>
      <c r="AE54" s="355"/>
      <c r="AF54" s="355">
        <v>126</v>
      </c>
      <c r="AG54" s="355">
        <v>131</v>
      </c>
      <c r="AH54" s="355"/>
      <c r="AI54" s="355"/>
      <c r="AJ54" s="355" t="s">
        <v>7162</v>
      </c>
      <c r="AK54" s="355">
        <v>160</v>
      </c>
      <c r="AL54" s="355" t="s">
        <v>6808</v>
      </c>
      <c r="AM54" s="355">
        <v>13196434</v>
      </c>
      <c r="AN54" s="355" t="s">
        <v>7163</v>
      </c>
      <c r="AO54" s="355" t="s">
        <v>7164</v>
      </c>
      <c r="AP54" s="355" t="s">
        <v>7165</v>
      </c>
      <c r="AQ54" s="355" t="s">
        <v>7166</v>
      </c>
      <c r="AR54" s="355" t="s">
        <v>7167</v>
      </c>
      <c r="AS54" s="355">
        <v>12163063</v>
      </c>
      <c r="AT54" s="355"/>
      <c r="AU54" s="355"/>
      <c r="AV54" s="355"/>
      <c r="AW54" s="355" t="s">
        <v>6814</v>
      </c>
      <c r="AX54" s="355">
        <v>35.54</v>
      </c>
      <c r="AY54" s="355">
        <v>54.17</v>
      </c>
      <c r="AZ54" s="355"/>
      <c r="BA54" s="355"/>
      <c r="BB54" s="355"/>
      <c r="BC54" s="355"/>
      <c r="BD54" s="355"/>
      <c r="BE54" s="355"/>
      <c r="BF54" s="355"/>
      <c r="BG54" s="355"/>
      <c r="BH54" s="355" t="s">
        <v>7168</v>
      </c>
      <c r="BI54" s="361" t="s">
        <v>6816</v>
      </c>
      <c r="BJ54" s="355" t="s">
        <v>6817</v>
      </c>
      <c r="BK54" s="355" t="s">
        <v>6818</v>
      </c>
      <c r="BL54" s="355" t="s">
        <v>3088</v>
      </c>
      <c r="BM54" s="355" t="s">
        <v>3104</v>
      </c>
      <c r="BN54" s="355"/>
      <c r="BO54" s="355"/>
      <c r="BP54" s="355" t="s">
        <v>6820</v>
      </c>
      <c r="BQ54" s="355"/>
      <c r="BR54" s="355"/>
      <c r="BS54" s="355"/>
      <c r="BT54" s="355"/>
      <c r="BU54" s="355"/>
      <c r="BV54" s="355"/>
      <c r="BW54" s="355" t="s">
        <v>6821</v>
      </c>
    </row>
    <row r="55" spans="1:75">
      <c r="A55" s="354">
        <v>53</v>
      </c>
      <c r="B55" s="354" t="s">
        <v>6522</v>
      </c>
      <c r="C55" s="355" t="s">
        <v>4769</v>
      </c>
      <c r="D55" s="356"/>
      <c r="E55" s="355" t="s">
        <v>4010</v>
      </c>
      <c r="F55" s="355" t="s">
        <v>3334</v>
      </c>
      <c r="G55" s="355" t="s">
        <v>3368</v>
      </c>
      <c r="H55" s="355" t="s">
        <v>3406</v>
      </c>
      <c r="I55" s="355" t="s">
        <v>4435</v>
      </c>
      <c r="J55" s="355" t="s">
        <v>2954</v>
      </c>
      <c r="K55" s="355"/>
      <c r="L55" s="355" t="s">
        <v>6440</v>
      </c>
      <c r="M55" s="357">
        <v>43311</v>
      </c>
      <c r="N55" s="355" t="s">
        <v>4831</v>
      </c>
      <c r="O55" s="357">
        <v>43314</v>
      </c>
      <c r="P55" s="357">
        <v>43389</v>
      </c>
      <c r="Q55" s="358">
        <v>43419</v>
      </c>
      <c r="R55" s="359">
        <v>0.38055555555555554</v>
      </c>
      <c r="S55" s="355" t="s">
        <v>2215</v>
      </c>
      <c r="T55" s="355">
        <v>82322974620</v>
      </c>
      <c r="U55" s="355" t="s">
        <v>4760</v>
      </c>
      <c r="V55" s="355" t="s">
        <v>4433</v>
      </c>
      <c r="W55" s="355" t="s">
        <v>4434</v>
      </c>
      <c r="X55" s="356" t="s">
        <v>7169</v>
      </c>
      <c r="Y55" s="355">
        <v>1</v>
      </c>
      <c r="Z55" s="355"/>
      <c r="AA55" s="360">
        <v>-7246629</v>
      </c>
      <c r="AB55" s="360">
        <v>109006214</v>
      </c>
      <c r="AC55" s="356"/>
      <c r="AD55" s="355"/>
      <c r="AE55" s="356"/>
      <c r="AF55" s="355">
        <v>127</v>
      </c>
      <c r="AG55" s="355"/>
      <c r="AH55" s="355"/>
      <c r="AI55" s="355"/>
      <c r="AJ55" s="355" t="s">
        <v>7029</v>
      </c>
      <c r="AK55" s="355">
        <v>180</v>
      </c>
      <c r="AL55" s="355" t="s">
        <v>6808</v>
      </c>
      <c r="AM55" s="355">
        <v>13318755</v>
      </c>
      <c r="AN55" s="355" t="s">
        <v>7170</v>
      </c>
      <c r="AO55" s="355" t="s">
        <v>7171</v>
      </c>
      <c r="AP55" s="355" t="s">
        <v>7172</v>
      </c>
      <c r="AQ55" s="355" t="s">
        <v>7173</v>
      </c>
      <c r="AR55" s="355" t="s">
        <v>7174</v>
      </c>
      <c r="AS55" s="355">
        <v>12163836</v>
      </c>
      <c r="AT55" s="355"/>
      <c r="AU55" s="355"/>
      <c r="AV55" s="355"/>
      <c r="AW55" s="355" t="s">
        <v>6814</v>
      </c>
      <c r="AX55" s="355">
        <v>35.65</v>
      </c>
      <c r="AY55" s="355">
        <v>50.68</v>
      </c>
      <c r="AZ55" s="355"/>
      <c r="BA55" s="355"/>
      <c r="BB55" s="355"/>
      <c r="BC55" s="355"/>
      <c r="BD55" s="355"/>
      <c r="BE55" s="355"/>
      <c r="BF55" s="355"/>
      <c r="BG55" s="355"/>
      <c r="BH55" s="355" t="s">
        <v>7175</v>
      </c>
      <c r="BI55" s="361" t="s">
        <v>6816</v>
      </c>
      <c r="BJ55" s="355" t="s">
        <v>6817</v>
      </c>
      <c r="BK55" s="355" t="s">
        <v>6818</v>
      </c>
      <c r="BL55" s="355" t="s">
        <v>6930</v>
      </c>
      <c r="BM55" s="355" t="s">
        <v>6983</v>
      </c>
      <c r="BN55" s="355"/>
      <c r="BO55" s="355"/>
      <c r="BP55" s="355" t="s">
        <v>6820</v>
      </c>
      <c r="BQ55" s="355"/>
      <c r="BR55" s="355"/>
      <c r="BS55" s="355"/>
      <c r="BT55" s="355"/>
      <c r="BU55" s="355"/>
      <c r="BV55" s="355"/>
      <c r="BW55" s="355" t="s">
        <v>6821</v>
      </c>
    </row>
    <row r="56" spans="1:75">
      <c r="A56" s="354">
        <v>54</v>
      </c>
      <c r="B56" s="354" t="s">
        <v>6523</v>
      </c>
      <c r="C56" s="355" t="s">
        <v>4769</v>
      </c>
      <c r="D56" s="356"/>
      <c r="E56" s="355" t="s">
        <v>2917</v>
      </c>
      <c r="F56" s="355" t="s">
        <v>3334</v>
      </c>
      <c r="G56" s="355" t="s">
        <v>3407</v>
      </c>
      <c r="H56" s="355" t="s">
        <v>3408</v>
      </c>
      <c r="I56" s="355" t="s">
        <v>4443</v>
      </c>
      <c r="J56" s="355" t="s">
        <v>3104</v>
      </c>
      <c r="K56" s="355">
        <v>81227872712</v>
      </c>
      <c r="L56" s="355" t="s">
        <v>6992</v>
      </c>
      <c r="M56" s="368">
        <v>43304</v>
      </c>
      <c r="N56" s="355" t="s">
        <v>4831</v>
      </c>
      <c r="O56" s="357">
        <v>43306</v>
      </c>
      <c r="P56" s="357">
        <v>43390</v>
      </c>
      <c r="Q56" s="358">
        <v>43421</v>
      </c>
      <c r="R56" s="359">
        <v>0.6069444444444444</v>
      </c>
      <c r="S56" s="355" t="s">
        <v>7176</v>
      </c>
      <c r="T56" s="355">
        <v>87738374545</v>
      </c>
      <c r="U56" s="355" t="s">
        <v>4760</v>
      </c>
      <c r="V56" s="355" t="s">
        <v>4441</v>
      </c>
      <c r="W56" s="355" t="s">
        <v>4442</v>
      </c>
      <c r="X56" s="355" t="s">
        <v>7177</v>
      </c>
      <c r="Y56" s="355">
        <v>1</v>
      </c>
      <c r="Z56" s="355"/>
      <c r="AA56" s="360">
        <v>-786565</v>
      </c>
      <c r="AB56" s="360">
        <v>110157117</v>
      </c>
      <c r="AC56" s="356"/>
      <c r="AD56" s="355"/>
      <c r="AE56" s="355"/>
      <c r="AF56" s="355">
        <v>130</v>
      </c>
      <c r="AG56" s="355">
        <v>122</v>
      </c>
      <c r="AH56" s="355"/>
      <c r="AI56" s="355"/>
      <c r="AJ56" s="355" t="s">
        <v>6807</v>
      </c>
      <c r="AK56" s="355">
        <v>180</v>
      </c>
      <c r="AL56" s="355" t="s">
        <v>6808</v>
      </c>
      <c r="AM56" s="355">
        <v>13212942</v>
      </c>
      <c r="AN56" s="355" t="s">
        <v>7178</v>
      </c>
      <c r="AO56" s="355" t="s">
        <v>7179</v>
      </c>
      <c r="AP56" s="355" t="s">
        <v>7180</v>
      </c>
      <c r="AQ56" s="355" t="s">
        <v>7181</v>
      </c>
      <c r="AR56" s="355" t="s">
        <v>7182</v>
      </c>
      <c r="AS56" s="355">
        <v>12163708</v>
      </c>
      <c r="AT56" s="355"/>
      <c r="AU56" s="355"/>
      <c r="AV56" s="355"/>
      <c r="AW56" s="355" t="s">
        <v>6814</v>
      </c>
      <c r="AX56" s="355">
        <v>35.909999999999997</v>
      </c>
      <c r="AY56" s="355">
        <v>51.43</v>
      </c>
      <c r="AZ56" s="355"/>
      <c r="BA56" s="355"/>
      <c r="BB56" s="355"/>
      <c r="BC56" s="355"/>
      <c r="BD56" s="356"/>
      <c r="BE56" s="356"/>
      <c r="BF56" s="355"/>
      <c r="BG56" s="355"/>
      <c r="BH56" s="355" t="s">
        <v>7183</v>
      </c>
      <c r="BI56" s="361" t="s">
        <v>6816</v>
      </c>
      <c r="BJ56" s="355" t="s">
        <v>6817</v>
      </c>
      <c r="BK56" s="355" t="s">
        <v>6818</v>
      </c>
      <c r="BL56" s="355" t="s">
        <v>3104</v>
      </c>
      <c r="BM56" s="355" t="s">
        <v>3104</v>
      </c>
      <c r="BN56" s="355"/>
      <c r="BO56" s="355"/>
      <c r="BP56" s="355" t="s">
        <v>6820</v>
      </c>
      <c r="BQ56" s="355"/>
      <c r="BR56" s="355"/>
      <c r="BS56" s="355"/>
      <c r="BT56" s="355"/>
      <c r="BU56" s="355"/>
      <c r="BV56" s="355"/>
      <c r="BW56" s="355" t="s">
        <v>6821</v>
      </c>
    </row>
    <row r="57" spans="1:75">
      <c r="A57" s="354">
        <v>55</v>
      </c>
      <c r="B57" s="354" t="s">
        <v>6524</v>
      </c>
      <c r="C57" s="355" t="s">
        <v>4769</v>
      </c>
      <c r="D57" s="356"/>
      <c r="E57" s="355" t="s">
        <v>2917</v>
      </c>
      <c r="F57" s="355" t="s">
        <v>3334</v>
      </c>
      <c r="G57" s="355" t="s">
        <v>3381</v>
      </c>
      <c r="H57" s="355" t="s">
        <v>3409</v>
      </c>
      <c r="I57" s="355" t="s">
        <v>4446</v>
      </c>
      <c r="J57" s="355" t="s">
        <v>3264</v>
      </c>
      <c r="K57" s="355">
        <v>81325923845</v>
      </c>
      <c r="L57" s="355" t="s">
        <v>6440</v>
      </c>
      <c r="M57" s="357">
        <v>43333</v>
      </c>
      <c r="N57" s="355" t="s">
        <v>4831</v>
      </c>
      <c r="O57" s="357">
        <v>43372</v>
      </c>
      <c r="P57" s="357">
        <v>43390</v>
      </c>
      <c r="Q57" s="358">
        <v>43422</v>
      </c>
      <c r="R57" s="359">
        <v>0.61875000000000002</v>
      </c>
      <c r="S57" s="355" t="s">
        <v>7184</v>
      </c>
      <c r="T57" s="355">
        <v>85647302277</v>
      </c>
      <c r="U57" s="355" t="s">
        <v>4760</v>
      </c>
      <c r="V57" s="355" t="s">
        <v>4444</v>
      </c>
      <c r="W57" s="355" t="s">
        <v>4445</v>
      </c>
      <c r="X57" s="356" t="s">
        <v>7185</v>
      </c>
      <c r="Y57" s="355">
        <v>1</v>
      </c>
      <c r="Z57" s="355"/>
      <c r="AA57" s="360">
        <v>-7682938</v>
      </c>
      <c r="AB57" s="360">
        <v>110843386</v>
      </c>
      <c r="AC57" s="356"/>
      <c r="AD57" s="356"/>
      <c r="AE57" s="356"/>
      <c r="AF57" s="355">
        <v>132</v>
      </c>
      <c r="AG57" s="355">
        <v>119</v>
      </c>
      <c r="AH57" s="355"/>
      <c r="AI57" s="355"/>
      <c r="AJ57" s="355" t="s">
        <v>6841</v>
      </c>
      <c r="AK57" s="355">
        <v>180</v>
      </c>
      <c r="AL57" s="355" t="s">
        <v>6808</v>
      </c>
      <c r="AM57" s="355">
        <v>13195202</v>
      </c>
      <c r="AN57" s="355" t="s">
        <v>7186</v>
      </c>
      <c r="AO57" s="355" t="s">
        <v>7187</v>
      </c>
      <c r="AP57" s="355" t="s">
        <v>7188</v>
      </c>
      <c r="AQ57" s="355" t="s">
        <v>7189</v>
      </c>
      <c r="AR57" s="355" t="s">
        <v>7190</v>
      </c>
      <c r="AS57" s="355">
        <v>1170010</v>
      </c>
      <c r="AT57" s="355"/>
      <c r="AU57" s="355"/>
      <c r="AV57" s="356"/>
      <c r="AW57" s="355" t="s">
        <v>6814</v>
      </c>
      <c r="AX57" s="355">
        <v>36.22</v>
      </c>
      <c r="AY57" s="355">
        <v>52.48</v>
      </c>
      <c r="AZ57" s="355"/>
      <c r="BA57" s="355"/>
      <c r="BB57" s="355"/>
      <c r="BC57" s="355"/>
      <c r="BD57" s="356"/>
      <c r="BE57" s="356"/>
      <c r="BF57" s="355"/>
      <c r="BG57" s="355"/>
      <c r="BH57" s="355" t="s">
        <v>7191</v>
      </c>
      <c r="BI57" s="355" t="s">
        <v>6816</v>
      </c>
      <c r="BJ57" s="355" t="s">
        <v>6817</v>
      </c>
      <c r="BK57" s="355" t="s">
        <v>6818</v>
      </c>
      <c r="BL57" s="355" t="s">
        <v>3105</v>
      </c>
      <c r="BM57" s="355" t="s">
        <v>3105</v>
      </c>
      <c r="BN57" s="355"/>
      <c r="BO57" s="355"/>
      <c r="BP57" s="355" t="s">
        <v>6820</v>
      </c>
      <c r="BQ57" s="355"/>
      <c r="BR57" s="355"/>
      <c r="BS57" s="355"/>
      <c r="BT57" s="355"/>
      <c r="BU57" s="355"/>
      <c r="BV57" s="355"/>
      <c r="BW57" s="355" t="s">
        <v>6821</v>
      </c>
    </row>
    <row r="58" spans="1:75">
      <c r="A58" s="354">
        <v>56</v>
      </c>
      <c r="B58" s="354" t="s">
        <v>6525</v>
      </c>
      <c r="C58" s="355" t="s">
        <v>4769</v>
      </c>
      <c r="D58" s="356"/>
      <c r="E58" s="355" t="s">
        <v>4010</v>
      </c>
      <c r="F58" s="355" t="s">
        <v>3334</v>
      </c>
      <c r="G58" s="355" t="s">
        <v>3410</v>
      </c>
      <c r="H58" s="355" t="s">
        <v>3411</v>
      </c>
      <c r="I58" s="355" t="s">
        <v>4450</v>
      </c>
      <c r="J58" s="355" t="s">
        <v>6966</v>
      </c>
      <c r="K58" s="355">
        <v>85786177940</v>
      </c>
      <c r="L58" s="355" t="s">
        <v>6440</v>
      </c>
      <c r="M58" s="357">
        <v>43309</v>
      </c>
      <c r="N58" s="355" t="s">
        <v>4831</v>
      </c>
      <c r="O58" s="357">
        <v>43312</v>
      </c>
      <c r="P58" s="357">
        <v>43390</v>
      </c>
      <c r="Q58" s="358">
        <v>43418</v>
      </c>
      <c r="R58" s="359">
        <v>0.7090277777777777</v>
      </c>
      <c r="S58" s="355" t="s">
        <v>2272</v>
      </c>
      <c r="T58" s="355">
        <v>82137511216</v>
      </c>
      <c r="U58" s="355" t="s">
        <v>4760</v>
      </c>
      <c r="V58" s="355" t="s">
        <v>4448</v>
      </c>
      <c r="W58" s="355" t="s">
        <v>4449</v>
      </c>
      <c r="X58" s="356" t="s">
        <v>7192</v>
      </c>
      <c r="Y58" s="355">
        <v>1</v>
      </c>
      <c r="Z58" s="355"/>
      <c r="AA58" s="360">
        <v>-6920929</v>
      </c>
      <c r="AB58" s="360">
        <v>110197696</v>
      </c>
      <c r="AC58" s="355"/>
      <c r="AD58" s="355"/>
      <c r="AE58" s="356"/>
      <c r="AF58" s="355">
        <v>125</v>
      </c>
      <c r="AG58" s="355">
        <v>119</v>
      </c>
      <c r="AH58" s="355"/>
      <c r="AI58" s="355"/>
      <c r="AJ58" s="355" t="s">
        <v>6841</v>
      </c>
      <c r="AK58" s="355">
        <v>180</v>
      </c>
      <c r="AL58" s="355" t="s">
        <v>6808</v>
      </c>
      <c r="AM58" s="355">
        <v>13195002</v>
      </c>
      <c r="AN58" s="355" t="s">
        <v>7193</v>
      </c>
      <c r="AO58" s="355" t="s">
        <v>7194</v>
      </c>
      <c r="AP58" s="355" t="s">
        <v>7195</v>
      </c>
      <c r="AQ58" s="355" t="s">
        <v>7196</v>
      </c>
      <c r="AR58" s="355" t="s">
        <v>7197</v>
      </c>
      <c r="AS58" s="355">
        <v>5170799</v>
      </c>
      <c r="AT58" s="355"/>
      <c r="AU58" s="355"/>
      <c r="AV58" s="355"/>
      <c r="AW58" s="355" t="s">
        <v>6814</v>
      </c>
      <c r="AX58" s="355">
        <v>35.56</v>
      </c>
      <c r="AY58" s="355">
        <v>50.64</v>
      </c>
      <c r="AZ58" s="355"/>
      <c r="BA58" s="355"/>
      <c r="BB58" s="355"/>
      <c r="BC58" s="355"/>
      <c r="BD58" s="355"/>
      <c r="BE58" s="355"/>
      <c r="BF58" s="355"/>
      <c r="BG58" s="355"/>
      <c r="BH58" s="355" t="s">
        <v>6871</v>
      </c>
      <c r="BI58" s="361" t="s">
        <v>6816</v>
      </c>
      <c r="BJ58" s="355" t="s">
        <v>6817</v>
      </c>
      <c r="BK58" s="355" t="s">
        <v>6818</v>
      </c>
      <c r="BL58" s="355" t="s">
        <v>6946</v>
      </c>
      <c r="BM58" s="355" t="s">
        <v>6946</v>
      </c>
      <c r="BN58" s="355"/>
      <c r="BO58" s="355"/>
      <c r="BP58" s="355" t="s">
        <v>6820</v>
      </c>
      <c r="BQ58" s="355"/>
      <c r="BR58" s="355"/>
      <c r="BS58" s="355"/>
      <c r="BT58" s="355"/>
      <c r="BU58" s="355"/>
      <c r="BV58" s="355"/>
      <c r="BW58" s="355" t="s">
        <v>6821</v>
      </c>
    </row>
    <row r="59" spans="1:75">
      <c r="A59" s="354">
        <v>57</v>
      </c>
      <c r="B59" s="354" t="s">
        <v>6526</v>
      </c>
      <c r="C59" s="355" t="s">
        <v>4769</v>
      </c>
      <c r="D59" s="356"/>
      <c r="E59" s="355" t="s">
        <v>4010</v>
      </c>
      <c r="F59" s="355" t="s">
        <v>3334</v>
      </c>
      <c r="G59" s="355" t="s">
        <v>3412</v>
      </c>
      <c r="H59" s="355" t="s">
        <v>3413</v>
      </c>
      <c r="I59" s="355" t="s">
        <v>4454</v>
      </c>
      <c r="J59" s="355" t="s">
        <v>3226</v>
      </c>
      <c r="K59" s="355">
        <v>85225446780</v>
      </c>
      <c r="L59" s="355" t="s">
        <v>6440</v>
      </c>
      <c r="M59" s="357">
        <v>43311</v>
      </c>
      <c r="N59" s="355" t="s">
        <v>4831</v>
      </c>
      <c r="O59" s="368">
        <v>43312</v>
      </c>
      <c r="P59" s="368">
        <v>43390</v>
      </c>
      <c r="Q59" s="358">
        <v>43421</v>
      </c>
      <c r="R59" s="359">
        <v>0.50208333333333333</v>
      </c>
      <c r="S59" s="355" t="s">
        <v>2231</v>
      </c>
      <c r="T59" s="355">
        <v>85641382496</v>
      </c>
      <c r="U59" s="355" t="s">
        <v>4760</v>
      </c>
      <c r="V59" s="355" t="s">
        <v>4452</v>
      </c>
      <c r="W59" s="355" t="s">
        <v>4453</v>
      </c>
      <c r="X59" s="355" t="s">
        <v>7198</v>
      </c>
      <c r="Y59" s="355">
        <v>1</v>
      </c>
      <c r="Z59" s="355"/>
      <c r="AA59" s="360">
        <v>-6897193</v>
      </c>
      <c r="AB59" s="360">
        <v>110636434</v>
      </c>
      <c r="AC59" s="355"/>
      <c r="AD59" s="355"/>
      <c r="AE59" s="355"/>
      <c r="AF59" s="355">
        <v>120</v>
      </c>
      <c r="AG59" s="355">
        <v>124</v>
      </c>
      <c r="AH59" s="355"/>
      <c r="AI59" s="355"/>
      <c r="AJ59" s="355" t="s">
        <v>6841</v>
      </c>
      <c r="AK59" s="355">
        <v>180</v>
      </c>
      <c r="AL59" s="355" t="s">
        <v>6808</v>
      </c>
      <c r="AM59" s="355">
        <v>13214826</v>
      </c>
      <c r="AN59" s="355" t="s">
        <v>7199</v>
      </c>
      <c r="AO59" s="355" t="s">
        <v>7200</v>
      </c>
      <c r="AP59" s="355" t="s">
        <v>7201</v>
      </c>
      <c r="AQ59" s="355" t="s">
        <v>7202</v>
      </c>
      <c r="AR59" s="355" t="s">
        <v>7203</v>
      </c>
      <c r="AS59" s="355">
        <v>10162199</v>
      </c>
      <c r="AT59" s="355"/>
      <c r="AU59" s="355"/>
      <c r="AV59" s="355"/>
      <c r="AW59" s="355" t="s">
        <v>6814</v>
      </c>
      <c r="AX59" s="355">
        <v>37.69</v>
      </c>
      <c r="AY59" s="355">
        <v>51.56</v>
      </c>
      <c r="AZ59" s="355"/>
      <c r="BA59" s="355"/>
      <c r="BB59" s="355"/>
      <c r="BC59" s="355"/>
      <c r="BD59" s="355"/>
      <c r="BE59" s="355"/>
      <c r="BF59" s="355"/>
      <c r="BG59" s="355"/>
      <c r="BH59" s="355" t="s">
        <v>7204</v>
      </c>
      <c r="BI59" s="361" t="s">
        <v>6816</v>
      </c>
      <c r="BJ59" s="355" t="s">
        <v>6817</v>
      </c>
      <c r="BK59" s="355" t="s">
        <v>6818</v>
      </c>
      <c r="BL59" s="355" t="s">
        <v>3084</v>
      </c>
      <c r="BM59" s="355" t="s">
        <v>6930</v>
      </c>
      <c r="BN59" s="355"/>
      <c r="BO59" s="355"/>
      <c r="BP59" s="355" t="s">
        <v>6820</v>
      </c>
      <c r="BQ59" s="355"/>
      <c r="BR59" s="355"/>
      <c r="BS59" s="355"/>
      <c r="BT59" s="355"/>
      <c r="BU59" s="355"/>
      <c r="BV59" s="355"/>
      <c r="BW59" s="355" t="s">
        <v>6821</v>
      </c>
    </row>
    <row r="60" spans="1:75">
      <c r="A60" s="354">
        <v>58</v>
      </c>
      <c r="B60" s="354" t="s">
        <v>6527</v>
      </c>
      <c r="C60" s="355" t="s">
        <v>4769</v>
      </c>
      <c r="D60" s="356"/>
      <c r="E60" s="355" t="s">
        <v>4010</v>
      </c>
      <c r="F60" s="355" t="s">
        <v>3334</v>
      </c>
      <c r="G60" s="355" t="s">
        <v>3414</v>
      </c>
      <c r="H60" s="355" t="s">
        <v>3415</v>
      </c>
      <c r="I60" s="355" t="s">
        <v>4458</v>
      </c>
      <c r="J60" s="355" t="s">
        <v>3083</v>
      </c>
      <c r="K60" s="355">
        <v>85823394665</v>
      </c>
      <c r="L60" s="355" t="s">
        <v>6440</v>
      </c>
      <c r="M60" s="368">
        <v>43303</v>
      </c>
      <c r="N60" s="355" t="s">
        <v>4831</v>
      </c>
      <c r="O60" s="368">
        <v>43311</v>
      </c>
      <c r="P60" s="368">
        <v>43390</v>
      </c>
      <c r="Q60" s="357">
        <f>P60</f>
        <v>43390</v>
      </c>
      <c r="R60" s="359">
        <v>0.8520833333333333</v>
      </c>
      <c r="S60" s="355" t="s">
        <v>7205</v>
      </c>
      <c r="T60" s="355">
        <v>85848639845</v>
      </c>
      <c r="U60" s="355" t="s">
        <v>4760</v>
      </c>
      <c r="V60" s="355" t="s">
        <v>4456</v>
      </c>
      <c r="W60" s="355" t="s">
        <v>4457</v>
      </c>
      <c r="X60" s="355" t="s">
        <v>7206</v>
      </c>
      <c r="Y60" s="355">
        <v>1</v>
      </c>
      <c r="Z60" s="355"/>
      <c r="AA60" s="360">
        <v>-6877133</v>
      </c>
      <c r="AB60" s="360">
        <v>109674668</v>
      </c>
      <c r="AC60" s="356"/>
      <c r="AD60" s="355"/>
      <c r="AE60" s="356">
        <v>67</v>
      </c>
      <c r="AF60" s="356">
        <v>73</v>
      </c>
      <c r="AG60" s="356">
        <v>74</v>
      </c>
      <c r="AH60" s="355"/>
      <c r="AI60" s="355"/>
      <c r="AJ60" s="355" t="s">
        <v>6807</v>
      </c>
      <c r="AK60" s="355">
        <v>180</v>
      </c>
      <c r="AL60" s="355" t="s">
        <v>6808</v>
      </c>
      <c r="AM60" s="356"/>
      <c r="AN60" s="355" t="s">
        <v>7207</v>
      </c>
      <c r="AO60" s="355" t="s">
        <v>7208</v>
      </c>
      <c r="AP60" s="355" t="s">
        <v>7209</v>
      </c>
      <c r="AQ60" s="355" t="s">
        <v>7210</v>
      </c>
      <c r="AR60" s="355" t="s">
        <v>7062</v>
      </c>
      <c r="AS60" s="355">
        <v>5170821</v>
      </c>
      <c r="AT60" s="355"/>
      <c r="AU60" s="355"/>
      <c r="AV60" s="355"/>
      <c r="AW60" s="355" t="s">
        <v>6814</v>
      </c>
      <c r="AX60" s="356">
        <v>37.229999999999997</v>
      </c>
      <c r="AY60" s="356">
        <v>44.7</v>
      </c>
      <c r="AZ60" s="355"/>
      <c r="BA60" s="355"/>
      <c r="BB60" s="355"/>
      <c r="BC60" s="355"/>
      <c r="BD60" s="356"/>
      <c r="BE60" s="356"/>
      <c r="BF60" s="355"/>
      <c r="BG60" s="355"/>
      <c r="BH60" s="355" t="s">
        <v>7211</v>
      </c>
      <c r="BI60" s="361" t="s">
        <v>6816</v>
      </c>
      <c r="BJ60" s="355" t="s">
        <v>6817</v>
      </c>
      <c r="BK60" s="355" t="s">
        <v>6818</v>
      </c>
      <c r="BL60" s="355" t="s">
        <v>6930</v>
      </c>
      <c r="BM60" s="355"/>
      <c r="BN60" s="355"/>
      <c r="BO60" s="355"/>
      <c r="BP60" s="355" t="s">
        <v>6820</v>
      </c>
      <c r="BQ60" s="355"/>
      <c r="BR60" s="355"/>
      <c r="BS60" s="355"/>
      <c r="BT60" s="355"/>
      <c r="BU60" s="355"/>
      <c r="BV60" s="355"/>
      <c r="BW60" s="355" t="s">
        <v>6821</v>
      </c>
    </row>
    <row r="61" spans="1:75">
      <c r="A61" s="354">
        <v>59</v>
      </c>
      <c r="B61" s="354" t="s">
        <v>6528</v>
      </c>
      <c r="C61" s="355" t="s">
        <v>4769</v>
      </c>
      <c r="D61" s="356"/>
      <c r="E61" s="355" t="s">
        <v>2917</v>
      </c>
      <c r="F61" s="355" t="s">
        <v>3334</v>
      </c>
      <c r="G61" s="355" t="s">
        <v>3395</v>
      </c>
      <c r="H61" s="355" t="s">
        <v>3416</v>
      </c>
      <c r="I61" s="355" t="s">
        <v>4461</v>
      </c>
      <c r="J61" s="355" t="s">
        <v>3099</v>
      </c>
      <c r="K61" s="355">
        <v>82291777645</v>
      </c>
      <c r="L61" s="355" t="s">
        <v>3099</v>
      </c>
      <c r="M61" s="357">
        <v>43309</v>
      </c>
      <c r="N61" s="355" t="s">
        <v>4831</v>
      </c>
      <c r="O61" s="357">
        <v>43311</v>
      </c>
      <c r="P61" s="357">
        <v>43394</v>
      </c>
      <c r="Q61" s="358">
        <v>43424</v>
      </c>
      <c r="R61" s="359">
        <v>0.73402777777777783</v>
      </c>
      <c r="S61" s="355" t="s">
        <v>6352</v>
      </c>
      <c r="T61" s="355">
        <v>85643927456</v>
      </c>
      <c r="U61" s="355" t="s">
        <v>4760</v>
      </c>
      <c r="V61" s="355" t="s">
        <v>4459</v>
      </c>
      <c r="W61" s="355" t="s">
        <v>4460</v>
      </c>
      <c r="X61" s="355" t="s">
        <v>7212</v>
      </c>
      <c r="Y61" s="355">
        <v>1</v>
      </c>
      <c r="Z61" s="355"/>
      <c r="AA61" s="360">
        <v>-7608686</v>
      </c>
      <c r="AB61" s="360">
        <v>109514667</v>
      </c>
      <c r="AC61" s="355"/>
      <c r="AD61" s="355"/>
      <c r="AE61" s="356"/>
      <c r="AF61" s="355">
        <v>141</v>
      </c>
      <c r="AG61" s="355">
        <v>132</v>
      </c>
      <c r="AH61" s="355"/>
      <c r="AI61" s="355"/>
      <c r="AJ61" s="355" t="s">
        <v>6824</v>
      </c>
      <c r="AK61" s="355">
        <v>180</v>
      </c>
      <c r="AL61" s="355" t="s">
        <v>6808</v>
      </c>
      <c r="AM61" s="355">
        <v>13195156</v>
      </c>
      <c r="AN61" s="355" t="s">
        <v>7213</v>
      </c>
      <c r="AO61" s="355" t="s">
        <v>7214</v>
      </c>
      <c r="AP61" s="355" t="s">
        <v>7215</v>
      </c>
      <c r="AQ61" s="355" t="s">
        <v>7216</v>
      </c>
      <c r="AR61" s="355" t="s">
        <v>7217</v>
      </c>
      <c r="AS61" s="355">
        <v>12163709</v>
      </c>
      <c r="AT61" s="355"/>
      <c r="AU61" s="355"/>
      <c r="AV61" s="355"/>
      <c r="AW61" s="355" t="s">
        <v>6814</v>
      </c>
      <c r="AX61" s="355">
        <v>35.36</v>
      </c>
      <c r="AY61" s="355">
        <v>54.23</v>
      </c>
      <c r="AZ61" s="355"/>
      <c r="BA61" s="355"/>
      <c r="BB61" s="355"/>
      <c r="BC61" s="355"/>
      <c r="BD61" s="355"/>
      <c r="BE61" s="355"/>
      <c r="BF61" s="355"/>
      <c r="BG61" s="355"/>
      <c r="BH61" s="355" t="s">
        <v>6871</v>
      </c>
      <c r="BI61" s="361" t="s">
        <v>6816</v>
      </c>
      <c r="BJ61" s="355" t="s">
        <v>6817</v>
      </c>
      <c r="BK61" s="355" t="s">
        <v>6818</v>
      </c>
      <c r="BL61" s="355" t="s">
        <v>6930</v>
      </c>
      <c r="BM61" s="355" t="s">
        <v>3104</v>
      </c>
      <c r="BN61" s="355"/>
      <c r="BO61" s="355"/>
      <c r="BP61" s="355" t="s">
        <v>6820</v>
      </c>
      <c r="BQ61" s="355"/>
      <c r="BR61" s="355"/>
      <c r="BS61" s="355"/>
      <c r="BT61" s="355"/>
      <c r="BU61" s="355"/>
      <c r="BV61" s="355"/>
      <c r="BW61" s="355" t="s">
        <v>6821</v>
      </c>
    </row>
    <row r="62" spans="1:75">
      <c r="A62" s="354">
        <v>60</v>
      </c>
      <c r="B62" s="354" t="s">
        <v>6529</v>
      </c>
      <c r="C62" s="355" t="s">
        <v>4769</v>
      </c>
      <c r="D62" s="356"/>
      <c r="E62" s="355" t="s">
        <v>2917</v>
      </c>
      <c r="F62" s="355" t="s">
        <v>3334</v>
      </c>
      <c r="G62" s="355" t="s">
        <v>3356</v>
      </c>
      <c r="H62" s="355" t="s">
        <v>3417</v>
      </c>
      <c r="I62" s="355" t="s">
        <v>4464</v>
      </c>
      <c r="J62" s="355" t="s">
        <v>3087</v>
      </c>
      <c r="K62" s="355">
        <v>81394492312</v>
      </c>
      <c r="L62" s="355" t="s">
        <v>6440</v>
      </c>
      <c r="M62" s="368">
        <v>43304</v>
      </c>
      <c r="N62" s="355" t="s">
        <v>4831</v>
      </c>
      <c r="O62" s="357">
        <v>43312</v>
      </c>
      <c r="P62" s="357">
        <v>43390</v>
      </c>
      <c r="Q62" s="358">
        <v>43423</v>
      </c>
      <c r="R62" s="359">
        <v>0.52013888888888882</v>
      </c>
      <c r="S62" s="355" t="s">
        <v>7218</v>
      </c>
      <c r="T62" s="355">
        <v>85875275722</v>
      </c>
      <c r="U62" s="355" t="s">
        <v>4760</v>
      </c>
      <c r="V62" s="355" t="s">
        <v>4462</v>
      </c>
      <c r="W62" s="355" t="s">
        <v>4463</v>
      </c>
      <c r="X62" s="355" t="s">
        <v>7219</v>
      </c>
      <c r="Y62" s="355">
        <v>1</v>
      </c>
      <c r="Z62" s="355"/>
      <c r="AA62" s="360">
        <v>-7299117</v>
      </c>
      <c r="AB62" s="360">
        <v>108769717</v>
      </c>
      <c r="AC62" s="355"/>
      <c r="AD62" s="355"/>
      <c r="AE62" s="356"/>
      <c r="AF62" s="355">
        <v>136</v>
      </c>
      <c r="AG62" s="355">
        <v>136</v>
      </c>
      <c r="AH62" s="355"/>
      <c r="AI62" s="355"/>
      <c r="AJ62" s="355" t="s">
        <v>6807</v>
      </c>
      <c r="AK62" s="355">
        <v>180</v>
      </c>
      <c r="AL62" s="355" t="s">
        <v>6808</v>
      </c>
      <c r="AM62" s="355">
        <v>13198419</v>
      </c>
      <c r="AN62" s="355" t="s">
        <v>7220</v>
      </c>
      <c r="AO62" s="355" t="s">
        <v>7221</v>
      </c>
      <c r="AP62" s="355" t="s">
        <v>7222</v>
      </c>
      <c r="AQ62" s="355" t="s">
        <v>7223</v>
      </c>
      <c r="AR62" s="355" t="s">
        <v>7224</v>
      </c>
      <c r="AS62" s="355">
        <v>12163064</v>
      </c>
      <c r="AT62" s="355"/>
      <c r="AU62" s="355"/>
      <c r="AV62" s="355"/>
      <c r="AW62" s="355" t="s">
        <v>6814</v>
      </c>
      <c r="AX62" s="355">
        <v>35.76</v>
      </c>
      <c r="AY62" s="355">
        <v>54.01</v>
      </c>
      <c r="AZ62" s="355"/>
      <c r="BA62" s="355"/>
      <c r="BB62" s="355"/>
      <c r="BC62" s="355"/>
      <c r="BD62" s="356"/>
      <c r="BE62" s="356"/>
      <c r="BF62" s="355"/>
      <c r="BG62" s="355"/>
      <c r="BH62" s="355" t="s">
        <v>7225</v>
      </c>
      <c r="BI62" s="361" t="s">
        <v>6816</v>
      </c>
      <c r="BJ62" s="355" t="s">
        <v>6817</v>
      </c>
      <c r="BK62" s="355" t="s">
        <v>6818</v>
      </c>
      <c r="BL62" s="355" t="s">
        <v>6983</v>
      </c>
      <c r="BM62" s="355" t="s">
        <v>3008</v>
      </c>
      <c r="BN62" s="355"/>
      <c r="BO62" s="355"/>
      <c r="BP62" s="355" t="s">
        <v>6820</v>
      </c>
      <c r="BQ62" s="355"/>
      <c r="BR62" s="355"/>
      <c r="BS62" s="355"/>
      <c r="BT62" s="355"/>
      <c r="BU62" s="355"/>
      <c r="BV62" s="355"/>
      <c r="BW62" s="355" t="s">
        <v>6821</v>
      </c>
    </row>
    <row r="63" spans="1:75">
      <c r="A63" s="354">
        <v>61</v>
      </c>
      <c r="B63" s="354" t="s">
        <v>6530</v>
      </c>
      <c r="C63" s="355" t="s">
        <v>4769</v>
      </c>
      <c r="D63" s="356"/>
      <c r="E63" s="355" t="s">
        <v>2917</v>
      </c>
      <c r="F63" s="355" t="s">
        <v>3334</v>
      </c>
      <c r="G63" s="355" t="s">
        <v>3377</v>
      </c>
      <c r="H63" s="355" t="s">
        <v>3418</v>
      </c>
      <c r="I63" s="355" t="s">
        <v>4467</v>
      </c>
      <c r="J63" s="355" t="s">
        <v>3260</v>
      </c>
      <c r="K63" s="355">
        <v>82242798652</v>
      </c>
      <c r="L63" s="355" t="s">
        <v>6440</v>
      </c>
      <c r="M63" s="368">
        <v>43307</v>
      </c>
      <c r="N63" s="355" t="s">
        <v>4831</v>
      </c>
      <c r="O63" s="368">
        <v>43311</v>
      </c>
      <c r="P63" s="357">
        <v>43390</v>
      </c>
      <c r="Q63" s="358">
        <v>43423</v>
      </c>
      <c r="R63" s="359">
        <v>0.91666666666666663</v>
      </c>
      <c r="S63" s="355" t="s">
        <v>7226</v>
      </c>
      <c r="T63" s="355">
        <v>85727047070</v>
      </c>
      <c r="U63" s="355" t="s">
        <v>4760</v>
      </c>
      <c r="V63" s="355" t="s">
        <v>4465</v>
      </c>
      <c r="W63" s="355" t="s">
        <v>4466</v>
      </c>
      <c r="X63" s="355" t="s">
        <v>7227</v>
      </c>
      <c r="Y63" s="355">
        <v>1</v>
      </c>
      <c r="Z63" s="355"/>
      <c r="AA63" s="360">
        <v>-760041</v>
      </c>
      <c r="AB63" s="360">
        <v>110818651</v>
      </c>
      <c r="AC63" s="356"/>
      <c r="AD63" s="355"/>
      <c r="AE63" s="355"/>
      <c r="AF63" s="355">
        <v>125</v>
      </c>
      <c r="AG63" s="355">
        <v>123</v>
      </c>
      <c r="AH63" s="355"/>
      <c r="AI63" s="355"/>
      <c r="AJ63" s="355" t="s">
        <v>6841</v>
      </c>
      <c r="AK63" s="355">
        <v>180</v>
      </c>
      <c r="AL63" s="355" t="s">
        <v>6808</v>
      </c>
      <c r="AM63" s="355">
        <v>13194913</v>
      </c>
      <c r="AN63" s="355" t="s">
        <v>7228</v>
      </c>
      <c r="AO63" s="355" t="s">
        <v>7229</v>
      </c>
      <c r="AP63" s="355" t="s">
        <v>7230</v>
      </c>
      <c r="AQ63" s="355" t="s">
        <v>7231</v>
      </c>
      <c r="AR63" s="355" t="s">
        <v>7232</v>
      </c>
      <c r="AS63" s="355">
        <v>12163050</v>
      </c>
      <c r="AT63" s="355"/>
      <c r="AU63" s="355"/>
      <c r="AV63" s="355"/>
      <c r="AW63" s="355" t="s">
        <v>6814</v>
      </c>
      <c r="AX63" s="355">
        <v>37.869999999999997</v>
      </c>
      <c r="AY63" s="355">
        <v>52.01</v>
      </c>
      <c r="AZ63" s="355"/>
      <c r="BA63" s="355"/>
      <c r="BB63" s="355"/>
      <c r="BC63" s="355"/>
      <c r="BD63" s="356"/>
      <c r="BE63" s="356"/>
      <c r="BF63" s="355"/>
      <c r="BG63" s="355"/>
      <c r="BH63" s="355" t="s">
        <v>6871</v>
      </c>
      <c r="BI63" s="361" t="s">
        <v>6816</v>
      </c>
      <c r="BJ63" s="355" t="s">
        <v>6817</v>
      </c>
      <c r="BK63" s="355" t="s">
        <v>6818</v>
      </c>
      <c r="BL63" s="355" t="s">
        <v>3091</v>
      </c>
      <c r="BM63" s="355" t="s">
        <v>3091</v>
      </c>
      <c r="BN63" s="355"/>
      <c r="BO63" s="355"/>
      <c r="BP63" s="355" t="s">
        <v>6820</v>
      </c>
      <c r="BQ63" s="355"/>
      <c r="BR63" s="355"/>
      <c r="BS63" s="355"/>
      <c r="BT63" s="355"/>
      <c r="BU63" s="355"/>
      <c r="BV63" s="355"/>
      <c r="BW63" s="355" t="s">
        <v>6821</v>
      </c>
    </row>
    <row r="64" spans="1:75" hidden="1">
      <c r="A64" s="343">
        <v>62</v>
      </c>
      <c r="B64" s="343" t="e">
        <v>#N/A</v>
      </c>
      <c r="C64" s="369"/>
      <c r="D64" s="369"/>
      <c r="E64" s="369" t="s">
        <v>2917</v>
      </c>
      <c r="F64" s="370" t="s">
        <v>3334</v>
      </c>
      <c r="G64" s="369" t="s">
        <v>3419</v>
      </c>
      <c r="H64" s="369" t="s">
        <v>3420</v>
      </c>
      <c r="I64" s="369" t="s">
        <v>5118</v>
      </c>
      <c r="J64" s="369"/>
      <c r="K64" s="369"/>
      <c r="L64" s="369"/>
      <c r="M64" s="369"/>
      <c r="N64" s="369"/>
      <c r="O64" s="369"/>
      <c r="P64" s="369"/>
      <c r="Q64" s="369"/>
      <c r="R64" s="369"/>
      <c r="S64" s="369"/>
      <c r="T64" s="369"/>
      <c r="U64" s="369" t="s">
        <v>4760</v>
      </c>
      <c r="V64" s="369"/>
      <c r="W64" s="371"/>
      <c r="X64" s="372"/>
      <c r="Y64" s="372"/>
      <c r="Z64" s="369"/>
      <c r="AA64" s="369"/>
      <c r="AB64" s="369"/>
      <c r="AC64" s="372"/>
      <c r="AD64" s="369"/>
      <c r="AE64" s="371"/>
      <c r="AF64" s="371"/>
      <c r="AG64" s="371"/>
      <c r="AH64" s="369"/>
      <c r="AI64" s="369"/>
      <c r="AJ64" s="369"/>
      <c r="AK64" s="372"/>
      <c r="AL64" s="372"/>
      <c r="AM64" s="372"/>
      <c r="AN64" s="371"/>
      <c r="AO64" s="371"/>
      <c r="AP64" s="371"/>
      <c r="AQ64" s="371"/>
      <c r="AR64" s="371"/>
      <c r="AS64" s="371"/>
      <c r="AT64" s="369"/>
      <c r="AU64" s="369"/>
      <c r="AV64" s="369"/>
      <c r="AW64" s="369"/>
      <c r="AX64" s="371"/>
      <c r="AY64" s="371"/>
      <c r="AZ64" s="369"/>
      <c r="BA64" s="369"/>
      <c r="BB64" s="369"/>
      <c r="BC64" s="369"/>
      <c r="BD64" s="372"/>
      <c r="BE64" s="372"/>
      <c r="BF64" s="369"/>
      <c r="BG64" s="369"/>
      <c r="BH64" s="369"/>
      <c r="BI64" s="369"/>
      <c r="BJ64" s="370"/>
      <c r="BK64" s="370"/>
      <c r="BL64" s="369"/>
      <c r="BM64" s="369"/>
      <c r="BN64" s="369"/>
      <c r="BO64" s="369"/>
      <c r="BP64" s="369"/>
      <c r="BQ64" s="369"/>
      <c r="BR64" s="369"/>
      <c r="BS64" s="369"/>
      <c r="BT64" s="369"/>
      <c r="BU64" s="369"/>
      <c r="BV64" s="369"/>
      <c r="BW64" s="370" t="s">
        <v>6821</v>
      </c>
    </row>
    <row r="65" spans="1:75">
      <c r="A65" s="354">
        <v>63</v>
      </c>
      <c r="B65" s="354" t="s">
        <v>6531</v>
      </c>
      <c r="C65" s="355" t="s">
        <v>4769</v>
      </c>
      <c r="D65" s="356"/>
      <c r="E65" s="355" t="s">
        <v>2917</v>
      </c>
      <c r="F65" s="355" t="s">
        <v>3334</v>
      </c>
      <c r="G65" s="355" t="s">
        <v>3421</v>
      </c>
      <c r="H65" s="355" t="s">
        <v>3422</v>
      </c>
      <c r="I65" s="355" t="s">
        <v>4471</v>
      </c>
      <c r="J65" s="355" t="s">
        <v>3088</v>
      </c>
      <c r="K65" s="355">
        <v>82138167126</v>
      </c>
      <c r="L65" s="355" t="s">
        <v>6440</v>
      </c>
      <c r="M65" s="368">
        <v>43304</v>
      </c>
      <c r="N65" s="355" t="s">
        <v>4831</v>
      </c>
      <c r="O65" s="357">
        <v>43305</v>
      </c>
      <c r="P65" s="357">
        <v>43390</v>
      </c>
      <c r="Q65" s="358">
        <v>43424</v>
      </c>
      <c r="R65" s="359">
        <v>0.72986111111111107</v>
      </c>
      <c r="S65" s="355" t="s">
        <v>7233</v>
      </c>
      <c r="T65" s="355">
        <v>81802557575</v>
      </c>
      <c r="U65" s="355" t="s">
        <v>4760</v>
      </c>
      <c r="V65" s="355" t="s">
        <v>4469</v>
      </c>
      <c r="W65" s="355" t="s">
        <v>4470</v>
      </c>
      <c r="X65" s="355" t="s">
        <v>7234</v>
      </c>
      <c r="Y65" s="355">
        <v>1</v>
      </c>
      <c r="Z65" s="355"/>
      <c r="AA65" s="360">
        <v>-7964976</v>
      </c>
      <c r="AB65" s="360">
        <v>110602279</v>
      </c>
      <c r="AC65" s="356"/>
      <c r="AD65" s="356"/>
      <c r="AE65" s="356"/>
      <c r="AF65" s="355">
        <v>134</v>
      </c>
      <c r="AG65" s="355">
        <v>123</v>
      </c>
      <c r="AH65" s="355"/>
      <c r="AI65" s="355"/>
      <c r="AJ65" s="355" t="s">
        <v>6841</v>
      </c>
      <c r="AK65" s="355">
        <v>160</v>
      </c>
      <c r="AL65" s="355" t="s">
        <v>6808</v>
      </c>
      <c r="AM65" s="355">
        <v>13195427</v>
      </c>
      <c r="AN65" s="355" t="s">
        <v>7235</v>
      </c>
      <c r="AO65" s="355" t="s">
        <v>7236</v>
      </c>
      <c r="AP65" s="355" t="s">
        <v>7237</v>
      </c>
      <c r="AQ65" s="355" t="s">
        <v>7238</v>
      </c>
      <c r="AR65" s="355" t="s">
        <v>7239</v>
      </c>
      <c r="AS65" s="355">
        <v>5170837</v>
      </c>
      <c r="AT65" s="355"/>
      <c r="AU65" s="355"/>
      <c r="AV65" s="355"/>
      <c r="AW65" s="355" t="s">
        <v>6814</v>
      </c>
      <c r="AX65" s="355">
        <v>39.590000000000003</v>
      </c>
      <c r="AY65" s="355">
        <v>52.12</v>
      </c>
      <c r="AZ65" s="355"/>
      <c r="BA65" s="355"/>
      <c r="BB65" s="355"/>
      <c r="BC65" s="355"/>
      <c r="BD65" s="356"/>
      <c r="BE65" s="356"/>
      <c r="BF65" s="355"/>
      <c r="BG65" s="355"/>
      <c r="BH65" s="355" t="s">
        <v>7240</v>
      </c>
      <c r="BI65" s="361" t="s">
        <v>6816</v>
      </c>
      <c r="BJ65" s="355" t="s">
        <v>6817</v>
      </c>
      <c r="BK65" s="355" t="s">
        <v>6818</v>
      </c>
      <c r="BL65" s="355" t="s">
        <v>3088</v>
      </c>
      <c r="BM65" s="355" t="s">
        <v>3105</v>
      </c>
      <c r="BN65" s="355"/>
      <c r="BO65" s="355"/>
      <c r="BP65" s="355" t="s">
        <v>6820</v>
      </c>
      <c r="BQ65" s="355"/>
      <c r="BR65" s="355"/>
      <c r="BS65" s="355"/>
      <c r="BT65" s="355"/>
      <c r="BU65" s="355"/>
      <c r="BV65" s="355"/>
      <c r="BW65" s="355" t="s">
        <v>6821</v>
      </c>
    </row>
    <row r="66" spans="1:75">
      <c r="A66" s="354">
        <v>64</v>
      </c>
      <c r="B66" s="354" t="s">
        <v>6532</v>
      </c>
      <c r="C66" s="355" t="s">
        <v>4769</v>
      </c>
      <c r="D66" s="361">
        <v>97</v>
      </c>
      <c r="E66" s="355" t="s">
        <v>2917</v>
      </c>
      <c r="F66" s="355" t="s">
        <v>3334</v>
      </c>
      <c r="G66" s="355" t="s">
        <v>3377</v>
      </c>
      <c r="H66" s="355" t="s">
        <v>3423</v>
      </c>
      <c r="I66" s="355" t="s">
        <v>4474</v>
      </c>
      <c r="J66" s="355" t="s">
        <v>3260</v>
      </c>
      <c r="K66" s="355">
        <v>82242798652</v>
      </c>
      <c r="L66" s="355" t="s">
        <v>6440</v>
      </c>
      <c r="M66" s="357">
        <v>43326</v>
      </c>
      <c r="N66" s="355" t="s">
        <v>4831</v>
      </c>
      <c r="O66" s="357">
        <v>43326</v>
      </c>
      <c r="P66" s="357">
        <v>43391</v>
      </c>
      <c r="Q66" s="358">
        <v>43423</v>
      </c>
      <c r="R66" s="359">
        <v>0.4548611111111111</v>
      </c>
      <c r="S66" s="355" t="s">
        <v>7241</v>
      </c>
      <c r="T66" s="355">
        <v>82223333676</v>
      </c>
      <c r="U66" s="355" t="s">
        <v>4760</v>
      </c>
      <c r="V66" s="355" t="s">
        <v>4472</v>
      </c>
      <c r="W66" s="355" t="s">
        <v>4473</v>
      </c>
      <c r="X66" s="355" t="s">
        <v>7242</v>
      </c>
      <c r="Y66" s="355">
        <v>1</v>
      </c>
      <c r="Z66" s="355"/>
      <c r="AA66" s="360">
        <v>-7569727</v>
      </c>
      <c r="AB66" s="360">
        <v>110830412</v>
      </c>
      <c r="AC66" s="356"/>
      <c r="AD66" s="356"/>
      <c r="AE66" s="356"/>
      <c r="AF66" s="355">
        <v>134</v>
      </c>
      <c r="AG66" s="355">
        <v>121</v>
      </c>
      <c r="AH66" s="355"/>
      <c r="AI66" s="355"/>
      <c r="AJ66" s="355" t="s">
        <v>6841</v>
      </c>
      <c r="AK66" s="355">
        <v>180</v>
      </c>
      <c r="AL66" s="355" t="s">
        <v>6808</v>
      </c>
      <c r="AM66" s="355">
        <v>13212065</v>
      </c>
      <c r="AN66" s="355" t="s">
        <v>7243</v>
      </c>
      <c r="AO66" s="355" t="s">
        <v>7244</v>
      </c>
      <c r="AP66" s="355" t="s">
        <v>7245</v>
      </c>
      <c r="AQ66" s="355" t="s">
        <v>7246</v>
      </c>
      <c r="AR66" s="355" t="s">
        <v>7247</v>
      </c>
      <c r="AS66" s="355">
        <v>12163050</v>
      </c>
      <c r="AT66" s="355"/>
      <c r="AU66" s="355"/>
      <c r="AV66" s="355"/>
      <c r="AW66" s="355" t="s">
        <v>6814</v>
      </c>
      <c r="AX66" s="355">
        <v>38.270000000000003</v>
      </c>
      <c r="AY66" s="355">
        <v>51.23</v>
      </c>
      <c r="AZ66" s="355"/>
      <c r="BA66" s="355"/>
      <c r="BB66" s="355"/>
      <c r="BC66" s="355"/>
      <c r="BD66" s="356"/>
      <c r="BE66" s="356"/>
      <c r="BF66" s="355"/>
      <c r="BG66" s="355"/>
      <c r="BH66" s="355" t="s">
        <v>6871</v>
      </c>
      <c r="BI66" s="361" t="s">
        <v>6816</v>
      </c>
      <c r="BJ66" s="355" t="s">
        <v>6817</v>
      </c>
      <c r="BK66" s="355" t="s">
        <v>6818</v>
      </c>
      <c r="BL66" s="355" t="s">
        <v>3091</v>
      </c>
      <c r="BM66" s="355" t="s">
        <v>3091</v>
      </c>
      <c r="BN66" s="355"/>
      <c r="BO66" s="355"/>
      <c r="BP66" s="355" t="s">
        <v>6820</v>
      </c>
      <c r="BQ66" s="355"/>
      <c r="BR66" s="355"/>
      <c r="BS66" s="355"/>
      <c r="BT66" s="355"/>
      <c r="BU66" s="355"/>
      <c r="BV66" s="355"/>
      <c r="BW66" s="355" t="s">
        <v>6821</v>
      </c>
    </row>
    <row r="67" spans="1:75">
      <c r="A67" s="354">
        <v>65</v>
      </c>
      <c r="B67" s="354" t="s">
        <v>6533</v>
      </c>
      <c r="C67" s="355" t="s">
        <v>4769</v>
      </c>
      <c r="D67" s="356"/>
      <c r="E67" s="355" t="s">
        <v>2917</v>
      </c>
      <c r="F67" s="355" t="s">
        <v>3334</v>
      </c>
      <c r="G67" s="355" t="s">
        <v>3360</v>
      </c>
      <c r="H67" s="355" t="s">
        <v>3424</v>
      </c>
      <c r="I67" s="355" t="s">
        <v>4479</v>
      </c>
      <c r="J67" s="355" t="s">
        <v>5692</v>
      </c>
      <c r="K67" s="355" t="s">
        <v>6974</v>
      </c>
      <c r="L67" s="355" t="s">
        <v>6440</v>
      </c>
      <c r="M67" s="357">
        <v>43307</v>
      </c>
      <c r="N67" s="355" t="s">
        <v>4831</v>
      </c>
      <c r="O67" s="357">
        <v>43309</v>
      </c>
      <c r="P67" s="357">
        <v>43390</v>
      </c>
      <c r="Q67" s="358">
        <v>43421</v>
      </c>
      <c r="R67" s="359">
        <v>0.46111111111111108</v>
      </c>
      <c r="S67" s="355" t="s">
        <v>7248</v>
      </c>
      <c r="T67" s="355">
        <v>85200851981</v>
      </c>
      <c r="U67" s="355" t="s">
        <v>4760</v>
      </c>
      <c r="V67" s="355" t="s">
        <v>4477</v>
      </c>
      <c r="W67" s="355" t="s">
        <v>4478</v>
      </c>
      <c r="X67" s="355" t="s">
        <v>7249</v>
      </c>
      <c r="Y67" s="355">
        <v>1</v>
      </c>
      <c r="Z67" s="355"/>
      <c r="AA67" s="360">
        <v>-7424281</v>
      </c>
      <c r="AB67" s="360">
        <v>109226482</v>
      </c>
      <c r="AC67" s="356"/>
      <c r="AD67" s="356"/>
      <c r="AE67" s="356"/>
      <c r="AF67" s="355">
        <v>129</v>
      </c>
      <c r="AG67" s="355">
        <v>123</v>
      </c>
      <c r="AH67" s="355"/>
      <c r="AI67" s="355"/>
      <c r="AJ67" s="355" t="s">
        <v>6976</v>
      </c>
      <c r="AK67" s="355">
        <v>180</v>
      </c>
      <c r="AL67" s="355" t="s">
        <v>6808</v>
      </c>
      <c r="AM67" s="355">
        <v>13319798</v>
      </c>
      <c r="AN67" s="355" t="s">
        <v>7250</v>
      </c>
      <c r="AO67" s="355" t="s">
        <v>7251</v>
      </c>
      <c r="AP67" s="355" t="s">
        <v>7252</v>
      </c>
      <c r="AQ67" s="355" t="s">
        <v>7253</v>
      </c>
      <c r="AR67" s="355" t="s">
        <v>7254</v>
      </c>
      <c r="AS67" s="355">
        <v>5170826</v>
      </c>
      <c r="AT67" s="355"/>
      <c r="AU67" s="355"/>
      <c r="AV67" s="356"/>
      <c r="AW67" s="355" t="s">
        <v>6814</v>
      </c>
      <c r="AX67" s="355">
        <v>35.21</v>
      </c>
      <c r="AY67" s="355">
        <v>51.51</v>
      </c>
      <c r="AZ67" s="355"/>
      <c r="BA67" s="355"/>
      <c r="BB67" s="355"/>
      <c r="BC67" s="355"/>
      <c r="BD67" s="356"/>
      <c r="BE67" s="356"/>
      <c r="BF67" s="355"/>
      <c r="BG67" s="355"/>
      <c r="BH67" s="355" t="s">
        <v>6982</v>
      </c>
      <c r="BI67" s="361" t="s">
        <v>6816</v>
      </c>
      <c r="BJ67" s="355" t="s">
        <v>6817</v>
      </c>
      <c r="BK67" s="355" t="s">
        <v>6818</v>
      </c>
      <c r="BL67" s="355" t="s">
        <v>6983</v>
      </c>
      <c r="BM67" s="355" t="s">
        <v>6983</v>
      </c>
      <c r="BN67" s="355"/>
      <c r="BO67" s="355"/>
      <c r="BP67" s="355" t="s">
        <v>6820</v>
      </c>
      <c r="BQ67" s="355"/>
      <c r="BR67" s="355"/>
      <c r="BS67" s="355"/>
      <c r="BT67" s="355"/>
      <c r="BU67" s="355"/>
      <c r="BV67" s="355"/>
      <c r="BW67" s="355" t="s">
        <v>6821</v>
      </c>
    </row>
    <row r="68" spans="1:75" hidden="1">
      <c r="A68" s="343">
        <v>66</v>
      </c>
      <c r="B68" s="343" t="e">
        <v>#N/A</v>
      </c>
      <c r="C68" s="369"/>
      <c r="D68" s="369"/>
      <c r="E68" s="369" t="s">
        <v>2917</v>
      </c>
      <c r="F68" s="370" t="s">
        <v>3334</v>
      </c>
      <c r="G68" s="369" t="s">
        <v>3419</v>
      </c>
      <c r="H68" s="369" t="s">
        <v>3425</v>
      </c>
      <c r="I68" s="369" t="s">
        <v>5143</v>
      </c>
      <c r="J68" s="369"/>
      <c r="K68" s="369"/>
      <c r="L68" s="369"/>
      <c r="M68" s="369"/>
      <c r="N68" s="369"/>
      <c r="O68" s="369"/>
      <c r="P68" s="369"/>
      <c r="Q68" s="369"/>
      <c r="R68" s="369"/>
      <c r="S68" s="369"/>
      <c r="T68" s="369"/>
      <c r="U68" s="369" t="s">
        <v>4760</v>
      </c>
      <c r="V68" s="369"/>
      <c r="W68" s="371"/>
      <c r="X68" s="372"/>
      <c r="Y68" s="372"/>
      <c r="Z68" s="369"/>
      <c r="AA68" s="369"/>
      <c r="AB68" s="369"/>
      <c r="AC68" s="369"/>
      <c r="AD68" s="369"/>
      <c r="AE68" s="371"/>
      <c r="AF68" s="371"/>
      <c r="AG68" s="371"/>
      <c r="AH68" s="369"/>
      <c r="AI68" s="369"/>
      <c r="AJ68" s="369"/>
      <c r="AK68" s="369"/>
      <c r="AL68" s="369"/>
      <c r="AM68" s="369"/>
      <c r="AN68" s="371"/>
      <c r="AO68" s="371"/>
      <c r="AP68" s="371"/>
      <c r="AQ68" s="371"/>
      <c r="AR68" s="369"/>
      <c r="AS68" s="369"/>
      <c r="AT68" s="369"/>
      <c r="AU68" s="369"/>
      <c r="AV68" s="369"/>
      <c r="AW68" s="369"/>
      <c r="AX68" s="371"/>
      <c r="AY68" s="371"/>
      <c r="AZ68" s="369"/>
      <c r="BA68" s="369"/>
      <c r="BB68" s="369"/>
      <c r="BC68" s="369"/>
      <c r="BD68" s="369"/>
      <c r="BE68" s="369"/>
      <c r="BF68" s="369"/>
      <c r="BG68" s="369"/>
      <c r="BH68" s="369"/>
      <c r="BI68" s="369"/>
      <c r="BJ68" s="370"/>
      <c r="BK68" s="370"/>
      <c r="BL68" s="369"/>
      <c r="BM68" s="369"/>
      <c r="BN68" s="369"/>
      <c r="BO68" s="369"/>
      <c r="BP68" s="369"/>
      <c r="BQ68" s="369"/>
      <c r="BR68" s="369"/>
      <c r="BS68" s="369"/>
      <c r="BT68" s="369"/>
      <c r="BU68" s="369"/>
      <c r="BV68" s="369"/>
      <c r="BW68" s="370" t="s">
        <v>6821</v>
      </c>
    </row>
    <row r="69" spans="1:75">
      <c r="A69" s="354">
        <v>67</v>
      </c>
      <c r="B69" s="354" t="s">
        <v>6534</v>
      </c>
      <c r="C69" s="355" t="s">
        <v>4769</v>
      </c>
      <c r="D69" s="356"/>
      <c r="E69" s="355" t="s">
        <v>2917</v>
      </c>
      <c r="F69" s="355" t="s">
        <v>3334</v>
      </c>
      <c r="G69" s="355" t="s">
        <v>3364</v>
      </c>
      <c r="H69" s="355" t="s">
        <v>3426</v>
      </c>
      <c r="I69" s="355" t="s">
        <v>4482</v>
      </c>
      <c r="J69" s="355" t="s">
        <v>3104</v>
      </c>
      <c r="K69" s="355">
        <v>81227872712</v>
      </c>
      <c r="L69" s="355" t="s">
        <v>6992</v>
      </c>
      <c r="M69" s="368">
        <v>43283</v>
      </c>
      <c r="N69" s="355" t="s">
        <v>4831</v>
      </c>
      <c r="O69" s="368">
        <v>43318</v>
      </c>
      <c r="P69" s="368">
        <v>43390</v>
      </c>
      <c r="Q69" s="358">
        <v>43421</v>
      </c>
      <c r="R69" s="359">
        <v>0.39305555555555555</v>
      </c>
      <c r="S69" s="355" t="s">
        <v>7255</v>
      </c>
      <c r="T69" s="355">
        <v>85728633242</v>
      </c>
      <c r="U69" s="355" t="s">
        <v>4760</v>
      </c>
      <c r="V69" s="355" t="s">
        <v>4480</v>
      </c>
      <c r="W69" s="355" t="s">
        <v>4481</v>
      </c>
      <c r="X69" s="355" t="s">
        <v>7256</v>
      </c>
      <c r="Y69" s="355">
        <v>1</v>
      </c>
      <c r="Z69" s="355"/>
      <c r="AA69" s="360">
        <v>-780307</v>
      </c>
      <c r="AB69" s="360">
        <v>110369193</v>
      </c>
      <c r="AC69" s="355"/>
      <c r="AD69" s="355"/>
      <c r="AE69" s="355"/>
      <c r="AF69" s="355">
        <v>134</v>
      </c>
      <c r="AG69" s="355">
        <v>130</v>
      </c>
      <c r="AH69" s="355"/>
      <c r="AI69" s="355"/>
      <c r="AJ69" s="355" t="s">
        <v>6807</v>
      </c>
      <c r="AK69" s="355">
        <v>180</v>
      </c>
      <c r="AL69" s="355" t="s">
        <v>2940</v>
      </c>
      <c r="AM69" s="355">
        <v>13215338</v>
      </c>
      <c r="AN69" s="355" t="s">
        <v>7257</v>
      </c>
      <c r="AO69" s="355" t="s">
        <v>7258</v>
      </c>
      <c r="AP69" s="355" t="s">
        <v>7259</v>
      </c>
      <c r="AQ69" s="355" t="s">
        <v>7260</v>
      </c>
      <c r="AR69" s="355" t="s">
        <v>7261</v>
      </c>
      <c r="AS69" s="355" t="s">
        <v>7262</v>
      </c>
      <c r="AT69" s="355"/>
      <c r="AU69" s="355"/>
      <c r="AV69" s="355"/>
      <c r="AW69" s="355" t="s">
        <v>6814</v>
      </c>
      <c r="AX69" s="355">
        <v>36.700000000000003</v>
      </c>
      <c r="AY69" s="355">
        <v>53.41</v>
      </c>
      <c r="AZ69" s="355"/>
      <c r="BA69" s="355"/>
      <c r="BB69" s="355"/>
      <c r="BC69" s="355"/>
      <c r="BD69" s="355"/>
      <c r="BE69" s="355"/>
      <c r="BF69" s="355"/>
      <c r="BG69" s="355"/>
      <c r="BH69" s="355" t="s">
        <v>6945</v>
      </c>
      <c r="BI69" s="361" t="s">
        <v>6816</v>
      </c>
      <c r="BJ69" s="355" t="s">
        <v>6817</v>
      </c>
      <c r="BK69" s="355" t="s">
        <v>6818</v>
      </c>
      <c r="BL69" s="355" t="s">
        <v>3104</v>
      </c>
      <c r="BM69" s="355" t="s">
        <v>3104</v>
      </c>
      <c r="BN69" s="355"/>
      <c r="BO69" s="355"/>
      <c r="BP69" s="355" t="s">
        <v>6820</v>
      </c>
      <c r="BQ69" s="355"/>
      <c r="BR69" s="355"/>
      <c r="BS69" s="355"/>
      <c r="BT69" s="355"/>
      <c r="BU69" s="355"/>
      <c r="BV69" s="355"/>
      <c r="BW69" s="355" t="s">
        <v>6821</v>
      </c>
    </row>
    <row r="70" spans="1:75" hidden="1">
      <c r="A70" s="343">
        <v>68</v>
      </c>
      <c r="B70" s="343" t="e">
        <v>#N/A</v>
      </c>
      <c r="C70" s="369"/>
      <c r="D70" s="373">
        <v>96</v>
      </c>
      <c r="E70" s="369" t="s">
        <v>3815</v>
      </c>
      <c r="F70" s="370" t="s">
        <v>3427</v>
      </c>
      <c r="G70" s="369" t="s">
        <v>3428</v>
      </c>
      <c r="H70" s="369" t="s">
        <v>3429</v>
      </c>
      <c r="I70" s="369" t="s">
        <v>5154</v>
      </c>
      <c r="J70" s="369"/>
      <c r="K70" s="369"/>
      <c r="L70" s="369"/>
      <c r="M70" s="369"/>
      <c r="N70" s="369"/>
      <c r="O70" s="369"/>
      <c r="P70" s="369"/>
      <c r="Q70" s="369"/>
      <c r="R70" s="369"/>
      <c r="S70" s="369"/>
      <c r="T70" s="369"/>
      <c r="U70" s="369" t="s">
        <v>4760</v>
      </c>
      <c r="V70" s="369"/>
      <c r="W70" s="369"/>
      <c r="X70" s="369"/>
      <c r="Y70" s="369"/>
      <c r="Z70" s="369"/>
      <c r="AA70" s="369"/>
      <c r="AB70" s="369"/>
      <c r="AC70" s="371"/>
      <c r="AD70" s="372"/>
      <c r="AE70" s="372"/>
      <c r="AF70" s="369"/>
      <c r="AG70" s="369"/>
      <c r="AH70" s="369"/>
      <c r="AI70" s="369"/>
      <c r="AJ70" s="369"/>
      <c r="AK70" s="371"/>
      <c r="AL70" s="371"/>
      <c r="AM70" s="371"/>
      <c r="AN70" s="369"/>
      <c r="AO70" s="369"/>
      <c r="AP70" s="369"/>
      <c r="AQ70" s="369"/>
      <c r="AR70" s="369"/>
      <c r="AS70" s="369"/>
      <c r="AT70" s="369"/>
      <c r="AU70" s="369"/>
      <c r="AV70" s="371"/>
      <c r="AW70" s="371"/>
      <c r="AX70" s="371"/>
      <c r="AY70" s="371"/>
      <c r="AZ70" s="369"/>
      <c r="BA70" s="369"/>
      <c r="BB70" s="369"/>
      <c r="BC70" s="369"/>
      <c r="BD70" s="371"/>
      <c r="BE70" s="371"/>
      <c r="BF70" s="369"/>
      <c r="BG70" s="369"/>
      <c r="BH70" s="369"/>
      <c r="BI70" s="369"/>
      <c r="BJ70" s="370"/>
      <c r="BK70" s="370"/>
      <c r="BL70" s="369"/>
      <c r="BM70" s="369"/>
      <c r="BN70" s="369"/>
      <c r="BO70" s="369"/>
      <c r="BP70" s="369"/>
      <c r="BQ70" s="369"/>
      <c r="BR70" s="369"/>
      <c r="BS70" s="369"/>
      <c r="BT70" s="369"/>
      <c r="BU70" s="369"/>
      <c r="BV70" s="369"/>
      <c r="BW70" s="370" t="s">
        <v>6821</v>
      </c>
    </row>
    <row r="71" spans="1:75" hidden="1">
      <c r="A71" s="343">
        <v>69</v>
      </c>
      <c r="B71" s="343" t="e">
        <v>#N/A</v>
      </c>
      <c r="C71" s="369"/>
      <c r="D71" s="369"/>
      <c r="E71" s="369" t="s">
        <v>3815</v>
      </c>
      <c r="F71" s="370" t="s">
        <v>3427</v>
      </c>
      <c r="G71" s="369" t="s">
        <v>3428</v>
      </c>
      <c r="H71" s="369" t="s">
        <v>3430</v>
      </c>
      <c r="I71" s="369" t="s">
        <v>5166</v>
      </c>
      <c r="J71" s="369"/>
      <c r="K71" s="369"/>
      <c r="L71" s="369"/>
      <c r="M71" s="369"/>
      <c r="N71" s="369"/>
      <c r="O71" s="369"/>
      <c r="P71" s="369"/>
      <c r="Q71" s="369"/>
      <c r="R71" s="369"/>
      <c r="S71" s="369"/>
      <c r="T71" s="369"/>
      <c r="U71" s="369" t="s">
        <v>4760</v>
      </c>
      <c r="V71" s="369"/>
      <c r="W71" s="369"/>
      <c r="X71" s="369"/>
      <c r="Y71" s="369"/>
      <c r="Z71" s="369"/>
      <c r="AA71" s="369"/>
      <c r="AB71" s="369"/>
      <c r="AC71" s="372"/>
      <c r="AD71" s="371"/>
      <c r="AE71" s="371"/>
      <c r="AF71" s="369"/>
      <c r="AG71" s="369"/>
      <c r="AH71" s="369"/>
      <c r="AI71" s="369"/>
      <c r="AJ71" s="369"/>
      <c r="AK71" s="372"/>
      <c r="AL71" s="372"/>
      <c r="AM71" s="372"/>
      <c r="AN71" s="369"/>
      <c r="AO71" s="369"/>
      <c r="AP71" s="369"/>
      <c r="AQ71" s="369"/>
      <c r="AR71" s="369"/>
      <c r="AS71" s="369"/>
      <c r="AT71" s="369"/>
      <c r="AU71" s="369"/>
      <c r="AV71" s="372"/>
      <c r="AW71" s="372"/>
      <c r="AX71" s="372"/>
      <c r="AY71" s="372"/>
      <c r="AZ71" s="369"/>
      <c r="BA71" s="369"/>
      <c r="BB71" s="369"/>
      <c r="BC71" s="369"/>
      <c r="BD71" s="372"/>
      <c r="BE71" s="372"/>
      <c r="BF71" s="369"/>
      <c r="BG71" s="369"/>
      <c r="BH71" s="369"/>
      <c r="BI71" s="369"/>
      <c r="BJ71" s="370"/>
      <c r="BK71" s="370"/>
      <c r="BL71" s="369"/>
      <c r="BM71" s="369"/>
      <c r="BN71" s="369"/>
      <c r="BO71" s="369"/>
      <c r="BP71" s="369"/>
      <c r="BQ71" s="369"/>
      <c r="BR71" s="369"/>
      <c r="BS71" s="369"/>
      <c r="BT71" s="369"/>
      <c r="BU71" s="369"/>
      <c r="BV71" s="369"/>
      <c r="BW71" s="370" t="s">
        <v>6821</v>
      </c>
    </row>
    <row r="72" spans="1:75" hidden="1">
      <c r="A72" s="343">
        <v>70</v>
      </c>
      <c r="B72" s="343" t="e">
        <v>#N/A</v>
      </c>
      <c r="C72" s="369"/>
      <c r="D72" s="369"/>
      <c r="E72" s="369" t="s">
        <v>3815</v>
      </c>
      <c r="F72" s="370" t="s">
        <v>3427</v>
      </c>
      <c r="G72" s="369" t="s">
        <v>3428</v>
      </c>
      <c r="H72" s="369" t="s">
        <v>3431</v>
      </c>
      <c r="I72" s="369" t="s">
        <v>5173</v>
      </c>
      <c r="J72" s="369"/>
      <c r="K72" s="369"/>
      <c r="L72" s="369"/>
      <c r="M72" s="369"/>
      <c r="N72" s="369"/>
      <c r="O72" s="369"/>
      <c r="P72" s="369"/>
      <c r="Q72" s="369"/>
      <c r="R72" s="369"/>
      <c r="S72" s="369"/>
      <c r="T72" s="369"/>
      <c r="U72" s="369" t="s">
        <v>4760</v>
      </c>
      <c r="V72" s="369"/>
      <c r="W72" s="369"/>
      <c r="X72" s="369"/>
      <c r="Y72" s="369"/>
      <c r="Z72" s="369"/>
      <c r="AA72" s="369"/>
      <c r="AB72" s="369"/>
      <c r="AC72" s="369"/>
      <c r="AD72" s="369"/>
      <c r="AE72" s="369"/>
      <c r="AF72" s="369"/>
      <c r="AG72" s="369"/>
      <c r="AH72" s="369"/>
      <c r="AI72" s="369"/>
      <c r="AJ72" s="369"/>
      <c r="AK72" s="369"/>
      <c r="AL72" s="369"/>
      <c r="AM72" s="369"/>
      <c r="AN72" s="369"/>
      <c r="AO72" s="369"/>
      <c r="AP72" s="369"/>
      <c r="AQ72" s="369"/>
      <c r="AR72" s="369"/>
      <c r="AS72" s="369"/>
      <c r="AT72" s="369"/>
      <c r="AU72" s="369"/>
      <c r="AV72" s="369"/>
      <c r="AW72" s="369"/>
      <c r="AX72" s="369"/>
      <c r="AY72" s="369"/>
      <c r="AZ72" s="369"/>
      <c r="BA72" s="369"/>
      <c r="BB72" s="369"/>
      <c r="BC72" s="369"/>
      <c r="BD72" s="369"/>
      <c r="BE72" s="369"/>
      <c r="BF72" s="369"/>
      <c r="BG72" s="369"/>
      <c r="BH72" s="369"/>
      <c r="BI72" s="369"/>
      <c r="BJ72" s="370"/>
      <c r="BK72" s="370"/>
      <c r="BL72" s="369"/>
      <c r="BM72" s="369"/>
      <c r="BN72" s="369"/>
      <c r="BO72" s="369"/>
      <c r="BP72" s="369"/>
      <c r="BQ72" s="369"/>
      <c r="BR72" s="369"/>
      <c r="BS72" s="369"/>
      <c r="BT72" s="369"/>
      <c r="BU72" s="369"/>
      <c r="BV72" s="369"/>
      <c r="BW72" s="370" t="s">
        <v>6821</v>
      </c>
    </row>
    <row r="73" spans="1:75">
      <c r="A73" s="354">
        <v>71</v>
      </c>
      <c r="B73" s="354" t="s">
        <v>6535</v>
      </c>
      <c r="C73" s="355" t="s">
        <v>4769</v>
      </c>
      <c r="D73" s="356"/>
      <c r="E73" s="355" t="s">
        <v>3815</v>
      </c>
      <c r="F73" s="355" t="s">
        <v>3427</v>
      </c>
      <c r="G73" s="355" t="s">
        <v>3428</v>
      </c>
      <c r="H73" s="355" t="s">
        <v>3432</v>
      </c>
      <c r="I73" s="355" t="s">
        <v>4497</v>
      </c>
      <c r="J73" s="355" t="s">
        <v>3045</v>
      </c>
      <c r="K73" s="355">
        <v>85772921450</v>
      </c>
      <c r="L73" s="355" t="s">
        <v>6992</v>
      </c>
      <c r="M73" s="357">
        <v>43340</v>
      </c>
      <c r="N73" s="355" t="s">
        <v>4831</v>
      </c>
      <c r="O73" s="357">
        <v>43340</v>
      </c>
      <c r="P73" s="357">
        <v>43393</v>
      </c>
      <c r="Q73" s="358">
        <v>43418</v>
      </c>
      <c r="R73" s="359">
        <v>0.74375000000000002</v>
      </c>
      <c r="S73" s="355" t="s">
        <v>7263</v>
      </c>
      <c r="T73" s="355">
        <v>85649984109</v>
      </c>
      <c r="U73" s="355" t="s">
        <v>4760</v>
      </c>
      <c r="V73" s="355" t="s">
        <v>4495</v>
      </c>
      <c r="W73" s="355" t="s">
        <v>4496</v>
      </c>
      <c r="X73" s="355" t="s">
        <v>7264</v>
      </c>
      <c r="Y73" s="355">
        <v>1</v>
      </c>
      <c r="Z73" s="355"/>
      <c r="AA73" s="360">
        <v>-7326475</v>
      </c>
      <c r="AB73" s="360">
        <v>112744531</v>
      </c>
      <c r="AC73" s="355"/>
      <c r="AD73" s="355"/>
      <c r="AE73" s="355"/>
      <c r="AF73" s="355">
        <v>127</v>
      </c>
      <c r="AG73" s="355">
        <v>118</v>
      </c>
      <c r="AH73" s="355"/>
      <c r="AI73" s="355"/>
      <c r="AJ73" s="355" t="s">
        <v>6850</v>
      </c>
      <c r="AK73" s="355">
        <v>180</v>
      </c>
      <c r="AL73" s="355" t="s">
        <v>6808</v>
      </c>
      <c r="AM73" s="355">
        <v>13212869</v>
      </c>
      <c r="AN73" s="355" t="s">
        <v>7265</v>
      </c>
      <c r="AO73" s="355" t="s">
        <v>7266</v>
      </c>
      <c r="AP73" s="355" t="s">
        <v>7267</v>
      </c>
      <c r="AQ73" s="355" t="s">
        <v>7268</v>
      </c>
      <c r="AR73" s="355" t="s">
        <v>7269</v>
      </c>
      <c r="AS73" s="355">
        <v>5171067</v>
      </c>
      <c r="AT73" s="355"/>
      <c r="AU73" s="355"/>
      <c r="AV73" s="355"/>
      <c r="AW73" s="355" t="s">
        <v>6814</v>
      </c>
      <c r="AX73" s="355">
        <v>36.590000000000003</v>
      </c>
      <c r="AY73" s="355">
        <v>50.84</v>
      </c>
      <c r="AZ73" s="355"/>
      <c r="BA73" s="355"/>
      <c r="BB73" s="355"/>
      <c r="BC73" s="355"/>
      <c r="BD73" s="355"/>
      <c r="BE73" s="355"/>
      <c r="BF73" s="355"/>
      <c r="BG73" s="355"/>
      <c r="BH73" s="355" t="s">
        <v>7270</v>
      </c>
      <c r="BI73" s="361" t="s">
        <v>6816</v>
      </c>
      <c r="BJ73" s="355" t="s">
        <v>6817</v>
      </c>
      <c r="BK73" s="355" t="s">
        <v>6818</v>
      </c>
      <c r="BL73" s="355" t="s">
        <v>3098</v>
      </c>
      <c r="BM73" s="355" t="s">
        <v>3023</v>
      </c>
      <c r="BN73" s="355"/>
      <c r="BO73" s="355"/>
      <c r="BP73" s="355" t="s">
        <v>6820</v>
      </c>
      <c r="BQ73" s="355"/>
      <c r="BR73" s="355"/>
      <c r="BS73" s="355"/>
      <c r="BT73" s="355"/>
      <c r="BU73" s="355"/>
      <c r="BV73" s="355"/>
      <c r="BW73" s="355" t="s">
        <v>6821</v>
      </c>
    </row>
    <row r="74" spans="1:75">
      <c r="A74" s="354">
        <v>72</v>
      </c>
      <c r="B74" s="354" t="s">
        <v>6536</v>
      </c>
      <c r="C74" s="355" t="s">
        <v>4769</v>
      </c>
      <c r="D74" s="356"/>
      <c r="E74" s="355" t="s">
        <v>3815</v>
      </c>
      <c r="F74" s="355" t="s">
        <v>3427</v>
      </c>
      <c r="G74" s="355" t="s">
        <v>3433</v>
      </c>
      <c r="H74" s="355" t="s">
        <v>3434</v>
      </c>
      <c r="I74" s="355" t="s">
        <v>4501</v>
      </c>
      <c r="J74" s="355" t="s">
        <v>3044</v>
      </c>
      <c r="K74" s="355" t="s">
        <v>7271</v>
      </c>
      <c r="L74" s="355" t="s">
        <v>6992</v>
      </c>
      <c r="M74" s="357">
        <v>43340</v>
      </c>
      <c r="N74" s="355" t="s">
        <v>4831</v>
      </c>
      <c r="O74" s="357">
        <v>43340</v>
      </c>
      <c r="P74" s="357">
        <v>43397</v>
      </c>
      <c r="Q74" s="358">
        <v>43423</v>
      </c>
      <c r="R74" s="359">
        <v>0.51041666666666663</v>
      </c>
      <c r="S74" s="355" t="s">
        <v>5182</v>
      </c>
      <c r="T74" s="355" t="s">
        <v>7272</v>
      </c>
      <c r="U74" s="355" t="s">
        <v>4760</v>
      </c>
      <c r="V74" s="355" t="s">
        <v>4499</v>
      </c>
      <c r="W74" s="355" t="s">
        <v>4500</v>
      </c>
      <c r="X74" s="355" t="s">
        <v>7273</v>
      </c>
      <c r="Y74" s="355">
        <v>1</v>
      </c>
      <c r="Z74" s="355"/>
      <c r="AA74" s="360">
        <v>-7188727</v>
      </c>
      <c r="AB74" s="360">
        <v>113244098</v>
      </c>
      <c r="AC74" s="355"/>
      <c r="AD74" s="355"/>
      <c r="AE74" s="355"/>
      <c r="AF74" s="355">
        <v>134</v>
      </c>
      <c r="AG74" s="355">
        <v>118</v>
      </c>
      <c r="AH74" s="355"/>
      <c r="AI74" s="355"/>
      <c r="AJ74" s="355" t="s">
        <v>6841</v>
      </c>
      <c r="AK74" s="355">
        <v>180</v>
      </c>
      <c r="AL74" s="355" t="s">
        <v>6808</v>
      </c>
      <c r="AM74" s="355">
        <v>13212947</v>
      </c>
      <c r="AN74" s="355" t="s">
        <v>7274</v>
      </c>
      <c r="AO74" s="355" t="s">
        <v>7275</v>
      </c>
      <c r="AP74" s="355" t="s">
        <v>7276</v>
      </c>
      <c r="AQ74" s="355" t="s">
        <v>7277</v>
      </c>
      <c r="AR74" s="355" t="s">
        <v>7278</v>
      </c>
      <c r="AS74" s="355">
        <v>5171049</v>
      </c>
      <c r="AT74" s="355"/>
      <c r="AU74" s="355"/>
      <c r="AV74" s="355"/>
      <c r="AW74" s="355" t="s">
        <v>6814</v>
      </c>
      <c r="AX74" s="355">
        <v>35.25</v>
      </c>
      <c r="AY74" s="355">
        <v>51.72</v>
      </c>
      <c r="AZ74" s="355"/>
      <c r="BA74" s="355"/>
      <c r="BB74" s="355"/>
      <c r="BC74" s="355"/>
      <c r="BD74" s="355"/>
      <c r="BE74" s="355"/>
      <c r="BF74" s="355"/>
      <c r="BG74" s="355"/>
      <c r="BH74" s="355" t="s">
        <v>7279</v>
      </c>
      <c r="BI74" s="361" t="s">
        <v>6816</v>
      </c>
      <c r="BJ74" s="355" t="s">
        <v>6817</v>
      </c>
      <c r="BK74" s="355" t="s">
        <v>6818</v>
      </c>
      <c r="BL74" s="355" t="s">
        <v>7280</v>
      </c>
      <c r="BM74" s="355" t="s">
        <v>7280</v>
      </c>
      <c r="BN74" s="355"/>
      <c r="BO74" s="355"/>
      <c r="BP74" s="355" t="s">
        <v>6820</v>
      </c>
      <c r="BQ74" s="355"/>
      <c r="BR74" s="355"/>
      <c r="BS74" s="355"/>
      <c r="BT74" s="355"/>
      <c r="BU74" s="355"/>
      <c r="BV74" s="355"/>
      <c r="BW74" s="355" t="s">
        <v>6821</v>
      </c>
    </row>
    <row r="75" spans="1:75">
      <c r="A75" s="354">
        <v>73</v>
      </c>
      <c r="B75" s="354" t="s">
        <v>6537</v>
      </c>
      <c r="C75" s="355" t="s">
        <v>4769</v>
      </c>
      <c r="D75" s="356"/>
      <c r="E75" s="355" t="s">
        <v>3815</v>
      </c>
      <c r="F75" s="355" t="s">
        <v>3427</v>
      </c>
      <c r="G75" s="355" t="s">
        <v>3428</v>
      </c>
      <c r="H75" s="355" t="s">
        <v>3435</v>
      </c>
      <c r="I75" s="355" t="s">
        <v>4504</v>
      </c>
      <c r="J75" s="355" t="s">
        <v>7280</v>
      </c>
      <c r="K75" s="355" t="s">
        <v>6206</v>
      </c>
      <c r="L75" s="355" t="s">
        <v>6992</v>
      </c>
      <c r="M75" s="357">
        <v>43337</v>
      </c>
      <c r="N75" s="355" t="s">
        <v>4831</v>
      </c>
      <c r="O75" s="357">
        <v>43337</v>
      </c>
      <c r="P75" s="357">
        <v>43392</v>
      </c>
      <c r="Q75" s="358">
        <v>43421</v>
      </c>
      <c r="R75" s="359">
        <v>0.47500000000000003</v>
      </c>
      <c r="S75" s="355" t="s">
        <v>7281</v>
      </c>
      <c r="T75" s="355">
        <v>8563567453</v>
      </c>
      <c r="U75" s="355" t="s">
        <v>4760</v>
      </c>
      <c r="V75" s="355" t="s">
        <v>4502</v>
      </c>
      <c r="W75" s="355" t="s">
        <v>4503</v>
      </c>
      <c r="X75" s="356" t="s">
        <v>7282</v>
      </c>
      <c r="Y75" s="355">
        <v>1</v>
      </c>
      <c r="Z75" s="355"/>
      <c r="AA75" s="360">
        <v>-7250198</v>
      </c>
      <c r="AB75" s="360">
        <v>112764559</v>
      </c>
      <c r="AC75" s="355"/>
      <c r="AD75" s="355"/>
      <c r="AE75" s="356"/>
      <c r="AF75" s="355">
        <v>126</v>
      </c>
      <c r="AG75" s="356"/>
      <c r="AH75" s="355"/>
      <c r="AI75" s="355"/>
      <c r="AJ75" s="355" t="s">
        <v>7283</v>
      </c>
      <c r="AK75" s="355">
        <v>180</v>
      </c>
      <c r="AL75" s="355" t="s">
        <v>6808</v>
      </c>
      <c r="AM75" s="355">
        <v>13194942</v>
      </c>
      <c r="AN75" s="355" t="s">
        <v>7284</v>
      </c>
      <c r="AO75" s="355" t="s">
        <v>7285</v>
      </c>
      <c r="AP75" s="355" t="s">
        <v>7286</v>
      </c>
      <c r="AQ75" s="355" t="s">
        <v>7287</v>
      </c>
      <c r="AR75" s="355" t="s">
        <v>7286</v>
      </c>
      <c r="AS75" s="355">
        <v>5171077</v>
      </c>
      <c r="AT75" s="355"/>
      <c r="AU75" s="355"/>
      <c r="AV75" s="355"/>
      <c r="AW75" s="355" t="s">
        <v>6814</v>
      </c>
      <c r="AX75" s="355">
        <v>38.43</v>
      </c>
      <c r="AY75" s="355">
        <v>51.94</v>
      </c>
      <c r="AZ75" s="355"/>
      <c r="BA75" s="355"/>
      <c r="BB75" s="355"/>
      <c r="BC75" s="355"/>
      <c r="BD75" s="355"/>
      <c r="BE75" s="355"/>
      <c r="BF75" s="355"/>
      <c r="BG75" s="355"/>
      <c r="BH75" s="355" t="s">
        <v>7288</v>
      </c>
      <c r="BI75" s="361" t="s">
        <v>6816</v>
      </c>
      <c r="BJ75" s="355" t="s">
        <v>6817</v>
      </c>
      <c r="BK75" s="355" t="s">
        <v>6818</v>
      </c>
      <c r="BL75" s="355" t="s">
        <v>7280</v>
      </c>
      <c r="BM75" s="355" t="s">
        <v>3023</v>
      </c>
      <c r="BN75" s="355"/>
      <c r="BO75" s="355"/>
      <c r="BP75" s="355" t="s">
        <v>6820</v>
      </c>
      <c r="BQ75" s="355"/>
      <c r="BR75" s="355"/>
      <c r="BS75" s="355"/>
      <c r="BT75" s="355"/>
      <c r="BU75" s="355"/>
      <c r="BV75" s="355"/>
      <c r="BW75" s="355" t="s">
        <v>6821</v>
      </c>
    </row>
    <row r="76" spans="1:75" hidden="1">
      <c r="A76" s="343">
        <v>74</v>
      </c>
      <c r="B76" s="343" t="e">
        <v>#N/A</v>
      </c>
      <c r="C76" s="369"/>
      <c r="D76" s="369"/>
      <c r="E76" s="369" t="s">
        <v>3815</v>
      </c>
      <c r="F76" s="370" t="s">
        <v>3427</v>
      </c>
      <c r="G76" s="369" t="s">
        <v>3428</v>
      </c>
      <c r="H76" s="369" t="s">
        <v>3436</v>
      </c>
      <c r="I76" s="369" t="s">
        <v>5192</v>
      </c>
      <c r="J76" s="369"/>
      <c r="K76" s="369"/>
      <c r="L76" s="369"/>
      <c r="M76" s="369"/>
      <c r="N76" s="369"/>
      <c r="O76" s="369"/>
      <c r="P76" s="369"/>
      <c r="Q76" s="369"/>
      <c r="R76" s="369"/>
      <c r="S76" s="369"/>
      <c r="T76" s="369"/>
      <c r="U76" s="369" t="s">
        <v>4760</v>
      </c>
      <c r="V76" s="369"/>
      <c r="W76" s="372"/>
      <c r="X76" s="371"/>
      <c r="Y76" s="371"/>
      <c r="Z76" s="369"/>
      <c r="AA76" s="369"/>
      <c r="AB76" s="369"/>
      <c r="AC76" s="369"/>
      <c r="AD76" s="369"/>
      <c r="AE76" s="372"/>
      <c r="AF76" s="372"/>
      <c r="AG76" s="372"/>
      <c r="AH76" s="369"/>
      <c r="AI76" s="369"/>
      <c r="AJ76" s="369"/>
      <c r="AK76" s="369"/>
      <c r="AL76" s="369"/>
      <c r="AM76" s="369"/>
      <c r="AN76" s="372"/>
      <c r="AO76" s="372"/>
      <c r="AP76" s="372"/>
      <c r="AQ76" s="372"/>
      <c r="AR76" s="372"/>
      <c r="AS76" s="372"/>
      <c r="AT76" s="369"/>
      <c r="AU76" s="369"/>
      <c r="AV76" s="369"/>
      <c r="AW76" s="369"/>
      <c r="AX76" s="372"/>
      <c r="AY76" s="372"/>
      <c r="AZ76" s="369"/>
      <c r="BA76" s="369"/>
      <c r="BB76" s="369"/>
      <c r="BC76" s="369"/>
      <c r="BD76" s="369"/>
      <c r="BE76" s="369"/>
      <c r="BF76" s="369"/>
      <c r="BG76" s="369"/>
      <c r="BH76" s="369"/>
      <c r="BI76" s="369"/>
      <c r="BJ76" s="370"/>
      <c r="BK76" s="370"/>
      <c r="BL76" s="369"/>
      <c r="BM76" s="369"/>
      <c r="BN76" s="369"/>
      <c r="BO76" s="369"/>
      <c r="BP76" s="369"/>
      <c r="BQ76" s="369"/>
      <c r="BR76" s="369"/>
      <c r="BS76" s="369"/>
      <c r="BT76" s="369"/>
      <c r="BU76" s="369"/>
      <c r="BV76" s="369"/>
      <c r="BW76" s="370" t="s">
        <v>6821</v>
      </c>
    </row>
    <row r="77" spans="1:75" hidden="1">
      <c r="A77" s="343">
        <v>75</v>
      </c>
      <c r="B77" s="343" t="e">
        <v>#N/A</v>
      </c>
      <c r="C77" s="369"/>
      <c r="D77" s="369"/>
      <c r="E77" s="369" t="s">
        <v>3815</v>
      </c>
      <c r="F77" s="370" t="s">
        <v>3427</v>
      </c>
      <c r="G77" s="369" t="s">
        <v>3428</v>
      </c>
      <c r="H77" s="369" t="s">
        <v>3437</v>
      </c>
      <c r="I77" s="369" t="s">
        <v>5200</v>
      </c>
      <c r="J77" s="369"/>
      <c r="K77" s="369"/>
      <c r="L77" s="369"/>
      <c r="M77" s="369"/>
      <c r="N77" s="369"/>
      <c r="O77" s="369"/>
      <c r="P77" s="369"/>
      <c r="Q77" s="369"/>
      <c r="R77" s="369"/>
      <c r="S77" s="369"/>
      <c r="T77" s="369"/>
      <c r="U77" s="369" t="s">
        <v>4760</v>
      </c>
      <c r="V77" s="369"/>
      <c r="W77" s="371"/>
      <c r="X77" s="372"/>
      <c r="Y77" s="372"/>
      <c r="Z77" s="369"/>
      <c r="AA77" s="369"/>
      <c r="AB77" s="369"/>
      <c r="AC77" s="369"/>
      <c r="AD77" s="369"/>
      <c r="AE77" s="371"/>
      <c r="AF77" s="371"/>
      <c r="AG77" s="371"/>
      <c r="AH77" s="369"/>
      <c r="AI77" s="369"/>
      <c r="AJ77" s="369"/>
      <c r="AK77" s="369"/>
      <c r="AL77" s="369"/>
      <c r="AM77" s="369"/>
      <c r="AN77" s="371"/>
      <c r="AO77" s="371"/>
      <c r="AP77" s="371"/>
      <c r="AQ77" s="371"/>
      <c r="AR77" s="371"/>
      <c r="AS77" s="371"/>
      <c r="AT77" s="369"/>
      <c r="AU77" s="369"/>
      <c r="AV77" s="369"/>
      <c r="AW77" s="369"/>
      <c r="AX77" s="371"/>
      <c r="AY77" s="371"/>
      <c r="AZ77" s="369"/>
      <c r="BA77" s="369"/>
      <c r="BB77" s="369"/>
      <c r="BC77" s="369"/>
      <c r="BD77" s="369"/>
      <c r="BE77" s="369"/>
      <c r="BF77" s="369"/>
      <c r="BG77" s="369"/>
      <c r="BH77" s="369"/>
      <c r="BI77" s="369"/>
      <c r="BJ77" s="370"/>
      <c r="BK77" s="370"/>
      <c r="BL77" s="369"/>
      <c r="BM77" s="369"/>
      <c r="BN77" s="369"/>
      <c r="BO77" s="369"/>
      <c r="BP77" s="369"/>
      <c r="BQ77" s="369"/>
      <c r="BR77" s="369"/>
      <c r="BS77" s="369"/>
      <c r="BT77" s="369"/>
      <c r="BU77" s="369"/>
      <c r="BV77" s="369"/>
      <c r="BW77" s="370" t="s">
        <v>6821</v>
      </c>
    </row>
    <row r="78" spans="1:75">
      <c r="A78" s="354">
        <v>76</v>
      </c>
      <c r="B78" s="354" t="s">
        <v>6538</v>
      </c>
      <c r="C78" s="355" t="s">
        <v>4769</v>
      </c>
      <c r="D78" s="356"/>
      <c r="E78" s="355" t="s">
        <v>3815</v>
      </c>
      <c r="F78" s="355" t="s">
        <v>3427</v>
      </c>
      <c r="G78" s="355" t="s">
        <v>3438</v>
      </c>
      <c r="H78" s="355" t="s">
        <v>3439</v>
      </c>
      <c r="I78" s="355" t="s">
        <v>4507</v>
      </c>
      <c r="J78" s="355" t="s">
        <v>7289</v>
      </c>
      <c r="K78" s="355" t="s">
        <v>7290</v>
      </c>
      <c r="L78" s="355" t="s">
        <v>6992</v>
      </c>
      <c r="M78" s="357">
        <v>43338</v>
      </c>
      <c r="N78" s="355" t="s">
        <v>4831</v>
      </c>
      <c r="O78" s="357">
        <v>43338</v>
      </c>
      <c r="P78" s="357">
        <v>43395</v>
      </c>
      <c r="Q78" s="357">
        <f>P78</f>
        <v>43395</v>
      </c>
      <c r="R78" s="355"/>
      <c r="S78" s="355" t="s">
        <v>7291</v>
      </c>
      <c r="T78" s="355">
        <v>8563055569</v>
      </c>
      <c r="U78" s="355" t="s">
        <v>4760</v>
      </c>
      <c r="V78" s="355" t="s">
        <v>4505</v>
      </c>
      <c r="W78" s="355" t="s">
        <v>4506</v>
      </c>
      <c r="X78" s="355" t="s">
        <v>7292</v>
      </c>
      <c r="Y78" s="355">
        <v>1</v>
      </c>
      <c r="Z78" s="355"/>
      <c r="AA78" s="360">
        <v>-7410955</v>
      </c>
      <c r="AB78" s="360">
        <v>112575563</v>
      </c>
      <c r="AC78" s="355"/>
      <c r="AD78" s="355"/>
      <c r="AE78" s="355">
        <v>69</v>
      </c>
      <c r="AF78" s="355">
        <v>68</v>
      </c>
      <c r="AG78" s="355">
        <v>68</v>
      </c>
      <c r="AH78" s="355"/>
      <c r="AI78" s="356"/>
      <c r="AJ78" s="355" t="s">
        <v>6824</v>
      </c>
      <c r="AK78" s="355">
        <v>180</v>
      </c>
      <c r="AL78" s="355" t="s">
        <v>6808</v>
      </c>
      <c r="AM78" s="355"/>
      <c r="AN78" s="355" t="s">
        <v>7293</v>
      </c>
      <c r="AO78" s="355" t="s">
        <v>7294</v>
      </c>
      <c r="AP78" s="355" t="s">
        <v>7295</v>
      </c>
      <c r="AQ78" s="355" t="s">
        <v>7296</v>
      </c>
      <c r="AR78" s="355" t="s">
        <v>7269</v>
      </c>
      <c r="AS78" s="355">
        <v>5171057</v>
      </c>
      <c r="AT78" s="355"/>
      <c r="AU78" s="355"/>
      <c r="AV78" s="355"/>
      <c r="AW78" s="355" t="s">
        <v>6814</v>
      </c>
      <c r="AX78" s="355">
        <v>32.47</v>
      </c>
      <c r="AY78" s="355">
        <v>42.33</v>
      </c>
      <c r="AZ78" s="355"/>
      <c r="BA78" s="355"/>
      <c r="BB78" s="355"/>
      <c r="BC78" s="355"/>
      <c r="BD78" s="355"/>
      <c r="BE78" s="355"/>
      <c r="BF78" s="355"/>
      <c r="BG78" s="355"/>
      <c r="BH78" s="355" t="s">
        <v>7288</v>
      </c>
      <c r="BI78" s="361" t="s">
        <v>6816</v>
      </c>
      <c r="BJ78" s="355" t="s">
        <v>6817</v>
      </c>
      <c r="BK78" s="355" t="s">
        <v>6818</v>
      </c>
      <c r="BL78" s="355" t="s">
        <v>3098</v>
      </c>
      <c r="BM78" s="355"/>
      <c r="BN78" s="355"/>
      <c r="BO78" s="355"/>
      <c r="BP78" s="355" t="s">
        <v>6820</v>
      </c>
      <c r="BQ78" s="355"/>
      <c r="BR78" s="355"/>
      <c r="BS78" s="355"/>
      <c r="BT78" s="355"/>
      <c r="BU78" s="355"/>
      <c r="BV78" s="355"/>
      <c r="BW78" s="355" t="s">
        <v>6821</v>
      </c>
    </row>
    <row r="79" spans="1:75">
      <c r="A79" s="354">
        <v>77</v>
      </c>
      <c r="B79" s="354" t="s">
        <v>6539</v>
      </c>
      <c r="C79" s="355" t="s">
        <v>4769</v>
      </c>
      <c r="D79" s="356"/>
      <c r="E79" s="355" t="s">
        <v>3815</v>
      </c>
      <c r="F79" s="355" t="s">
        <v>3427</v>
      </c>
      <c r="G79" s="355" t="s">
        <v>3428</v>
      </c>
      <c r="H79" s="355" t="s">
        <v>3440</v>
      </c>
      <c r="I79" s="355" t="s">
        <v>4514</v>
      </c>
      <c r="J79" s="355" t="s">
        <v>6004</v>
      </c>
      <c r="K79" s="355" t="s">
        <v>7297</v>
      </c>
      <c r="L79" s="355" t="s">
        <v>6992</v>
      </c>
      <c r="M79" s="357">
        <v>43341</v>
      </c>
      <c r="N79" s="355" t="s">
        <v>4831</v>
      </c>
      <c r="O79" s="357">
        <v>43341</v>
      </c>
      <c r="P79" s="357">
        <v>43392</v>
      </c>
      <c r="Q79" s="358">
        <v>43418</v>
      </c>
      <c r="R79" s="359">
        <v>0.70347222222222217</v>
      </c>
      <c r="S79" s="355" t="s">
        <v>6447</v>
      </c>
      <c r="T79" s="355">
        <v>82233039595</v>
      </c>
      <c r="U79" s="355" t="s">
        <v>4760</v>
      </c>
      <c r="V79" s="355" t="s">
        <v>4512</v>
      </c>
      <c r="W79" s="355" t="s">
        <v>4513</v>
      </c>
      <c r="X79" s="355" t="s">
        <v>7298</v>
      </c>
      <c r="Y79" s="355">
        <v>1</v>
      </c>
      <c r="Z79" s="355"/>
      <c r="AA79" s="360">
        <v>-7262371</v>
      </c>
      <c r="AB79" s="360">
        <v>11279529</v>
      </c>
      <c r="AC79" s="355"/>
      <c r="AD79" s="355"/>
      <c r="AE79" s="355"/>
      <c r="AF79" s="355">
        <v>128</v>
      </c>
      <c r="AG79" s="355">
        <v>129</v>
      </c>
      <c r="AH79" s="355"/>
      <c r="AI79" s="356"/>
      <c r="AJ79" s="355" t="s">
        <v>6807</v>
      </c>
      <c r="AK79" s="355">
        <v>180</v>
      </c>
      <c r="AL79" s="355" t="s">
        <v>6808</v>
      </c>
      <c r="AM79" s="355">
        <v>13211654</v>
      </c>
      <c r="AN79" s="355" t="s">
        <v>7299</v>
      </c>
      <c r="AO79" s="355" t="s">
        <v>7300</v>
      </c>
      <c r="AP79" s="355" t="s">
        <v>7301</v>
      </c>
      <c r="AQ79" s="355" t="s">
        <v>7302</v>
      </c>
      <c r="AR79" s="355" t="s">
        <v>7303</v>
      </c>
      <c r="AS79" s="355">
        <v>5171097</v>
      </c>
      <c r="AT79" s="355"/>
      <c r="AU79" s="355"/>
      <c r="AV79" s="355"/>
      <c r="AW79" s="355" t="s">
        <v>6814</v>
      </c>
      <c r="AX79" s="355">
        <v>36.85</v>
      </c>
      <c r="AY79" s="355">
        <v>51.27</v>
      </c>
      <c r="AZ79" s="355"/>
      <c r="BA79" s="355"/>
      <c r="BB79" s="355"/>
      <c r="BC79" s="355"/>
      <c r="BD79" s="355"/>
      <c r="BE79" s="355"/>
      <c r="BF79" s="355"/>
      <c r="BG79" s="355"/>
      <c r="BH79" s="355" t="s">
        <v>7304</v>
      </c>
      <c r="BI79" s="361" t="s">
        <v>6816</v>
      </c>
      <c r="BJ79" s="355" t="s">
        <v>6817</v>
      </c>
      <c r="BK79" s="355" t="s">
        <v>6818</v>
      </c>
      <c r="BL79" s="355" t="s">
        <v>7280</v>
      </c>
      <c r="BM79" s="355" t="s">
        <v>7280</v>
      </c>
      <c r="BN79" s="355"/>
      <c r="BO79" s="355"/>
      <c r="BP79" s="355" t="s">
        <v>6820</v>
      </c>
      <c r="BQ79" s="355"/>
      <c r="BR79" s="355"/>
      <c r="BS79" s="355"/>
      <c r="BT79" s="355"/>
      <c r="BU79" s="355"/>
      <c r="BV79" s="355"/>
      <c r="BW79" s="355" t="s">
        <v>6821</v>
      </c>
    </row>
    <row r="80" spans="1:75">
      <c r="A80" s="354">
        <v>78</v>
      </c>
      <c r="B80" s="354" t="s">
        <v>6540</v>
      </c>
      <c r="C80" s="355" t="s">
        <v>4769</v>
      </c>
      <c r="D80" s="356"/>
      <c r="E80" s="355" t="s">
        <v>4109</v>
      </c>
      <c r="F80" s="355" t="s">
        <v>732</v>
      </c>
      <c r="G80" s="355" t="s">
        <v>3441</v>
      </c>
      <c r="H80" s="355" t="s">
        <v>3442</v>
      </c>
      <c r="I80" s="355" t="s">
        <v>4518</v>
      </c>
      <c r="J80" s="355" t="s">
        <v>3233</v>
      </c>
      <c r="K80" s="355">
        <v>81357644229</v>
      </c>
      <c r="L80" s="355" t="s">
        <v>6243</v>
      </c>
      <c r="M80" s="357">
        <v>43316</v>
      </c>
      <c r="N80" s="355" t="s">
        <v>4831</v>
      </c>
      <c r="O80" s="357">
        <v>43401</v>
      </c>
      <c r="P80" s="357">
        <v>43401</v>
      </c>
      <c r="Q80" s="358">
        <v>43417</v>
      </c>
      <c r="R80" s="359">
        <v>0.55208333333333337</v>
      </c>
      <c r="S80" s="355" t="s">
        <v>2215</v>
      </c>
      <c r="T80" s="355">
        <v>85739340828</v>
      </c>
      <c r="U80" s="355" t="s">
        <v>4760</v>
      </c>
      <c r="V80" s="355" t="s">
        <v>4516</v>
      </c>
      <c r="W80" s="355" t="s">
        <v>4517</v>
      </c>
      <c r="X80" s="356" t="s">
        <v>7305</v>
      </c>
      <c r="Y80" s="355">
        <v>1</v>
      </c>
      <c r="Z80" s="355"/>
      <c r="AA80" s="360">
        <v>-8703315</v>
      </c>
      <c r="AB80" s="360">
        <v>115175624</v>
      </c>
      <c r="AC80" s="355"/>
      <c r="AD80" s="355"/>
      <c r="AE80" s="356"/>
      <c r="AF80" s="355">
        <v>123</v>
      </c>
      <c r="AG80" s="355">
        <v>118</v>
      </c>
      <c r="AH80" s="355"/>
      <c r="AI80" s="356"/>
      <c r="AJ80" s="355" t="s">
        <v>7306</v>
      </c>
      <c r="AK80" s="355">
        <v>180</v>
      </c>
      <c r="AL80" s="355" t="s">
        <v>6808</v>
      </c>
      <c r="AM80" s="355">
        <v>13197446</v>
      </c>
      <c r="AN80" s="355" t="s">
        <v>7307</v>
      </c>
      <c r="AO80" s="355" t="s">
        <v>7308</v>
      </c>
      <c r="AP80" s="355" t="s">
        <v>7309</v>
      </c>
      <c r="AQ80" s="355" t="s">
        <v>7310</v>
      </c>
      <c r="AR80" s="356"/>
      <c r="AS80" s="355">
        <v>10162017</v>
      </c>
      <c r="AT80" s="355"/>
      <c r="AU80" s="355"/>
      <c r="AV80" s="355"/>
      <c r="AW80" s="355" t="s">
        <v>6814</v>
      </c>
      <c r="AX80" s="355">
        <v>35.270000000000003</v>
      </c>
      <c r="AY80" s="355">
        <v>52.78</v>
      </c>
      <c r="AZ80" s="355"/>
      <c r="BA80" s="355"/>
      <c r="BB80" s="355"/>
      <c r="BC80" s="355"/>
      <c r="BD80" s="355"/>
      <c r="BE80" s="355"/>
      <c r="BF80" s="355"/>
      <c r="BG80" s="355"/>
      <c r="BH80" s="355" t="s">
        <v>7311</v>
      </c>
      <c r="BI80" s="361" t="s">
        <v>6816</v>
      </c>
      <c r="BJ80" s="355" t="s">
        <v>6817</v>
      </c>
      <c r="BK80" s="355" t="s">
        <v>6818</v>
      </c>
      <c r="BL80" s="355" t="s">
        <v>4776</v>
      </c>
      <c r="BM80" s="355" t="s">
        <v>3024</v>
      </c>
      <c r="BN80" s="355"/>
      <c r="BO80" s="355"/>
      <c r="BP80" s="355" t="s">
        <v>6820</v>
      </c>
      <c r="BQ80" s="355" t="s">
        <v>6947</v>
      </c>
      <c r="BR80" s="355"/>
      <c r="BS80" s="355"/>
      <c r="BT80" s="355"/>
      <c r="BU80" s="355"/>
      <c r="BV80" s="355"/>
      <c r="BW80" s="355" t="s">
        <v>6821</v>
      </c>
    </row>
    <row r="81" spans="1:75">
      <c r="A81" s="354">
        <v>79</v>
      </c>
      <c r="B81" s="354" t="s">
        <v>6541</v>
      </c>
      <c r="C81" s="355" t="s">
        <v>4769</v>
      </c>
      <c r="D81" s="356"/>
      <c r="E81" s="355" t="s">
        <v>4109</v>
      </c>
      <c r="F81" s="355" t="s">
        <v>732</v>
      </c>
      <c r="G81" s="355" t="s">
        <v>3443</v>
      </c>
      <c r="H81" s="355" t="s">
        <v>3444</v>
      </c>
      <c r="I81" s="355" t="s">
        <v>4522</v>
      </c>
      <c r="J81" s="355" t="s">
        <v>3233</v>
      </c>
      <c r="K81" s="355">
        <v>81357644229</v>
      </c>
      <c r="L81" s="355" t="s">
        <v>6243</v>
      </c>
      <c r="M81" s="357">
        <v>43307</v>
      </c>
      <c r="N81" s="355" t="s">
        <v>4831</v>
      </c>
      <c r="O81" s="357">
        <v>43311</v>
      </c>
      <c r="P81" s="357">
        <v>43397</v>
      </c>
      <c r="Q81" s="358">
        <v>43419</v>
      </c>
      <c r="R81" s="359">
        <v>0.42638888888888887</v>
      </c>
      <c r="S81" s="355" t="s">
        <v>7312</v>
      </c>
      <c r="T81" s="355">
        <v>85737101079</v>
      </c>
      <c r="U81" s="355" t="s">
        <v>4760</v>
      </c>
      <c r="V81" s="355" t="s">
        <v>4520</v>
      </c>
      <c r="W81" s="355" t="s">
        <v>4521</v>
      </c>
      <c r="X81" s="356" t="s">
        <v>7313</v>
      </c>
      <c r="Y81" s="355">
        <v>1</v>
      </c>
      <c r="Z81" s="355"/>
      <c r="AA81" s="360">
        <v>-8454291</v>
      </c>
      <c r="AB81" s="360">
        <v>115355863</v>
      </c>
      <c r="AC81" s="355"/>
      <c r="AD81" s="355"/>
      <c r="AE81" s="356"/>
      <c r="AF81" s="355">
        <v>129</v>
      </c>
      <c r="AG81" s="355">
        <v>131</v>
      </c>
      <c r="AH81" s="355"/>
      <c r="AI81" s="356"/>
      <c r="AJ81" s="355" t="s">
        <v>7314</v>
      </c>
      <c r="AK81" s="355">
        <v>180</v>
      </c>
      <c r="AL81" s="355" t="s">
        <v>6808</v>
      </c>
      <c r="AM81" s="355">
        <v>13195927</v>
      </c>
      <c r="AN81" s="355" t="s">
        <v>7315</v>
      </c>
      <c r="AO81" s="355" t="s">
        <v>7316</v>
      </c>
      <c r="AP81" s="355" t="s">
        <v>7317</v>
      </c>
      <c r="AQ81" s="355" t="s">
        <v>7318</v>
      </c>
      <c r="AR81" s="355" t="s">
        <v>7319</v>
      </c>
      <c r="AS81" s="355">
        <v>10162017</v>
      </c>
      <c r="AT81" s="355"/>
      <c r="AU81" s="355"/>
      <c r="AV81" s="355"/>
      <c r="AW81" s="355" t="s">
        <v>6814</v>
      </c>
      <c r="AX81" s="356">
        <v>36.94</v>
      </c>
      <c r="AY81" s="356">
        <v>44.45</v>
      </c>
      <c r="AZ81" s="355"/>
      <c r="BA81" s="355"/>
      <c r="BB81" s="355"/>
      <c r="BC81" s="355"/>
      <c r="BD81" s="355"/>
      <c r="BE81" s="355"/>
      <c r="BF81" s="355"/>
      <c r="BG81" s="355"/>
      <c r="BH81" s="355" t="s">
        <v>6945</v>
      </c>
      <c r="BI81" s="361" t="s">
        <v>6816</v>
      </c>
      <c r="BJ81" s="355" t="s">
        <v>6817</v>
      </c>
      <c r="BK81" s="355" t="s">
        <v>6818</v>
      </c>
      <c r="BL81" s="355" t="s">
        <v>4776</v>
      </c>
      <c r="BM81" s="355"/>
      <c r="BN81" s="355"/>
      <c r="BO81" s="355"/>
      <c r="BP81" s="355" t="s">
        <v>6820</v>
      </c>
      <c r="BQ81" s="355"/>
      <c r="BR81" s="355"/>
      <c r="BS81" s="355"/>
      <c r="BT81" s="355"/>
      <c r="BU81" s="355"/>
      <c r="BV81" s="355"/>
      <c r="BW81" s="355" t="s">
        <v>6821</v>
      </c>
    </row>
    <row r="82" spans="1:75">
      <c r="A82" s="354">
        <v>80</v>
      </c>
      <c r="B82" s="354" t="s">
        <v>6542</v>
      </c>
      <c r="C82" s="355" t="s">
        <v>4769</v>
      </c>
      <c r="D82" s="356"/>
      <c r="E82" s="355" t="s">
        <v>4109</v>
      </c>
      <c r="F82" s="355" t="s">
        <v>732</v>
      </c>
      <c r="G82" s="355" t="s">
        <v>3445</v>
      </c>
      <c r="H82" s="355" t="s">
        <v>3446</v>
      </c>
      <c r="I82" s="355" t="s">
        <v>4526</v>
      </c>
      <c r="J82" s="355" t="s">
        <v>3233</v>
      </c>
      <c r="K82" s="355">
        <v>81357644229</v>
      </c>
      <c r="L82" s="355" t="s">
        <v>6243</v>
      </c>
      <c r="M82" s="357">
        <v>43310</v>
      </c>
      <c r="N82" s="355" t="s">
        <v>4831</v>
      </c>
      <c r="O82" s="357">
        <v>43313</v>
      </c>
      <c r="P82" s="357">
        <v>43398</v>
      </c>
      <c r="Q82" s="358">
        <v>43421</v>
      </c>
      <c r="R82" s="359">
        <v>0.81597222222222221</v>
      </c>
      <c r="S82" s="355" t="s">
        <v>5228</v>
      </c>
      <c r="T82" s="355">
        <v>821444814297</v>
      </c>
      <c r="U82" s="355" t="s">
        <v>4760</v>
      </c>
      <c r="V82" s="355" t="s">
        <v>4524</v>
      </c>
      <c r="W82" s="355" t="s">
        <v>4525</v>
      </c>
      <c r="X82" s="355" t="s">
        <v>7320</v>
      </c>
      <c r="Y82" s="355">
        <v>1</v>
      </c>
      <c r="Z82" s="355"/>
      <c r="AA82" s="360">
        <v>-8112882</v>
      </c>
      <c r="AB82" s="360">
        <v>115091851</v>
      </c>
      <c r="AC82" s="355"/>
      <c r="AD82" s="355"/>
      <c r="AE82" s="355"/>
      <c r="AF82" s="355">
        <v>142</v>
      </c>
      <c r="AG82" s="355">
        <v>137</v>
      </c>
      <c r="AH82" s="355"/>
      <c r="AI82" s="356"/>
      <c r="AJ82" s="355" t="s">
        <v>7314</v>
      </c>
      <c r="AK82" s="355">
        <v>180</v>
      </c>
      <c r="AL82" s="355" t="s">
        <v>6808</v>
      </c>
      <c r="AM82" s="355">
        <v>13195910</v>
      </c>
      <c r="AN82" s="355" t="s">
        <v>7321</v>
      </c>
      <c r="AO82" s="355" t="s">
        <v>7322</v>
      </c>
      <c r="AP82" s="355" t="s">
        <v>7323</v>
      </c>
      <c r="AQ82" s="355" t="s">
        <v>7324</v>
      </c>
      <c r="AR82" s="355" t="s">
        <v>7325</v>
      </c>
      <c r="AS82" s="355" t="s">
        <v>7326</v>
      </c>
      <c r="AT82" s="355"/>
      <c r="AU82" s="355"/>
      <c r="AV82" s="355"/>
      <c r="AW82" s="355" t="s">
        <v>6814</v>
      </c>
      <c r="AX82" s="355">
        <v>33.68</v>
      </c>
      <c r="AY82" s="355">
        <v>53.56</v>
      </c>
      <c r="AZ82" s="355"/>
      <c r="BA82" s="355"/>
      <c r="BB82" s="355"/>
      <c r="BC82" s="355"/>
      <c r="BD82" s="355"/>
      <c r="BE82" s="355"/>
      <c r="BF82" s="355"/>
      <c r="BG82" s="355"/>
      <c r="BH82" s="355" t="s">
        <v>6871</v>
      </c>
      <c r="BI82" s="361" t="s">
        <v>6816</v>
      </c>
      <c r="BJ82" s="355" t="s">
        <v>6817</v>
      </c>
      <c r="BK82" s="355" t="s">
        <v>6818</v>
      </c>
      <c r="BL82" s="355" t="s">
        <v>4776</v>
      </c>
      <c r="BM82" s="355" t="s">
        <v>3027</v>
      </c>
      <c r="BN82" s="355"/>
      <c r="BO82" s="355"/>
      <c r="BP82" s="355" t="s">
        <v>6820</v>
      </c>
      <c r="BQ82" s="355"/>
      <c r="BR82" s="355"/>
      <c r="BS82" s="355"/>
      <c r="BT82" s="355"/>
      <c r="BU82" s="355"/>
      <c r="BV82" s="355"/>
      <c r="BW82" s="355" t="s">
        <v>6821</v>
      </c>
    </row>
    <row r="83" spans="1:75">
      <c r="A83" s="354">
        <v>81</v>
      </c>
      <c r="B83" s="354" t="s">
        <v>6543</v>
      </c>
      <c r="C83" s="355" t="s">
        <v>4769</v>
      </c>
      <c r="D83" s="356"/>
      <c r="E83" s="355" t="s">
        <v>4109</v>
      </c>
      <c r="F83" s="355" t="s">
        <v>732</v>
      </c>
      <c r="G83" s="355" t="s">
        <v>3447</v>
      </c>
      <c r="H83" s="355" t="s">
        <v>3448</v>
      </c>
      <c r="I83" s="355" t="s">
        <v>4530</v>
      </c>
      <c r="J83" s="355" t="s">
        <v>3233</v>
      </c>
      <c r="K83" s="355">
        <v>81357644229</v>
      </c>
      <c r="L83" s="355" t="s">
        <v>6243</v>
      </c>
      <c r="M83" s="357">
        <v>43313</v>
      </c>
      <c r="N83" s="355" t="s">
        <v>4831</v>
      </c>
      <c r="O83" s="357">
        <v>43320</v>
      </c>
      <c r="P83" s="357">
        <v>43396</v>
      </c>
      <c r="Q83" s="358">
        <v>43424</v>
      </c>
      <c r="R83" s="359">
        <v>0.58124999999999993</v>
      </c>
      <c r="S83" s="355" t="s">
        <v>7327</v>
      </c>
      <c r="T83" s="355">
        <v>8174795990</v>
      </c>
      <c r="U83" s="355" t="s">
        <v>4760</v>
      </c>
      <c r="V83" s="355" t="s">
        <v>4528</v>
      </c>
      <c r="W83" s="355" t="s">
        <v>4529</v>
      </c>
      <c r="X83" s="355" t="s">
        <v>7328</v>
      </c>
      <c r="Y83" s="355">
        <v>1</v>
      </c>
      <c r="Z83" s="355"/>
      <c r="AA83" s="360">
        <v>-8447024</v>
      </c>
      <c r="AB83" s="360">
        <v>115615288</v>
      </c>
      <c r="AC83" s="355"/>
      <c r="AD83" s="355"/>
      <c r="AE83" s="355"/>
      <c r="AF83" s="355">
        <v>127</v>
      </c>
      <c r="AG83" s="355">
        <v>127</v>
      </c>
      <c r="AH83" s="355"/>
      <c r="AI83" s="356"/>
      <c r="AJ83" s="355" t="s">
        <v>7329</v>
      </c>
      <c r="AK83" s="355">
        <v>180</v>
      </c>
      <c r="AL83" s="355" t="s">
        <v>6808</v>
      </c>
      <c r="AM83" s="355">
        <v>13196398</v>
      </c>
      <c r="AN83" s="355" t="s">
        <v>7330</v>
      </c>
      <c r="AO83" s="355" t="s">
        <v>7331</v>
      </c>
      <c r="AP83" s="355" t="s">
        <v>7332</v>
      </c>
      <c r="AQ83" s="355" t="s">
        <v>7333</v>
      </c>
      <c r="AR83" s="355" t="s">
        <v>7334</v>
      </c>
      <c r="AS83" s="355"/>
      <c r="AT83" s="355"/>
      <c r="AU83" s="355"/>
      <c r="AV83" s="355"/>
      <c r="AW83" s="355" t="s">
        <v>6814</v>
      </c>
      <c r="AX83" s="355">
        <v>36.799999999999997</v>
      </c>
      <c r="AY83" s="355">
        <v>53.39</v>
      </c>
      <c r="AZ83" s="355"/>
      <c r="BA83" s="355"/>
      <c r="BB83" s="355"/>
      <c r="BC83" s="355"/>
      <c r="BD83" s="355"/>
      <c r="BE83" s="355"/>
      <c r="BF83" s="355"/>
      <c r="BG83" s="355"/>
      <c r="BH83" s="355" t="s">
        <v>6871</v>
      </c>
      <c r="BI83" s="361" t="s">
        <v>6816</v>
      </c>
      <c r="BJ83" s="355" t="s">
        <v>6817</v>
      </c>
      <c r="BK83" s="355" t="s">
        <v>6818</v>
      </c>
      <c r="BL83" s="355" t="s">
        <v>4776</v>
      </c>
      <c r="BM83" s="355" t="s">
        <v>4776</v>
      </c>
      <c r="BN83" s="355"/>
      <c r="BO83" s="355"/>
      <c r="BP83" s="355" t="s">
        <v>6820</v>
      </c>
      <c r="BQ83" s="355"/>
      <c r="BR83" s="355"/>
      <c r="BS83" s="355"/>
      <c r="BT83" s="355"/>
      <c r="BU83" s="355"/>
      <c r="BV83" s="355"/>
      <c r="BW83" s="355" t="s">
        <v>6821</v>
      </c>
    </row>
    <row r="84" spans="1:75">
      <c r="A84" s="354">
        <v>82</v>
      </c>
      <c r="B84" s="354" t="s">
        <v>6544</v>
      </c>
      <c r="C84" s="355" t="s">
        <v>4769</v>
      </c>
      <c r="D84" s="356"/>
      <c r="E84" s="355" t="s">
        <v>4109</v>
      </c>
      <c r="F84" s="355" t="s">
        <v>732</v>
      </c>
      <c r="G84" s="355" t="s">
        <v>3449</v>
      </c>
      <c r="H84" s="355" t="s">
        <v>3450</v>
      </c>
      <c r="I84" s="355" t="s">
        <v>4534</v>
      </c>
      <c r="J84" s="355" t="s">
        <v>3233</v>
      </c>
      <c r="K84" s="355">
        <v>81357644229</v>
      </c>
      <c r="L84" s="355" t="s">
        <v>6243</v>
      </c>
      <c r="M84" s="357">
        <v>43316</v>
      </c>
      <c r="N84" s="355" t="s">
        <v>4831</v>
      </c>
      <c r="O84" s="357">
        <v>43316</v>
      </c>
      <c r="P84" s="357">
        <v>43397</v>
      </c>
      <c r="Q84" s="358">
        <v>43422</v>
      </c>
      <c r="R84" s="359">
        <v>0.37013888888888885</v>
      </c>
      <c r="S84" s="355" t="s">
        <v>7335</v>
      </c>
      <c r="T84" s="355">
        <v>81933095656</v>
      </c>
      <c r="U84" s="355" t="s">
        <v>4760</v>
      </c>
      <c r="V84" s="355" t="s">
        <v>4532</v>
      </c>
      <c r="W84" s="355" t="s">
        <v>4533</v>
      </c>
      <c r="X84" s="356" t="s">
        <v>7320</v>
      </c>
      <c r="Y84" s="355">
        <v>1</v>
      </c>
      <c r="Z84" s="355"/>
      <c r="AA84" s="360">
        <v>-8354429</v>
      </c>
      <c r="AB84" s="360">
        <v>115404549</v>
      </c>
      <c r="AC84" s="355"/>
      <c r="AD84" s="355"/>
      <c r="AE84" s="356"/>
      <c r="AF84" s="355">
        <v>130</v>
      </c>
      <c r="AG84" s="355">
        <v>133</v>
      </c>
      <c r="AH84" s="355"/>
      <c r="AI84" s="356"/>
      <c r="AJ84" s="355" t="s">
        <v>7329</v>
      </c>
      <c r="AK84" s="355">
        <v>180</v>
      </c>
      <c r="AL84" s="355" t="s">
        <v>6808</v>
      </c>
      <c r="AM84" s="355">
        <v>13214967</v>
      </c>
      <c r="AN84" s="355" t="s">
        <v>7336</v>
      </c>
      <c r="AO84" s="355" t="s">
        <v>7337</v>
      </c>
      <c r="AP84" s="355" t="s">
        <v>7338</v>
      </c>
      <c r="AQ84" s="355" t="s">
        <v>7339</v>
      </c>
      <c r="AR84" s="356"/>
      <c r="AS84" s="355"/>
      <c r="AT84" s="355"/>
      <c r="AU84" s="355"/>
      <c r="AV84" s="355"/>
      <c r="AW84" s="355" t="s">
        <v>6814</v>
      </c>
      <c r="AX84" s="355">
        <v>38.89</v>
      </c>
      <c r="AY84" s="355">
        <v>52.07</v>
      </c>
      <c r="AZ84" s="355"/>
      <c r="BA84" s="355"/>
      <c r="BB84" s="355"/>
      <c r="BC84" s="355"/>
      <c r="BD84" s="355"/>
      <c r="BE84" s="355"/>
      <c r="BF84" s="355"/>
      <c r="BG84" s="355"/>
      <c r="BH84" s="355" t="s">
        <v>6871</v>
      </c>
      <c r="BI84" s="361" t="s">
        <v>6816</v>
      </c>
      <c r="BJ84" s="355" t="s">
        <v>6817</v>
      </c>
      <c r="BK84" s="355" t="s">
        <v>6818</v>
      </c>
      <c r="BL84" s="355" t="s">
        <v>4776</v>
      </c>
      <c r="BM84" s="355" t="s">
        <v>4776</v>
      </c>
      <c r="BN84" s="355"/>
      <c r="BO84" s="355"/>
      <c r="BP84" s="355" t="s">
        <v>6820</v>
      </c>
      <c r="BQ84" s="355"/>
      <c r="BR84" s="355"/>
      <c r="BS84" s="355"/>
      <c r="BT84" s="355"/>
      <c r="BU84" s="355"/>
      <c r="BV84" s="355"/>
      <c r="BW84" s="355" t="s">
        <v>6821</v>
      </c>
    </row>
    <row r="85" spans="1:75">
      <c r="A85" s="354">
        <v>83</v>
      </c>
      <c r="B85" s="354" t="s">
        <v>6545</v>
      </c>
      <c r="C85" s="355" t="s">
        <v>4769</v>
      </c>
      <c r="D85" s="356"/>
      <c r="E85" s="355" t="s">
        <v>4109</v>
      </c>
      <c r="F85" s="355" t="s">
        <v>732</v>
      </c>
      <c r="G85" s="355" t="s">
        <v>3451</v>
      </c>
      <c r="H85" s="355" t="s">
        <v>3452</v>
      </c>
      <c r="I85" s="355" t="s">
        <v>4538</v>
      </c>
      <c r="J85" s="355" t="s">
        <v>3233</v>
      </c>
      <c r="K85" s="355">
        <v>81357644229</v>
      </c>
      <c r="L85" s="355" t="s">
        <v>6243</v>
      </c>
      <c r="M85" s="357">
        <v>43316</v>
      </c>
      <c r="N85" s="355" t="s">
        <v>4831</v>
      </c>
      <c r="O85" s="357">
        <v>43327</v>
      </c>
      <c r="P85" s="357">
        <v>43393</v>
      </c>
      <c r="Q85" s="358">
        <v>43423</v>
      </c>
      <c r="R85" s="359">
        <v>0.3979166666666667</v>
      </c>
      <c r="S85" s="355" t="s">
        <v>7340</v>
      </c>
      <c r="T85" s="355">
        <v>89617322936</v>
      </c>
      <c r="U85" s="355" t="s">
        <v>4760</v>
      </c>
      <c r="V85" s="355" t="s">
        <v>4536</v>
      </c>
      <c r="W85" s="355" t="s">
        <v>4537</v>
      </c>
      <c r="X85" s="355" t="s">
        <v>7341</v>
      </c>
      <c r="Y85" s="355">
        <v>1</v>
      </c>
      <c r="Z85" s="355"/>
      <c r="AA85" s="360">
        <v>-8537952</v>
      </c>
      <c r="AB85" s="360">
        <v>115126014</v>
      </c>
      <c r="AC85" s="356"/>
      <c r="AD85" s="355"/>
      <c r="AE85" s="356"/>
      <c r="AF85" s="355">
        <v>130</v>
      </c>
      <c r="AG85" s="355">
        <v>133</v>
      </c>
      <c r="AH85" s="355"/>
      <c r="AI85" s="356"/>
      <c r="AJ85" s="355" t="s">
        <v>7314</v>
      </c>
      <c r="AK85" s="355">
        <v>180</v>
      </c>
      <c r="AL85" s="355" t="s">
        <v>6808</v>
      </c>
      <c r="AM85" s="355">
        <v>13194924</v>
      </c>
      <c r="AN85" s="355" t="s">
        <v>7342</v>
      </c>
      <c r="AO85" s="355" t="s">
        <v>7343</v>
      </c>
      <c r="AP85" s="355" t="s">
        <v>7344</v>
      </c>
      <c r="AQ85" s="355" t="s">
        <v>7345</v>
      </c>
      <c r="AR85" s="355" t="s">
        <v>7346</v>
      </c>
      <c r="AS85" s="355"/>
      <c r="AT85" s="355"/>
      <c r="AU85" s="355"/>
      <c r="AV85" s="355"/>
      <c r="AW85" s="355" t="s">
        <v>6814</v>
      </c>
      <c r="AX85" s="355">
        <v>35.479999999999997</v>
      </c>
      <c r="AY85" s="355">
        <v>53.81</v>
      </c>
      <c r="AZ85" s="355"/>
      <c r="BA85" s="355"/>
      <c r="BB85" s="355"/>
      <c r="BC85" s="355"/>
      <c r="BD85" s="356"/>
      <c r="BE85" s="356"/>
      <c r="BF85" s="355"/>
      <c r="BG85" s="355"/>
      <c r="BH85" s="355" t="s">
        <v>6871</v>
      </c>
      <c r="BI85" s="361" t="s">
        <v>6816</v>
      </c>
      <c r="BJ85" s="355" t="s">
        <v>6817</v>
      </c>
      <c r="BK85" s="355" t="s">
        <v>6818</v>
      </c>
      <c r="BL85" s="355" t="s">
        <v>4776</v>
      </c>
      <c r="BM85" s="355" t="s">
        <v>4776</v>
      </c>
      <c r="BN85" s="355"/>
      <c r="BO85" s="355"/>
      <c r="BP85" s="355" t="s">
        <v>6820</v>
      </c>
      <c r="BQ85" s="355"/>
      <c r="BR85" s="355"/>
      <c r="BS85" s="355"/>
      <c r="BT85" s="355"/>
      <c r="BU85" s="355"/>
      <c r="BV85" s="355"/>
      <c r="BW85" s="355" t="s">
        <v>6821</v>
      </c>
    </row>
    <row r="86" spans="1:75">
      <c r="A86" s="354">
        <v>84</v>
      </c>
      <c r="B86" s="354" t="s">
        <v>6546</v>
      </c>
      <c r="C86" s="355" t="s">
        <v>4769</v>
      </c>
      <c r="D86" s="356"/>
      <c r="E86" s="355" t="s">
        <v>4109</v>
      </c>
      <c r="F86" s="355" t="s">
        <v>732</v>
      </c>
      <c r="G86" s="355" t="s">
        <v>3453</v>
      </c>
      <c r="H86" s="355" t="s">
        <v>3454</v>
      </c>
      <c r="I86" s="355" t="s">
        <v>4542</v>
      </c>
      <c r="J86" s="355" t="s">
        <v>3233</v>
      </c>
      <c r="K86" s="355">
        <v>81357644229</v>
      </c>
      <c r="L86" s="355" t="s">
        <v>6243</v>
      </c>
      <c r="M86" s="357">
        <v>43305</v>
      </c>
      <c r="N86" s="355" t="s">
        <v>4831</v>
      </c>
      <c r="O86" s="357">
        <v>43309</v>
      </c>
      <c r="P86" s="357">
        <v>43397</v>
      </c>
      <c r="Q86" s="358">
        <v>43423</v>
      </c>
      <c r="R86" s="359">
        <v>0.34791666666666665</v>
      </c>
      <c r="S86" s="355" t="s">
        <v>7347</v>
      </c>
      <c r="T86" s="355">
        <v>85277704394</v>
      </c>
      <c r="U86" s="355" t="s">
        <v>4760</v>
      </c>
      <c r="V86" s="355" t="s">
        <v>4540</v>
      </c>
      <c r="W86" s="355" t="s">
        <v>4541</v>
      </c>
      <c r="X86" s="355" t="s">
        <v>7348</v>
      </c>
      <c r="Y86" s="355">
        <v>1</v>
      </c>
      <c r="Z86" s="355"/>
      <c r="AA86" s="360">
        <v>-8356743</v>
      </c>
      <c r="AB86" s="360">
        <v>114617105</v>
      </c>
      <c r="AC86" s="356"/>
      <c r="AD86" s="355"/>
      <c r="AE86" s="356"/>
      <c r="AF86" s="355">
        <v>123</v>
      </c>
      <c r="AG86" s="356"/>
      <c r="AH86" s="355"/>
      <c r="AI86" s="356"/>
      <c r="AJ86" s="355" t="s">
        <v>7314</v>
      </c>
      <c r="AK86" s="355">
        <v>180</v>
      </c>
      <c r="AL86" s="355" t="s">
        <v>6808</v>
      </c>
      <c r="AM86" s="355">
        <v>13318601</v>
      </c>
      <c r="AN86" s="355" t="s">
        <v>7349</v>
      </c>
      <c r="AO86" s="355" t="s">
        <v>7350</v>
      </c>
      <c r="AP86" s="355" t="s">
        <v>7351</v>
      </c>
      <c r="AQ86" s="355" t="s">
        <v>7352</v>
      </c>
      <c r="AR86" s="355" t="s">
        <v>7353</v>
      </c>
      <c r="AS86" s="355">
        <v>1010764</v>
      </c>
      <c r="AT86" s="355"/>
      <c r="AU86" s="355"/>
      <c r="AV86" s="355"/>
      <c r="AW86" s="355" t="s">
        <v>6814</v>
      </c>
      <c r="AX86" s="355">
        <v>37.57</v>
      </c>
      <c r="AY86" s="355">
        <v>50.7</v>
      </c>
      <c r="AZ86" s="355"/>
      <c r="BA86" s="355"/>
      <c r="BB86" s="355"/>
      <c r="BC86" s="355"/>
      <c r="BD86" s="356"/>
      <c r="BE86" s="356"/>
      <c r="BF86" s="355"/>
      <c r="BG86" s="355"/>
      <c r="BH86" s="355" t="s">
        <v>6871</v>
      </c>
      <c r="BI86" s="361" t="s">
        <v>6816</v>
      </c>
      <c r="BJ86" s="355" t="s">
        <v>6817</v>
      </c>
      <c r="BK86" s="355" t="s">
        <v>6818</v>
      </c>
      <c r="BL86" s="355" t="s">
        <v>3027</v>
      </c>
      <c r="BM86" s="355" t="s">
        <v>3027</v>
      </c>
      <c r="BN86" s="355"/>
      <c r="BO86" s="355"/>
      <c r="BP86" s="355" t="s">
        <v>6820</v>
      </c>
      <c r="BQ86" s="355"/>
      <c r="BR86" s="355"/>
      <c r="BS86" s="355"/>
      <c r="BT86" s="355"/>
      <c r="BU86" s="355"/>
      <c r="BV86" s="355"/>
      <c r="BW86" s="355" t="s">
        <v>6821</v>
      </c>
    </row>
    <row r="87" spans="1:75">
      <c r="A87" s="354">
        <v>85</v>
      </c>
      <c r="B87" s="354" t="s">
        <v>6547</v>
      </c>
      <c r="C87" s="355" t="s">
        <v>4769</v>
      </c>
      <c r="D87" s="356"/>
      <c r="E87" s="355" t="s">
        <v>3781</v>
      </c>
      <c r="F87" s="355" t="s">
        <v>3455</v>
      </c>
      <c r="G87" s="355" t="s">
        <v>3456</v>
      </c>
      <c r="H87" s="355" t="s">
        <v>3457</v>
      </c>
      <c r="I87" s="355" t="s">
        <v>4547</v>
      </c>
      <c r="J87" s="355" t="s">
        <v>3126</v>
      </c>
      <c r="K87" s="355">
        <v>81293971719</v>
      </c>
      <c r="L87" s="355" t="s">
        <v>5880</v>
      </c>
      <c r="M87" s="368">
        <v>43306</v>
      </c>
      <c r="N87" s="355" t="s">
        <v>4831</v>
      </c>
      <c r="O87" s="357">
        <v>43308</v>
      </c>
      <c r="P87" s="357">
        <v>43396</v>
      </c>
      <c r="Q87" s="358">
        <v>43417</v>
      </c>
      <c r="R87" s="359">
        <v>0.62569444444444444</v>
      </c>
      <c r="S87" s="355" t="s">
        <v>3026</v>
      </c>
      <c r="T87" s="355">
        <v>85277704394</v>
      </c>
      <c r="U87" s="355" t="s">
        <v>4760</v>
      </c>
      <c r="V87" s="355" t="s">
        <v>4544</v>
      </c>
      <c r="W87" s="355" t="s">
        <v>4545</v>
      </c>
      <c r="X87" s="356" t="s">
        <v>7354</v>
      </c>
      <c r="Y87" s="355">
        <v>1</v>
      </c>
      <c r="Z87" s="355"/>
      <c r="AA87" s="360">
        <v>4284618</v>
      </c>
      <c r="AB87" s="360">
        <v>98057664</v>
      </c>
      <c r="AC87" s="356"/>
      <c r="AD87" s="355"/>
      <c r="AE87" s="356"/>
      <c r="AF87" s="356"/>
      <c r="AG87" s="356"/>
      <c r="AH87" s="355"/>
      <c r="AI87" s="356"/>
      <c r="AJ87" s="355" t="s">
        <v>7355</v>
      </c>
      <c r="AK87" s="355">
        <v>180</v>
      </c>
      <c r="AL87" s="355" t="s">
        <v>6808</v>
      </c>
      <c r="AM87" s="355">
        <v>13196035</v>
      </c>
      <c r="AN87" s="355" t="s">
        <v>7356</v>
      </c>
      <c r="AO87" s="355" t="s">
        <v>7357</v>
      </c>
      <c r="AP87" s="355" t="s">
        <v>7358</v>
      </c>
      <c r="AQ87" s="355" t="s">
        <v>7359</v>
      </c>
      <c r="AR87" s="355" t="s">
        <v>7360</v>
      </c>
      <c r="AS87" s="355" t="s">
        <v>7361</v>
      </c>
      <c r="AT87" s="355"/>
      <c r="AU87" s="355"/>
      <c r="AV87" s="355"/>
      <c r="AW87" s="355" t="s">
        <v>6814</v>
      </c>
      <c r="AX87" s="355">
        <v>34.54</v>
      </c>
      <c r="AY87" s="355">
        <v>51.86</v>
      </c>
      <c r="AZ87" s="355"/>
      <c r="BA87" s="355"/>
      <c r="BB87" s="355"/>
      <c r="BC87" s="355"/>
      <c r="BD87" s="356"/>
      <c r="BE87" s="356"/>
      <c r="BF87" s="355"/>
      <c r="BG87" s="355"/>
      <c r="BH87" s="355" t="s">
        <v>7362</v>
      </c>
      <c r="BI87" s="361" t="s">
        <v>6816</v>
      </c>
      <c r="BJ87" s="355" t="s">
        <v>6817</v>
      </c>
      <c r="BK87" s="355" t="s">
        <v>6818</v>
      </c>
      <c r="BL87" s="355" t="s">
        <v>7363</v>
      </c>
      <c r="BM87" s="355" t="s">
        <v>7363</v>
      </c>
      <c r="BN87" s="355"/>
      <c r="BO87" s="355"/>
      <c r="BP87" s="355" t="s">
        <v>6820</v>
      </c>
      <c r="BQ87" s="355"/>
      <c r="BR87" s="355"/>
      <c r="BS87" s="355"/>
      <c r="BT87" s="355"/>
      <c r="BU87" s="355"/>
      <c r="BV87" s="355"/>
      <c r="BW87" s="355" t="s">
        <v>6821</v>
      </c>
    </row>
    <row r="88" spans="1:75">
      <c r="A88" s="354">
        <v>86</v>
      </c>
      <c r="B88" s="354" t="s">
        <v>6548</v>
      </c>
      <c r="C88" s="355" t="s">
        <v>4769</v>
      </c>
      <c r="D88" s="356"/>
      <c r="E88" s="355" t="s">
        <v>3781</v>
      </c>
      <c r="F88" s="355" t="s">
        <v>3455</v>
      </c>
      <c r="G88" s="355" t="s">
        <v>3458</v>
      </c>
      <c r="H88" s="355" t="s">
        <v>3459</v>
      </c>
      <c r="I88" s="361"/>
      <c r="J88" s="355" t="s">
        <v>2974</v>
      </c>
      <c r="K88" s="355">
        <v>82166856996</v>
      </c>
      <c r="L88" s="355" t="s">
        <v>5880</v>
      </c>
      <c r="M88" s="357">
        <v>43309</v>
      </c>
      <c r="N88" s="355" t="s">
        <v>4831</v>
      </c>
      <c r="O88" s="357">
        <v>43310</v>
      </c>
      <c r="P88" s="357">
        <v>43395</v>
      </c>
      <c r="Q88" s="358">
        <v>43421</v>
      </c>
      <c r="R88" s="359">
        <v>0.57500000000000007</v>
      </c>
      <c r="S88" s="355" t="s">
        <v>5228</v>
      </c>
      <c r="T88" s="355">
        <v>82242504563</v>
      </c>
      <c r="U88" s="355" t="s">
        <v>4760</v>
      </c>
      <c r="V88" s="355" t="s">
        <v>4549</v>
      </c>
      <c r="W88" s="355" t="s">
        <v>4550</v>
      </c>
      <c r="X88" s="356" t="s">
        <v>7364</v>
      </c>
      <c r="Y88" s="355">
        <v>1</v>
      </c>
      <c r="Z88" s="355"/>
      <c r="AA88" s="360">
        <v>5178158</v>
      </c>
      <c r="AB88" s="360">
        <v>97149158</v>
      </c>
      <c r="AC88" s="356"/>
      <c r="AD88" s="355"/>
      <c r="AE88" s="355"/>
      <c r="AF88" s="355">
        <v>125</v>
      </c>
      <c r="AG88" s="355"/>
      <c r="AH88" s="355"/>
      <c r="AI88" s="356"/>
      <c r="AJ88" s="355" t="s">
        <v>6807</v>
      </c>
      <c r="AK88" s="355">
        <v>180</v>
      </c>
      <c r="AL88" s="355" t="s">
        <v>6808</v>
      </c>
      <c r="AM88" s="355" t="s">
        <v>4550</v>
      </c>
      <c r="AN88" s="355" t="s">
        <v>7365</v>
      </c>
      <c r="AO88" s="355" t="s">
        <v>7366</v>
      </c>
      <c r="AP88" s="355" t="s">
        <v>7367</v>
      </c>
      <c r="AQ88" s="355" t="s">
        <v>7368</v>
      </c>
      <c r="AR88" s="355" t="s">
        <v>7369</v>
      </c>
      <c r="AS88" s="355">
        <v>5170787</v>
      </c>
      <c r="AT88" s="355"/>
      <c r="AU88" s="355"/>
      <c r="AV88" s="355"/>
      <c r="AW88" s="355" t="s">
        <v>6814</v>
      </c>
      <c r="AX88" s="355">
        <v>35.979999999999997</v>
      </c>
      <c r="AY88" s="355">
        <v>51.44</v>
      </c>
      <c r="AZ88" s="355"/>
      <c r="BA88" s="355"/>
      <c r="BB88" s="355"/>
      <c r="BC88" s="355"/>
      <c r="BD88" s="356"/>
      <c r="BE88" s="356"/>
      <c r="BF88" s="355"/>
      <c r="BG88" s="355"/>
      <c r="BH88" s="355" t="s">
        <v>7370</v>
      </c>
      <c r="BI88" s="361" t="s">
        <v>6816</v>
      </c>
      <c r="BJ88" s="355" t="s">
        <v>6817</v>
      </c>
      <c r="BK88" s="355" t="s">
        <v>6818</v>
      </c>
      <c r="BL88" s="355" t="s">
        <v>7363</v>
      </c>
      <c r="BM88" s="355" t="s">
        <v>7363</v>
      </c>
      <c r="BN88" s="355"/>
      <c r="BO88" s="355"/>
      <c r="BP88" s="355" t="s">
        <v>6820</v>
      </c>
      <c r="BQ88" s="355"/>
      <c r="BR88" s="355"/>
      <c r="BS88" s="355"/>
      <c r="BT88" s="355"/>
      <c r="BU88" s="355"/>
      <c r="BV88" s="355"/>
      <c r="BW88" s="355" t="s">
        <v>6821</v>
      </c>
    </row>
    <row r="89" spans="1:75">
      <c r="A89" s="354">
        <v>87</v>
      </c>
      <c r="B89" s="354" t="s">
        <v>6549</v>
      </c>
      <c r="C89" s="355" t="s">
        <v>4769</v>
      </c>
      <c r="D89" s="356"/>
      <c r="E89" s="355" t="s">
        <v>4123</v>
      </c>
      <c r="F89" s="355" t="s">
        <v>3460</v>
      </c>
      <c r="G89" s="355" t="s">
        <v>3461</v>
      </c>
      <c r="H89" s="355" t="s">
        <v>3462</v>
      </c>
      <c r="I89" s="355" t="s">
        <v>4558</v>
      </c>
      <c r="J89" s="355" t="s">
        <v>3099</v>
      </c>
      <c r="K89" s="355">
        <v>82291777645</v>
      </c>
      <c r="L89" s="355" t="s">
        <v>3099</v>
      </c>
      <c r="M89" s="357">
        <v>43313</v>
      </c>
      <c r="N89" s="355" t="s">
        <v>4831</v>
      </c>
      <c r="O89" s="357">
        <v>43318</v>
      </c>
      <c r="P89" s="357">
        <v>43396</v>
      </c>
      <c r="Q89" s="358">
        <v>43420</v>
      </c>
      <c r="R89" s="359">
        <v>0.67847222222222225</v>
      </c>
      <c r="S89" s="355" t="s">
        <v>7371</v>
      </c>
      <c r="T89" s="355">
        <v>82167114501</v>
      </c>
      <c r="U89" s="355" t="s">
        <v>4760</v>
      </c>
      <c r="V89" s="355" t="s">
        <v>4556</v>
      </c>
      <c r="W89" s="355" t="s">
        <v>4557</v>
      </c>
      <c r="X89" s="355" t="s">
        <v>7372</v>
      </c>
      <c r="Y89" s="355">
        <v>1</v>
      </c>
      <c r="Z89" s="355"/>
      <c r="AA89" s="360">
        <v>2985035</v>
      </c>
      <c r="AB89" s="360">
        <v>99621521</v>
      </c>
      <c r="AC89" s="356"/>
      <c r="AD89" s="355"/>
      <c r="AE89" s="356"/>
      <c r="AF89" s="355">
        <v>128</v>
      </c>
      <c r="AG89" s="355">
        <v>126</v>
      </c>
      <c r="AH89" s="355"/>
      <c r="AI89" s="356"/>
      <c r="AJ89" s="355" t="s">
        <v>6850</v>
      </c>
      <c r="AK89" s="355">
        <v>180</v>
      </c>
      <c r="AL89" s="355" t="s">
        <v>6808</v>
      </c>
      <c r="AM89" s="355">
        <v>13195315</v>
      </c>
      <c r="AN89" s="355" t="s">
        <v>7373</v>
      </c>
      <c r="AO89" s="355" t="s">
        <v>7374</v>
      </c>
      <c r="AP89" s="355" t="s">
        <v>7375</v>
      </c>
      <c r="AQ89" s="355" t="s">
        <v>7376</v>
      </c>
      <c r="AR89" s="355" t="s">
        <v>7377</v>
      </c>
      <c r="AS89" s="355">
        <v>5170641</v>
      </c>
      <c r="AT89" s="355"/>
      <c r="AU89" s="355"/>
      <c r="AV89" s="355"/>
      <c r="AW89" s="355" t="s">
        <v>6814</v>
      </c>
      <c r="AX89" s="355" t="s">
        <v>7378</v>
      </c>
      <c r="AY89" s="355">
        <v>51.05</v>
      </c>
      <c r="AZ89" s="355"/>
      <c r="BA89" s="355"/>
      <c r="BB89" s="355"/>
      <c r="BC89" s="355"/>
      <c r="BD89" s="356"/>
      <c r="BE89" s="356"/>
      <c r="BF89" s="355"/>
      <c r="BG89" s="355"/>
      <c r="BH89" s="355" t="s">
        <v>6945</v>
      </c>
      <c r="BI89" s="361" t="s">
        <v>6816</v>
      </c>
      <c r="BJ89" s="355" t="s">
        <v>6817</v>
      </c>
      <c r="BK89" s="355" t="s">
        <v>6818</v>
      </c>
      <c r="BL89" s="355" t="s">
        <v>3123</v>
      </c>
      <c r="BM89" s="355" t="s">
        <v>3067</v>
      </c>
      <c r="BN89" s="355"/>
      <c r="BO89" s="355"/>
      <c r="BP89" s="355" t="s">
        <v>6820</v>
      </c>
      <c r="BQ89" s="355"/>
      <c r="BR89" s="355"/>
      <c r="BS89" s="355"/>
      <c r="BT89" s="355"/>
      <c r="BU89" s="355"/>
      <c r="BV89" s="355"/>
      <c r="BW89" s="355" t="s">
        <v>6821</v>
      </c>
    </row>
    <row r="90" spans="1:75">
      <c r="A90" s="354">
        <v>88</v>
      </c>
      <c r="B90" s="354" t="s">
        <v>6550</v>
      </c>
      <c r="C90" s="355" t="s">
        <v>4769</v>
      </c>
      <c r="D90" s="356"/>
      <c r="E90" s="355" t="s">
        <v>4123</v>
      </c>
      <c r="F90" s="355" t="s">
        <v>3460</v>
      </c>
      <c r="G90" s="355" t="s">
        <v>3463</v>
      </c>
      <c r="H90" s="355" t="s">
        <v>3464</v>
      </c>
      <c r="I90" s="355" t="s">
        <v>4562</v>
      </c>
      <c r="J90" s="355" t="s">
        <v>3099</v>
      </c>
      <c r="K90" s="355">
        <v>82291777645</v>
      </c>
      <c r="L90" s="355" t="s">
        <v>5880</v>
      </c>
      <c r="M90" s="357">
        <v>43314</v>
      </c>
      <c r="N90" s="355" t="s">
        <v>4831</v>
      </c>
      <c r="O90" s="357">
        <v>43328</v>
      </c>
      <c r="P90" s="357">
        <v>43393</v>
      </c>
      <c r="Q90" s="358">
        <v>43418</v>
      </c>
      <c r="R90" s="359">
        <v>0.4909722222222222</v>
      </c>
      <c r="S90" s="355" t="s">
        <v>6313</v>
      </c>
      <c r="T90" s="355" t="s">
        <v>7379</v>
      </c>
      <c r="U90" s="355" t="s">
        <v>4760</v>
      </c>
      <c r="V90" s="355" t="s">
        <v>4560</v>
      </c>
      <c r="W90" s="355" t="s">
        <v>4561</v>
      </c>
      <c r="X90" s="356" t="s">
        <v>7380</v>
      </c>
      <c r="Y90" s="355">
        <v>1</v>
      </c>
      <c r="Z90" s="355"/>
      <c r="AA90" s="360">
        <v>174189</v>
      </c>
      <c r="AB90" s="360">
        <v>98779839</v>
      </c>
      <c r="AC90" s="356"/>
      <c r="AD90" s="355"/>
      <c r="AE90" s="356"/>
      <c r="AF90" s="355">
        <v>133</v>
      </c>
      <c r="AG90" s="355">
        <v>131</v>
      </c>
      <c r="AH90" s="355"/>
      <c r="AI90" s="356"/>
      <c r="AJ90" s="355" t="s">
        <v>6824</v>
      </c>
      <c r="AK90" s="355">
        <v>180</v>
      </c>
      <c r="AL90" s="355" t="s">
        <v>6808</v>
      </c>
      <c r="AM90" s="355">
        <v>13214884</v>
      </c>
      <c r="AN90" s="355" t="s">
        <v>7381</v>
      </c>
      <c r="AO90" s="355" t="s">
        <v>7382</v>
      </c>
      <c r="AP90" s="355" t="s">
        <v>7383</v>
      </c>
      <c r="AQ90" s="355" t="s">
        <v>7384</v>
      </c>
      <c r="AR90" s="355" t="s">
        <v>7385</v>
      </c>
      <c r="AS90" s="355" t="s">
        <v>7386</v>
      </c>
      <c r="AT90" s="355"/>
      <c r="AU90" s="355"/>
      <c r="AV90" s="355"/>
      <c r="AW90" s="355" t="s">
        <v>6814</v>
      </c>
      <c r="AX90" s="355">
        <v>40.1</v>
      </c>
      <c r="AY90" s="355">
        <v>53.15</v>
      </c>
      <c r="AZ90" s="355"/>
      <c r="BA90" s="355"/>
      <c r="BB90" s="355"/>
      <c r="BC90" s="355"/>
      <c r="BD90" s="356"/>
      <c r="BE90" s="356"/>
      <c r="BF90" s="355"/>
      <c r="BG90" s="355"/>
      <c r="BH90" s="355" t="s">
        <v>7387</v>
      </c>
      <c r="BI90" s="361" t="s">
        <v>6816</v>
      </c>
      <c r="BJ90" s="355" t="s">
        <v>6817</v>
      </c>
      <c r="BK90" s="355" t="s">
        <v>6818</v>
      </c>
      <c r="BL90" s="355" t="s">
        <v>3075</v>
      </c>
      <c r="BM90" s="355" t="s">
        <v>3075</v>
      </c>
      <c r="BN90" s="355"/>
      <c r="BO90" s="355"/>
      <c r="BP90" s="355" t="s">
        <v>6820</v>
      </c>
      <c r="BQ90" s="355"/>
      <c r="BR90" s="355"/>
      <c r="BS90" s="355"/>
      <c r="BT90" s="355"/>
      <c r="BU90" s="355"/>
      <c r="BV90" s="355"/>
      <c r="BW90" s="355" t="s">
        <v>6821</v>
      </c>
    </row>
    <row r="91" spans="1:75">
      <c r="A91" s="354">
        <v>89</v>
      </c>
      <c r="B91" s="354" t="s">
        <v>6551</v>
      </c>
      <c r="C91" s="355" t="s">
        <v>4769</v>
      </c>
      <c r="D91" s="356"/>
      <c r="E91" s="355" t="s">
        <v>4123</v>
      </c>
      <c r="F91" s="355" t="s">
        <v>3460</v>
      </c>
      <c r="G91" s="355" t="s">
        <v>3465</v>
      </c>
      <c r="H91" s="355" t="s">
        <v>3466</v>
      </c>
      <c r="I91" s="355" t="s">
        <v>4566</v>
      </c>
      <c r="J91" s="355" t="s">
        <v>3067</v>
      </c>
      <c r="K91" s="355">
        <v>85262042608</v>
      </c>
      <c r="L91" s="355" t="s">
        <v>5880</v>
      </c>
      <c r="M91" s="357">
        <v>43337</v>
      </c>
      <c r="N91" s="355" t="s">
        <v>4831</v>
      </c>
      <c r="O91" s="357">
        <v>43337</v>
      </c>
      <c r="P91" s="357">
        <v>43337</v>
      </c>
      <c r="Q91" s="357">
        <f>P91</f>
        <v>43337</v>
      </c>
      <c r="R91" s="355"/>
      <c r="S91" s="355"/>
      <c r="T91" s="355"/>
      <c r="U91" s="355" t="s">
        <v>4760</v>
      </c>
      <c r="V91" s="355" t="s">
        <v>4564</v>
      </c>
      <c r="W91" s="355" t="s">
        <v>4565</v>
      </c>
      <c r="X91" s="356" t="s">
        <v>7388</v>
      </c>
      <c r="Y91" s="355">
        <v>1</v>
      </c>
      <c r="Z91" s="355"/>
      <c r="AA91" s="360">
        <v>1290039</v>
      </c>
      <c r="AB91" s="360">
        <v>97614475</v>
      </c>
      <c r="AC91" s="356"/>
      <c r="AD91" s="355"/>
      <c r="AE91" s="356">
        <v>71</v>
      </c>
      <c r="AF91" s="356">
        <v>77</v>
      </c>
      <c r="AG91" s="355">
        <v>79</v>
      </c>
      <c r="AH91" s="355"/>
      <c r="AI91" s="356"/>
      <c r="AJ91" s="355" t="s">
        <v>6841</v>
      </c>
      <c r="AK91" s="355">
        <v>180</v>
      </c>
      <c r="AL91" s="355" t="s">
        <v>6808</v>
      </c>
      <c r="AM91" s="355">
        <v>2358032</v>
      </c>
      <c r="AN91" s="356" t="s">
        <v>7389</v>
      </c>
      <c r="AO91" s="356" t="s">
        <v>7390</v>
      </c>
      <c r="AP91" s="356" t="s">
        <v>7391</v>
      </c>
      <c r="AQ91" s="356" t="s">
        <v>7392</v>
      </c>
      <c r="AR91" s="356"/>
      <c r="AS91" s="356"/>
      <c r="AT91" s="355"/>
      <c r="AU91" s="355"/>
      <c r="AV91" s="355"/>
      <c r="AW91" s="355" t="s">
        <v>6814</v>
      </c>
      <c r="AX91" s="356">
        <v>36.35</v>
      </c>
      <c r="AY91" s="356">
        <v>43.02</v>
      </c>
      <c r="AZ91" s="355"/>
      <c r="BA91" s="355"/>
      <c r="BB91" s="355"/>
      <c r="BC91" s="355"/>
      <c r="BD91" s="356"/>
      <c r="BE91" s="356"/>
      <c r="BF91" s="355"/>
      <c r="BG91" s="355"/>
      <c r="BH91" s="355" t="s">
        <v>7393</v>
      </c>
      <c r="BI91" s="361" t="s">
        <v>6816</v>
      </c>
      <c r="BJ91" s="355" t="s">
        <v>6817</v>
      </c>
      <c r="BK91" s="355" t="s">
        <v>6818</v>
      </c>
      <c r="BL91" s="355"/>
      <c r="BM91" s="355"/>
      <c r="BN91" s="355"/>
      <c r="BO91" s="355"/>
      <c r="BP91" s="355" t="s">
        <v>6820</v>
      </c>
      <c r="BQ91" s="355"/>
      <c r="BR91" s="355"/>
      <c r="BS91" s="355"/>
      <c r="BT91" s="355"/>
      <c r="BU91" s="355"/>
      <c r="BV91" s="355"/>
      <c r="BW91" s="355" t="s">
        <v>6821</v>
      </c>
    </row>
    <row r="92" spans="1:75">
      <c r="A92" s="354">
        <v>90</v>
      </c>
      <c r="B92" s="354" t="s">
        <v>6552</v>
      </c>
      <c r="C92" s="355" t="s">
        <v>4769</v>
      </c>
      <c r="D92" s="356"/>
      <c r="E92" s="355" t="s">
        <v>4123</v>
      </c>
      <c r="F92" s="355" t="s">
        <v>3460</v>
      </c>
      <c r="G92" s="355" t="s">
        <v>3467</v>
      </c>
      <c r="H92" s="355" t="s">
        <v>3468</v>
      </c>
      <c r="I92" s="355" t="s">
        <v>4570</v>
      </c>
      <c r="J92" s="355" t="s">
        <v>3067</v>
      </c>
      <c r="K92" s="355"/>
      <c r="L92" s="355" t="s">
        <v>5880</v>
      </c>
      <c r="M92" s="357">
        <v>43314</v>
      </c>
      <c r="N92" s="355" t="s">
        <v>4831</v>
      </c>
      <c r="O92" s="357">
        <v>43325</v>
      </c>
      <c r="P92" s="357">
        <v>43395</v>
      </c>
      <c r="Q92" s="358">
        <v>43421</v>
      </c>
      <c r="R92" s="359">
        <v>0.89930555555555547</v>
      </c>
      <c r="S92" s="355" t="s">
        <v>1994</v>
      </c>
      <c r="T92" s="355">
        <v>82364933738</v>
      </c>
      <c r="U92" s="355" t="s">
        <v>4760</v>
      </c>
      <c r="V92" s="355" t="s">
        <v>4568</v>
      </c>
      <c r="W92" s="355" t="s">
        <v>4569</v>
      </c>
      <c r="X92" s="356"/>
      <c r="Y92" s="356"/>
      <c r="Z92" s="355"/>
      <c r="AA92" s="360">
        <v>2101905</v>
      </c>
      <c r="AB92" s="360">
        <v>99826234</v>
      </c>
      <c r="AC92" s="356"/>
      <c r="AD92" s="355"/>
      <c r="AE92" s="356"/>
      <c r="AF92" s="355">
        <v>129</v>
      </c>
      <c r="AG92" s="355">
        <v>128</v>
      </c>
      <c r="AH92" s="355"/>
      <c r="AI92" s="356"/>
      <c r="AJ92" s="355"/>
      <c r="AK92" s="356"/>
      <c r="AL92" s="356"/>
      <c r="AM92" s="355">
        <v>13195190</v>
      </c>
      <c r="AN92" s="355" t="s">
        <v>7394</v>
      </c>
      <c r="AO92" s="355" t="s">
        <v>7395</v>
      </c>
      <c r="AP92" s="355" t="s">
        <v>7396</v>
      </c>
      <c r="AQ92" s="355" t="s">
        <v>7397</v>
      </c>
      <c r="AR92" s="355" t="s">
        <v>7398</v>
      </c>
      <c r="AS92" s="355">
        <v>6171308</v>
      </c>
      <c r="AT92" s="355"/>
      <c r="AU92" s="355"/>
      <c r="AV92" s="355"/>
      <c r="AW92" s="355" t="s">
        <v>6814</v>
      </c>
      <c r="AX92" s="355">
        <v>35.65</v>
      </c>
      <c r="AY92" s="355">
        <v>52.33</v>
      </c>
      <c r="AZ92" s="355"/>
      <c r="BA92" s="355"/>
      <c r="BB92" s="355"/>
      <c r="BC92" s="355"/>
      <c r="BD92" s="356"/>
      <c r="BE92" s="356"/>
      <c r="BF92" s="355"/>
      <c r="BG92" s="355"/>
      <c r="BH92" s="355" t="s">
        <v>7399</v>
      </c>
      <c r="BI92" s="361" t="s">
        <v>6816</v>
      </c>
      <c r="BJ92" s="355" t="s">
        <v>6817</v>
      </c>
      <c r="BK92" s="355" t="s">
        <v>6818</v>
      </c>
      <c r="BL92" s="355" t="s">
        <v>3067</v>
      </c>
      <c r="BM92" s="355" t="s">
        <v>3067</v>
      </c>
      <c r="BN92" s="355"/>
      <c r="BO92" s="355"/>
      <c r="BP92" s="355" t="s">
        <v>6820</v>
      </c>
      <c r="BQ92" s="355"/>
      <c r="BR92" s="355"/>
      <c r="BS92" s="355"/>
      <c r="BT92" s="355"/>
      <c r="BU92" s="355"/>
      <c r="BV92" s="355"/>
      <c r="BW92" s="355" t="s">
        <v>6821</v>
      </c>
    </row>
    <row r="93" spans="1:75">
      <c r="A93" s="354">
        <v>91</v>
      </c>
      <c r="B93" s="354" t="s">
        <v>6553</v>
      </c>
      <c r="C93" s="355" t="s">
        <v>4769</v>
      </c>
      <c r="D93" s="356"/>
      <c r="E93" s="355" t="s">
        <v>4123</v>
      </c>
      <c r="F93" s="355" t="s">
        <v>3460</v>
      </c>
      <c r="G93" s="355" t="s">
        <v>3469</v>
      </c>
      <c r="H93" s="355" t="s">
        <v>3470</v>
      </c>
      <c r="I93" s="355" t="s">
        <v>4574</v>
      </c>
      <c r="J93" s="355" t="s">
        <v>3099</v>
      </c>
      <c r="K93" s="355">
        <v>82291777645</v>
      </c>
      <c r="L93" s="355" t="s">
        <v>3099</v>
      </c>
      <c r="M93" s="357">
        <v>43314</v>
      </c>
      <c r="N93" s="355" t="s">
        <v>4831</v>
      </c>
      <c r="O93" s="357">
        <v>43314</v>
      </c>
      <c r="P93" s="357">
        <v>43396</v>
      </c>
      <c r="Q93" s="358">
        <v>43423</v>
      </c>
      <c r="R93" s="359">
        <v>0.84305555555555556</v>
      </c>
      <c r="S93" s="355" t="s">
        <v>7400</v>
      </c>
      <c r="T93" s="355">
        <v>85358810854</v>
      </c>
      <c r="U93" s="355" t="s">
        <v>4760</v>
      </c>
      <c r="V93" s="355" t="s">
        <v>4572</v>
      </c>
      <c r="W93" s="355" t="s">
        <v>4573</v>
      </c>
      <c r="X93" s="355" t="s">
        <v>7401</v>
      </c>
      <c r="Y93" s="355">
        <v>1</v>
      </c>
      <c r="Z93" s="355"/>
      <c r="AA93" s="360">
        <v>2956188</v>
      </c>
      <c r="AB93" s="360">
        <v>99797248</v>
      </c>
      <c r="AC93" s="356"/>
      <c r="AD93" s="355"/>
      <c r="AE93" s="356"/>
      <c r="AF93" s="355">
        <v>131</v>
      </c>
      <c r="AG93" s="355">
        <v>133</v>
      </c>
      <c r="AH93" s="355"/>
      <c r="AI93" s="356"/>
      <c r="AJ93" s="355" t="s">
        <v>6850</v>
      </c>
      <c r="AK93" s="355">
        <v>180</v>
      </c>
      <c r="AL93" s="355" t="s">
        <v>6808</v>
      </c>
      <c r="AM93" s="355">
        <v>13195229</v>
      </c>
      <c r="AN93" s="355" t="s">
        <v>7402</v>
      </c>
      <c r="AO93" s="355" t="s">
        <v>7403</v>
      </c>
      <c r="AP93" s="355" t="s">
        <v>7404</v>
      </c>
      <c r="AQ93" s="355" t="s">
        <v>7405</v>
      </c>
      <c r="AR93" s="355" t="s">
        <v>7406</v>
      </c>
      <c r="AS93" s="355">
        <v>5170819</v>
      </c>
      <c r="AT93" s="355"/>
      <c r="AU93" s="355"/>
      <c r="AV93" s="355"/>
      <c r="AW93" s="355" t="s">
        <v>6814</v>
      </c>
      <c r="AX93" s="355">
        <v>37.909999999999997</v>
      </c>
      <c r="AY93" s="355">
        <v>53.19</v>
      </c>
      <c r="AZ93" s="355"/>
      <c r="BA93" s="355"/>
      <c r="BB93" s="355"/>
      <c r="BC93" s="355"/>
      <c r="BD93" s="356"/>
      <c r="BE93" s="356"/>
      <c r="BF93" s="355"/>
      <c r="BG93" s="355"/>
      <c r="BH93" s="355" t="s">
        <v>7011</v>
      </c>
      <c r="BI93" s="361" t="s">
        <v>6816</v>
      </c>
      <c r="BJ93" s="355" t="s">
        <v>6817</v>
      </c>
      <c r="BK93" s="355" t="s">
        <v>6818</v>
      </c>
      <c r="BL93" s="355" t="s">
        <v>3123</v>
      </c>
      <c r="BM93" s="355" t="s">
        <v>7407</v>
      </c>
      <c r="BN93" s="355"/>
      <c r="BO93" s="355"/>
      <c r="BP93" s="355" t="s">
        <v>6820</v>
      </c>
      <c r="BQ93" s="355"/>
      <c r="BR93" s="355"/>
      <c r="BS93" s="355"/>
      <c r="BT93" s="355"/>
      <c r="BU93" s="355"/>
      <c r="BV93" s="355"/>
      <c r="BW93" s="355" t="s">
        <v>6821</v>
      </c>
    </row>
    <row r="94" spans="1:75" hidden="1">
      <c r="A94" s="374">
        <v>92</v>
      </c>
      <c r="B94" s="374" t="e">
        <v>#N/A</v>
      </c>
      <c r="C94" s="369" t="s">
        <v>4769</v>
      </c>
      <c r="D94" s="369"/>
      <c r="E94" s="369" t="s">
        <v>4123</v>
      </c>
      <c r="F94" s="370" t="s">
        <v>3460</v>
      </c>
      <c r="G94" s="369" t="s">
        <v>3471</v>
      </c>
      <c r="H94" s="369" t="s">
        <v>3472</v>
      </c>
      <c r="I94" s="369" t="s">
        <v>5283</v>
      </c>
      <c r="J94" s="370" t="s">
        <v>3075</v>
      </c>
      <c r="K94" s="369"/>
      <c r="L94" s="370" t="s">
        <v>5880</v>
      </c>
      <c r="M94" s="375">
        <v>43314</v>
      </c>
      <c r="N94" s="370" t="s">
        <v>4831</v>
      </c>
      <c r="O94" s="369"/>
      <c r="P94" s="369"/>
      <c r="Q94" s="369"/>
      <c r="R94" s="369"/>
      <c r="S94" s="369"/>
      <c r="T94" s="369"/>
      <c r="U94" s="369" t="s">
        <v>4760</v>
      </c>
      <c r="V94" s="370" t="s">
        <v>7408</v>
      </c>
      <c r="W94" s="369"/>
      <c r="X94" s="369"/>
      <c r="Y94" s="369"/>
      <c r="Z94" s="369"/>
      <c r="AA94" s="369"/>
      <c r="AB94" s="369"/>
      <c r="AC94" s="371"/>
      <c r="AD94" s="369"/>
      <c r="AE94" s="369"/>
      <c r="AF94" s="369"/>
      <c r="AG94" s="369"/>
      <c r="AH94" s="369"/>
      <c r="AI94" s="371"/>
      <c r="AJ94" s="369"/>
      <c r="AK94" s="371"/>
      <c r="AL94" s="371"/>
      <c r="AM94" s="369"/>
      <c r="AN94" s="369"/>
      <c r="AO94" s="369"/>
      <c r="AP94" s="369"/>
      <c r="AQ94" s="369"/>
      <c r="AR94" s="369"/>
      <c r="AS94" s="369"/>
      <c r="AT94" s="369"/>
      <c r="AU94" s="369"/>
      <c r="AV94" s="369"/>
      <c r="AW94" s="369"/>
      <c r="AX94" s="369"/>
      <c r="AY94" s="369"/>
      <c r="AZ94" s="369"/>
      <c r="BA94" s="369"/>
      <c r="BB94" s="369"/>
      <c r="BC94" s="369"/>
      <c r="BD94" s="371"/>
      <c r="BE94" s="371"/>
      <c r="BF94" s="369"/>
      <c r="BG94" s="369"/>
      <c r="BH94" s="369"/>
      <c r="BI94" s="369"/>
      <c r="BJ94" s="370"/>
      <c r="BK94" s="370"/>
      <c r="BL94" s="369"/>
      <c r="BM94" s="369"/>
      <c r="BN94" s="369"/>
      <c r="BO94" s="369"/>
      <c r="BP94" s="369"/>
      <c r="BQ94" s="369"/>
      <c r="BR94" s="369"/>
      <c r="BS94" s="369"/>
      <c r="BT94" s="369"/>
      <c r="BU94" s="369"/>
      <c r="BV94" s="369"/>
      <c r="BW94" s="370" t="s">
        <v>6821</v>
      </c>
    </row>
    <row r="95" spans="1:75">
      <c r="A95" s="354">
        <v>93</v>
      </c>
      <c r="B95" s="354" t="s">
        <v>6554</v>
      </c>
      <c r="C95" s="355" t="s">
        <v>4769</v>
      </c>
      <c r="D95" s="356"/>
      <c r="E95" s="355" t="s">
        <v>4123</v>
      </c>
      <c r="F95" s="355" t="s">
        <v>3460</v>
      </c>
      <c r="G95" s="355" t="s">
        <v>3467</v>
      </c>
      <c r="H95" s="355" t="s">
        <v>3473</v>
      </c>
      <c r="I95" s="355" t="s">
        <v>4577</v>
      </c>
      <c r="J95" s="355" t="s">
        <v>3099</v>
      </c>
      <c r="K95" s="355">
        <v>82291777645</v>
      </c>
      <c r="L95" s="355" t="s">
        <v>3099</v>
      </c>
      <c r="M95" s="357">
        <v>43314</v>
      </c>
      <c r="N95" s="355" t="s">
        <v>4831</v>
      </c>
      <c r="O95" s="357">
        <v>43323</v>
      </c>
      <c r="P95" s="357">
        <v>43395</v>
      </c>
      <c r="Q95" s="358">
        <v>43423</v>
      </c>
      <c r="R95" s="359">
        <v>0.72152777777777777</v>
      </c>
      <c r="S95" s="355" t="s">
        <v>7409</v>
      </c>
      <c r="T95" s="355">
        <v>81260123733</v>
      </c>
      <c r="U95" s="355" t="s">
        <v>4760</v>
      </c>
      <c r="V95" s="355" t="s">
        <v>4575</v>
      </c>
      <c r="W95" s="355" t="s">
        <v>4576</v>
      </c>
      <c r="X95" s="355" t="s">
        <v>7410</v>
      </c>
      <c r="Y95" s="355">
        <v>1</v>
      </c>
      <c r="Z95" s="355"/>
      <c r="AA95" s="360">
        <v>1889461</v>
      </c>
      <c r="AB95" s="360">
        <v>100093693</v>
      </c>
      <c r="AC95" s="355"/>
      <c r="AD95" s="355"/>
      <c r="AE95" s="356"/>
      <c r="AF95" s="355">
        <v>131</v>
      </c>
      <c r="AG95" s="355">
        <v>120</v>
      </c>
      <c r="AH95" s="355"/>
      <c r="AI95" s="356"/>
      <c r="AJ95" s="355" t="s">
        <v>6850</v>
      </c>
      <c r="AK95" s="355">
        <v>180</v>
      </c>
      <c r="AL95" s="355" t="s">
        <v>6808</v>
      </c>
      <c r="AM95" s="355">
        <v>13196085</v>
      </c>
      <c r="AN95" s="355" t="s">
        <v>7411</v>
      </c>
      <c r="AO95" s="355" t="s">
        <v>7412</v>
      </c>
      <c r="AP95" s="355" t="s">
        <v>7413</v>
      </c>
      <c r="AQ95" s="355" t="s">
        <v>7414</v>
      </c>
      <c r="AR95" s="355" t="s">
        <v>7415</v>
      </c>
      <c r="AS95" s="355">
        <v>6171306</v>
      </c>
      <c r="AT95" s="355"/>
      <c r="AU95" s="355"/>
      <c r="AV95" s="355"/>
      <c r="AW95" s="355" t="s">
        <v>6814</v>
      </c>
      <c r="AX95" s="355">
        <v>35.75</v>
      </c>
      <c r="AY95" s="355">
        <v>53.95</v>
      </c>
      <c r="AZ95" s="355"/>
      <c r="BA95" s="355"/>
      <c r="BB95" s="355"/>
      <c r="BC95" s="355"/>
      <c r="BD95" s="355"/>
      <c r="BE95" s="355"/>
      <c r="BF95" s="355"/>
      <c r="BG95" s="355"/>
      <c r="BH95" s="355" t="s">
        <v>7416</v>
      </c>
      <c r="BI95" s="361" t="s">
        <v>6816</v>
      </c>
      <c r="BJ95" s="355" t="s">
        <v>6817</v>
      </c>
      <c r="BK95" s="355" t="s">
        <v>6818</v>
      </c>
      <c r="BL95" s="355" t="s">
        <v>3075</v>
      </c>
      <c r="BM95" s="355" t="s">
        <v>3067</v>
      </c>
      <c r="BN95" s="355"/>
      <c r="BO95" s="355"/>
      <c r="BP95" s="355" t="s">
        <v>6820</v>
      </c>
      <c r="BQ95" s="355"/>
      <c r="BR95" s="355"/>
      <c r="BS95" s="355"/>
      <c r="BT95" s="355"/>
      <c r="BU95" s="355"/>
      <c r="BV95" s="355"/>
      <c r="BW95" s="355" t="s">
        <v>6821</v>
      </c>
    </row>
    <row r="96" spans="1:75">
      <c r="A96" s="354">
        <v>94</v>
      </c>
      <c r="B96" s="354" t="s">
        <v>6555</v>
      </c>
      <c r="C96" s="355" t="s">
        <v>4769</v>
      </c>
      <c r="D96" s="356"/>
      <c r="E96" s="355" t="s">
        <v>4123</v>
      </c>
      <c r="F96" s="355" t="s">
        <v>3460</v>
      </c>
      <c r="G96" s="355" t="s">
        <v>3474</v>
      </c>
      <c r="H96" s="355" t="s">
        <v>3475</v>
      </c>
      <c r="I96" s="355" t="s">
        <v>4581</v>
      </c>
      <c r="J96" s="355" t="s">
        <v>7417</v>
      </c>
      <c r="K96" s="355">
        <v>81370806171</v>
      </c>
      <c r="L96" s="355" t="s">
        <v>5880</v>
      </c>
      <c r="M96" s="357">
        <v>43307</v>
      </c>
      <c r="N96" s="355" t="s">
        <v>4831</v>
      </c>
      <c r="O96" s="357">
        <v>43311</v>
      </c>
      <c r="P96" s="357">
        <v>43397</v>
      </c>
      <c r="Q96" s="358">
        <v>43422</v>
      </c>
      <c r="R96" s="359">
        <v>0.52013888888888882</v>
      </c>
      <c r="S96" s="355" t="s">
        <v>7418</v>
      </c>
      <c r="T96" s="355">
        <v>81264761078</v>
      </c>
      <c r="U96" s="355" t="s">
        <v>4760</v>
      </c>
      <c r="V96" s="355" t="s">
        <v>4579</v>
      </c>
      <c r="W96" s="355" t="s">
        <v>4580</v>
      </c>
      <c r="X96" s="355" t="s">
        <v>7419</v>
      </c>
      <c r="Y96" s="355">
        <v>1</v>
      </c>
      <c r="Z96" s="355"/>
      <c r="AA96" s="360">
        <v>3327721</v>
      </c>
      <c r="AB96" s="360">
        <v>99164876</v>
      </c>
      <c r="AC96" s="355"/>
      <c r="AD96" s="355"/>
      <c r="AE96" s="355"/>
      <c r="AF96" s="355">
        <v>130</v>
      </c>
      <c r="AG96" s="355">
        <v>117</v>
      </c>
      <c r="AH96" s="355"/>
      <c r="AI96" s="356"/>
      <c r="AJ96" s="355" t="s">
        <v>6807</v>
      </c>
      <c r="AK96" s="355">
        <v>180</v>
      </c>
      <c r="AL96" s="355" t="s">
        <v>6808</v>
      </c>
      <c r="AM96" s="355">
        <v>13195349</v>
      </c>
      <c r="AN96" s="355" t="s">
        <v>7420</v>
      </c>
      <c r="AO96" s="355" t="s">
        <v>7421</v>
      </c>
      <c r="AP96" s="355" t="s">
        <v>7422</v>
      </c>
      <c r="AQ96" s="355" t="s">
        <v>7423</v>
      </c>
      <c r="AR96" s="355" t="s">
        <v>7424</v>
      </c>
      <c r="AS96" s="355">
        <v>11162722</v>
      </c>
      <c r="AT96" s="355"/>
      <c r="AU96" s="355"/>
      <c r="AV96" s="355"/>
      <c r="AW96" s="355" t="s">
        <v>6814</v>
      </c>
      <c r="AX96" s="355">
        <v>35.21</v>
      </c>
      <c r="AY96" s="355">
        <v>52.21</v>
      </c>
      <c r="AZ96" s="355"/>
      <c r="BA96" s="355"/>
      <c r="BB96" s="355"/>
      <c r="BC96" s="355"/>
      <c r="BD96" s="355"/>
      <c r="BE96" s="355"/>
      <c r="BF96" s="355"/>
      <c r="BG96" s="355"/>
      <c r="BH96" s="355" t="s">
        <v>7425</v>
      </c>
      <c r="BI96" s="361" t="s">
        <v>6816</v>
      </c>
      <c r="BJ96" s="355" t="s">
        <v>6817</v>
      </c>
      <c r="BK96" s="355" t="s">
        <v>6818</v>
      </c>
      <c r="BL96" s="355" t="s">
        <v>7426</v>
      </c>
      <c r="BM96" s="355" t="s">
        <v>7426</v>
      </c>
      <c r="BN96" s="355"/>
      <c r="BO96" s="355"/>
      <c r="BP96" s="355" t="s">
        <v>6820</v>
      </c>
      <c r="BQ96" s="355"/>
      <c r="BR96" s="355"/>
      <c r="BS96" s="355"/>
      <c r="BT96" s="355"/>
      <c r="BU96" s="355"/>
      <c r="BV96" s="355"/>
      <c r="BW96" s="355" t="s">
        <v>6821</v>
      </c>
    </row>
    <row r="97" spans="1:75" hidden="1">
      <c r="A97" s="374">
        <v>95</v>
      </c>
      <c r="B97" s="374" t="e">
        <v>#N/A</v>
      </c>
      <c r="C97" s="369"/>
      <c r="D97" s="369"/>
      <c r="E97" s="369" t="s">
        <v>4123</v>
      </c>
      <c r="F97" s="370" t="s">
        <v>3460</v>
      </c>
      <c r="G97" s="369" t="s">
        <v>3476</v>
      </c>
      <c r="H97" s="369" t="s">
        <v>3477</v>
      </c>
      <c r="I97" s="369" t="s">
        <v>5297</v>
      </c>
      <c r="J97" s="370" t="s">
        <v>3075</v>
      </c>
      <c r="K97" s="369"/>
      <c r="L97" s="369"/>
      <c r="M97" s="369"/>
      <c r="N97" s="369"/>
      <c r="O97" s="369"/>
      <c r="P97" s="369"/>
      <c r="Q97" s="369"/>
      <c r="R97" s="369"/>
      <c r="S97" s="369"/>
      <c r="T97" s="369"/>
      <c r="U97" s="369" t="s">
        <v>4760</v>
      </c>
      <c r="V97" s="369"/>
      <c r="W97" s="372"/>
      <c r="X97" s="371"/>
      <c r="Y97" s="371"/>
      <c r="Z97" s="369"/>
      <c r="AA97" s="369"/>
      <c r="AB97" s="369"/>
      <c r="AC97" s="372"/>
      <c r="AD97" s="369"/>
      <c r="AE97" s="372"/>
      <c r="AF97" s="372"/>
      <c r="AG97" s="372"/>
      <c r="AH97" s="369"/>
      <c r="AI97" s="372"/>
      <c r="AJ97" s="369"/>
      <c r="AK97" s="372"/>
      <c r="AL97" s="372"/>
      <c r="AM97" s="372"/>
      <c r="AN97" s="372"/>
      <c r="AO97" s="372"/>
      <c r="AP97" s="372"/>
      <c r="AQ97" s="372"/>
      <c r="AR97" s="372"/>
      <c r="AS97" s="372"/>
      <c r="AT97" s="369"/>
      <c r="AU97" s="369"/>
      <c r="AV97" s="369"/>
      <c r="AW97" s="369"/>
      <c r="AX97" s="372"/>
      <c r="AY97" s="372"/>
      <c r="AZ97" s="369"/>
      <c r="BA97" s="369"/>
      <c r="BB97" s="369"/>
      <c r="BC97" s="369"/>
      <c r="BD97" s="372"/>
      <c r="BE97" s="372"/>
      <c r="BF97" s="369"/>
      <c r="BG97" s="369"/>
      <c r="BH97" s="369"/>
      <c r="BI97" s="369"/>
      <c r="BJ97" s="370"/>
      <c r="BK97" s="370"/>
      <c r="BL97" s="369"/>
      <c r="BM97" s="369"/>
      <c r="BN97" s="369"/>
      <c r="BO97" s="369"/>
      <c r="BP97" s="369"/>
      <c r="BQ97" s="369"/>
      <c r="BR97" s="369"/>
      <c r="BS97" s="369"/>
      <c r="BT97" s="369"/>
      <c r="BU97" s="369"/>
      <c r="BV97" s="369"/>
      <c r="BW97" s="370" t="s">
        <v>6821</v>
      </c>
    </row>
    <row r="98" spans="1:75">
      <c r="A98" s="354">
        <v>96</v>
      </c>
      <c r="B98" s="354" t="s">
        <v>6556</v>
      </c>
      <c r="C98" s="355" t="s">
        <v>4769</v>
      </c>
      <c r="D98" s="356"/>
      <c r="E98" s="355" t="s">
        <v>4123</v>
      </c>
      <c r="F98" s="355" t="s">
        <v>3460</v>
      </c>
      <c r="G98" s="355" t="s">
        <v>3478</v>
      </c>
      <c r="H98" s="355" t="s">
        <v>3479</v>
      </c>
      <c r="I98" s="355" t="s">
        <v>4585</v>
      </c>
      <c r="J98" s="355" t="s">
        <v>3099</v>
      </c>
      <c r="K98" s="355">
        <v>82291777645</v>
      </c>
      <c r="L98" s="355" t="s">
        <v>5880</v>
      </c>
      <c r="M98" s="357">
        <v>43313</v>
      </c>
      <c r="N98" s="355" t="s">
        <v>4831</v>
      </c>
      <c r="O98" s="357">
        <v>43320</v>
      </c>
      <c r="P98" s="357">
        <v>43396</v>
      </c>
      <c r="Q98" s="358">
        <v>43418</v>
      </c>
      <c r="R98" s="359">
        <v>0.59722222222222221</v>
      </c>
      <c r="S98" s="355" t="s">
        <v>7427</v>
      </c>
      <c r="T98" s="355">
        <v>82364713431</v>
      </c>
      <c r="U98" s="355" t="s">
        <v>4760</v>
      </c>
      <c r="V98" s="355" t="s">
        <v>4582</v>
      </c>
      <c r="W98" s="355" t="s">
        <v>4583</v>
      </c>
      <c r="X98" s="356" t="s">
        <v>7372</v>
      </c>
      <c r="Y98" s="355">
        <v>1</v>
      </c>
      <c r="Z98" s="355"/>
      <c r="AA98" s="360">
        <v>3162438</v>
      </c>
      <c r="AB98" s="360">
        <v>99317087</v>
      </c>
      <c r="AC98" s="355"/>
      <c r="AD98" s="355"/>
      <c r="AE98" s="356"/>
      <c r="AF98" s="355">
        <v>128</v>
      </c>
      <c r="AG98" s="355">
        <v>124</v>
      </c>
      <c r="AH98" s="355"/>
      <c r="AI98" s="356"/>
      <c r="AJ98" s="355" t="s">
        <v>6850</v>
      </c>
      <c r="AK98" s="355">
        <v>180</v>
      </c>
      <c r="AL98" s="355" t="s">
        <v>6808</v>
      </c>
      <c r="AM98" s="355">
        <v>13194965</v>
      </c>
      <c r="AN98" s="355" t="s">
        <v>7428</v>
      </c>
      <c r="AO98" s="355" t="s">
        <v>7429</v>
      </c>
      <c r="AP98" s="355" t="s">
        <v>7430</v>
      </c>
      <c r="AQ98" s="355" t="s">
        <v>7431</v>
      </c>
      <c r="AR98" s="355" t="s">
        <v>7432</v>
      </c>
      <c r="AS98" s="355">
        <v>5170726</v>
      </c>
      <c r="AT98" s="355"/>
      <c r="AU98" s="355"/>
      <c r="AV98" s="355"/>
      <c r="AW98" s="355" t="s">
        <v>6814</v>
      </c>
      <c r="AX98" s="355">
        <v>39.35</v>
      </c>
      <c r="AY98" s="355">
        <v>54.42</v>
      </c>
      <c r="AZ98" s="355"/>
      <c r="BA98" s="355"/>
      <c r="BB98" s="355"/>
      <c r="BC98" s="355"/>
      <c r="BD98" s="355"/>
      <c r="BE98" s="355"/>
      <c r="BF98" s="355"/>
      <c r="BG98" s="355"/>
      <c r="BH98" s="355" t="s">
        <v>7433</v>
      </c>
      <c r="BI98" s="361" t="s">
        <v>6816</v>
      </c>
      <c r="BJ98" s="355" t="s">
        <v>6817</v>
      </c>
      <c r="BK98" s="355" t="s">
        <v>6818</v>
      </c>
      <c r="BL98" s="355" t="s">
        <v>7426</v>
      </c>
      <c r="BM98" s="355" t="s">
        <v>3067</v>
      </c>
      <c r="BN98" s="355"/>
      <c r="BO98" s="355"/>
      <c r="BP98" s="355" t="s">
        <v>6820</v>
      </c>
      <c r="BQ98" s="355"/>
      <c r="BR98" s="355"/>
      <c r="BS98" s="355"/>
      <c r="BT98" s="355"/>
      <c r="BU98" s="355"/>
      <c r="BV98" s="355"/>
      <c r="BW98" s="355" t="s">
        <v>6821</v>
      </c>
    </row>
    <row r="99" spans="1:75">
      <c r="A99" s="354">
        <v>97</v>
      </c>
      <c r="B99" s="354" t="s">
        <v>6557</v>
      </c>
      <c r="C99" s="355"/>
      <c r="D99" s="356"/>
      <c r="E99" s="355" t="s">
        <v>4123</v>
      </c>
      <c r="F99" s="355" t="s">
        <v>3460</v>
      </c>
      <c r="G99" s="355" t="s">
        <v>3480</v>
      </c>
      <c r="H99" s="355" t="s">
        <v>3481</v>
      </c>
      <c r="I99" s="355" t="s">
        <v>4664</v>
      </c>
      <c r="J99" s="355" t="s">
        <v>3075</v>
      </c>
      <c r="K99" s="355">
        <v>85765414441</v>
      </c>
      <c r="L99" s="355" t="s">
        <v>5880</v>
      </c>
      <c r="M99" s="356"/>
      <c r="N99" s="356"/>
      <c r="O99" s="355" t="s">
        <v>7434</v>
      </c>
      <c r="P99" s="355" t="s">
        <v>7434</v>
      </c>
      <c r="Q99" s="358">
        <v>43451</v>
      </c>
      <c r="R99" s="355"/>
      <c r="S99" s="355" t="s">
        <v>2951</v>
      </c>
      <c r="T99" s="355">
        <v>81362266989</v>
      </c>
      <c r="U99" s="355" t="s">
        <v>4760</v>
      </c>
      <c r="V99" s="355" t="s">
        <v>4662</v>
      </c>
      <c r="W99" s="356" t="s">
        <v>4663</v>
      </c>
      <c r="X99" s="355"/>
      <c r="Y99" s="355"/>
      <c r="Z99" s="355"/>
      <c r="AA99" s="360">
        <v>13810081</v>
      </c>
      <c r="AB99" s="360">
        <v>992708463</v>
      </c>
      <c r="AC99" s="356"/>
      <c r="AD99" s="355"/>
      <c r="AE99" s="356"/>
      <c r="AF99" s="356"/>
      <c r="AG99" s="355">
        <v>116</v>
      </c>
      <c r="AH99" s="355"/>
      <c r="AI99" s="355"/>
      <c r="AJ99" s="355"/>
      <c r="AK99" s="356"/>
      <c r="AL99" s="356"/>
      <c r="AM99" s="355">
        <v>13196041</v>
      </c>
      <c r="AN99" s="355" t="s">
        <v>7435</v>
      </c>
      <c r="AO99" s="355" t="s">
        <v>7436</v>
      </c>
      <c r="AP99" s="355" t="s">
        <v>7437</v>
      </c>
      <c r="AQ99" s="355" t="s">
        <v>7438</v>
      </c>
      <c r="AR99" s="355" t="s">
        <v>7439</v>
      </c>
      <c r="AS99" s="355" t="s">
        <v>7440</v>
      </c>
      <c r="AT99" s="355"/>
      <c r="AU99" s="355"/>
      <c r="AV99" s="356"/>
      <c r="AW99" s="355" t="s">
        <v>6814</v>
      </c>
      <c r="AX99" s="355" t="s">
        <v>7441</v>
      </c>
      <c r="AY99" s="355" t="s">
        <v>7442</v>
      </c>
      <c r="AZ99" s="355"/>
      <c r="BA99" s="355"/>
      <c r="BB99" s="355"/>
      <c r="BC99" s="355"/>
      <c r="BD99" s="356"/>
      <c r="BE99" s="356"/>
      <c r="BF99" s="355"/>
      <c r="BG99" s="355"/>
      <c r="BH99" s="355"/>
      <c r="BI99" s="361" t="s">
        <v>6816</v>
      </c>
      <c r="BJ99" s="355" t="s">
        <v>6817</v>
      </c>
      <c r="BK99" s="355" t="s">
        <v>6818</v>
      </c>
      <c r="BL99" s="355" t="s">
        <v>3075</v>
      </c>
      <c r="BM99" s="355" t="s">
        <v>3075</v>
      </c>
      <c r="BN99" s="355"/>
      <c r="BO99" s="355"/>
      <c r="BP99" s="355" t="s">
        <v>6820</v>
      </c>
      <c r="BQ99" s="355"/>
      <c r="BR99" s="355"/>
      <c r="BS99" s="355"/>
      <c r="BT99" s="355"/>
      <c r="BU99" s="355"/>
      <c r="BV99" s="355"/>
      <c r="BW99" s="355" t="s">
        <v>6821</v>
      </c>
    </row>
    <row r="100" spans="1:75">
      <c r="A100" s="354">
        <v>98</v>
      </c>
      <c r="B100" s="354" t="s">
        <v>6558</v>
      </c>
      <c r="C100" s="355" t="s">
        <v>4769</v>
      </c>
      <c r="D100" s="356"/>
      <c r="E100" s="355" t="s">
        <v>4123</v>
      </c>
      <c r="F100" s="355" t="s">
        <v>3460</v>
      </c>
      <c r="G100" s="355" t="s">
        <v>3482</v>
      </c>
      <c r="H100" s="355" t="s">
        <v>3483</v>
      </c>
      <c r="I100" s="355" t="s">
        <v>4593</v>
      </c>
      <c r="J100" s="355" t="s">
        <v>7417</v>
      </c>
      <c r="K100" s="355">
        <v>81370806171</v>
      </c>
      <c r="L100" s="355" t="s">
        <v>5880</v>
      </c>
      <c r="M100" s="357">
        <v>43313</v>
      </c>
      <c r="N100" s="355" t="s">
        <v>4831</v>
      </c>
      <c r="O100" s="357">
        <v>43314</v>
      </c>
      <c r="P100" s="357">
        <v>43392</v>
      </c>
      <c r="Q100" s="358">
        <v>43424</v>
      </c>
      <c r="R100" s="359">
        <v>0.43541666666666662</v>
      </c>
      <c r="S100" s="355" t="s">
        <v>7443</v>
      </c>
      <c r="T100" s="355"/>
      <c r="U100" s="355" t="s">
        <v>4760</v>
      </c>
      <c r="V100" s="355" t="s">
        <v>4591</v>
      </c>
      <c r="W100" s="355" t="s">
        <v>4592</v>
      </c>
      <c r="X100" s="355" t="s">
        <v>7444</v>
      </c>
      <c r="Y100" s="355"/>
      <c r="Z100" s="355"/>
      <c r="AA100" s="360">
        <v>2749395</v>
      </c>
      <c r="AB100" s="360">
        <v>98313153</v>
      </c>
      <c r="AC100" s="356"/>
      <c r="AD100" s="355"/>
      <c r="AE100" s="356"/>
      <c r="AF100" s="355">
        <v>130</v>
      </c>
      <c r="AG100" s="355">
        <v>125</v>
      </c>
      <c r="AH100" s="355"/>
      <c r="AI100" s="355"/>
      <c r="AJ100" s="355"/>
      <c r="AK100" s="356"/>
      <c r="AL100" s="356"/>
      <c r="AM100" s="355">
        <v>13198582</v>
      </c>
      <c r="AN100" s="355" t="s">
        <v>7445</v>
      </c>
      <c r="AO100" s="355" t="s">
        <v>7446</v>
      </c>
      <c r="AP100" s="355" t="s">
        <v>7447</v>
      </c>
      <c r="AQ100" s="355" t="s">
        <v>7448</v>
      </c>
      <c r="AR100" s="355" t="s">
        <v>7449</v>
      </c>
      <c r="AS100" s="355">
        <v>5170735</v>
      </c>
      <c r="AT100" s="355"/>
      <c r="AU100" s="355"/>
      <c r="AV100" s="355"/>
      <c r="AW100" s="355" t="s">
        <v>6814</v>
      </c>
      <c r="AX100" s="355">
        <v>36.020000000000003</v>
      </c>
      <c r="AY100" s="355">
        <v>53.51</v>
      </c>
      <c r="AZ100" s="355"/>
      <c r="BA100" s="355"/>
      <c r="BB100" s="355"/>
      <c r="BC100" s="355"/>
      <c r="BD100" s="355"/>
      <c r="BE100" s="355"/>
      <c r="BF100" s="355"/>
      <c r="BG100" s="355"/>
      <c r="BH100" s="355" t="s">
        <v>7450</v>
      </c>
      <c r="BI100" s="361" t="s">
        <v>6816</v>
      </c>
      <c r="BJ100" s="355" t="s">
        <v>6817</v>
      </c>
      <c r="BK100" s="355" t="s">
        <v>6818</v>
      </c>
      <c r="BL100" s="355" t="s">
        <v>7426</v>
      </c>
      <c r="BM100" s="355" t="s">
        <v>3075</v>
      </c>
      <c r="BN100" s="355"/>
      <c r="BO100" s="355"/>
      <c r="BP100" s="355" t="s">
        <v>6820</v>
      </c>
      <c r="BQ100" s="355"/>
      <c r="BR100" s="355"/>
      <c r="BS100" s="355"/>
      <c r="BT100" s="355"/>
      <c r="BU100" s="355"/>
      <c r="BV100" s="355"/>
      <c r="BW100" s="355" t="s">
        <v>6821</v>
      </c>
    </row>
    <row r="101" spans="1:75">
      <c r="A101" s="354">
        <v>99</v>
      </c>
      <c r="B101" s="354" t="s">
        <v>6559</v>
      </c>
      <c r="C101" s="355" t="s">
        <v>4769</v>
      </c>
      <c r="D101" s="356"/>
      <c r="E101" s="355" t="s">
        <v>4123</v>
      </c>
      <c r="F101" s="355" t="s">
        <v>3460</v>
      </c>
      <c r="G101" s="355" t="s">
        <v>3484</v>
      </c>
      <c r="H101" s="355" t="s">
        <v>3485</v>
      </c>
      <c r="I101" s="361" t="s">
        <v>4600</v>
      </c>
      <c r="J101" s="355" t="s">
        <v>7417</v>
      </c>
      <c r="K101" s="355">
        <v>81370806171</v>
      </c>
      <c r="L101" s="355" t="s">
        <v>5880</v>
      </c>
      <c r="M101" s="357">
        <v>43317</v>
      </c>
      <c r="N101" s="355" t="s">
        <v>4831</v>
      </c>
      <c r="O101" s="357">
        <v>43324</v>
      </c>
      <c r="P101" s="357">
        <v>43393</v>
      </c>
      <c r="Q101" s="358">
        <v>43421</v>
      </c>
      <c r="R101" s="359">
        <v>0.61458333333333337</v>
      </c>
      <c r="S101" s="355" t="s">
        <v>7451</v>
      </c>
      <c r="T101" s="355">
        <v>81260171010</v>
      </c>
      <c r="U101" s="355" t="s">
        <v>4760</v>
      </c>
      <c r="V101" s="355" t="s">
        <v>4598</v>
      </c>
      <c r="W101" s="355" t="s">
        <v>4599</v>
      </c>
      <c r="X101" s="355" t="s">
        <v>7452</v>
      </c>
      <c r="Y101" s="355">
        <v>1</v>
      </c>
      <c r="Z101" s="355"/>
      <c r="AA101" s="360">
        <v>3610803</v>
      </c>
      <c r="AB101" s="360">
        <v>98494028</v>
      </c>
      <c r="AC101" s="355"/>
      <c r="AD101" s="355"/>
      <c r="AE101" s="355"/>
      <c r="AF101" s="355">
        <v>130</v>
      </c>
      <c r="AG101" s="355">
        <v>129</v>
      </c>
      <c r="AH101" s="355"/>
      <c r="AI101" s="355"/>
      <c r="AJ101" s="355" t="s">
        <v>7453</v>
      </c>
      <c r="AK101" s="355">
        <v>180</v>
      </c>
      <c r="AL101" s="355" t="s">
        <v>6808</v>
      </c>
      <c r="AM101" s="355" t="s">
        <v>4599</v>
      </c>
      <c r="AN101" s="355" t="s">
        <v>7454</v>
      </c>
      <c r="AO101" s="355" t="s">
        <v>7455</v>
      </c>
      <c r="AP101" s="355" t="s">
        <v>7456</v>
      </c>
      <c r="AQ101" s="355" t="s">
        <v>7457</v>
      </c>
      <c r="AR101" s="355" t="s">
        <v>7458</v>
      </c>
      <c r="AS101" s="355">
        <v>5170607</v>
      </c>
      <c r="AT101" s="355"/>
      <c r="AU101" s="355"/>
      <c r="AV101" s="355"/>
      <c r="AW101" s="355" t="s">
        <v>6814</v>
      </c>
      <c r="AX101" s="355">
        <v>35.799999999999997</v>
      </c>
      <c r="AY101" s="355">
        <v>52.63</v>
      </c>
      <c r="AZ101" s="355"/>
      <c r="BA101" s="355"/>
      <c r="BB101" s="355"/>
      <c r="BC101" s="355"/>
      <c r="BD101" s="355"/>
      <c r="BE101" s="355"/>
      <c r="BF101" s="355"/>
      <c r="BG101" s="355"/>
      <c r="BH101" s="355" t="s">
        <v>6871</v>
      </c>
      <c r="BI101" s="361" t="s">
        <v>6816</v>
      </c>
      <c r="BJ101" s="355" t="s">
        <v>6817</v>
      </c>
      <c r="BK101" s="355" t="s">
        <v>6818</v>
      </c>
      <c r="BL101" s="355" t="s">
        <v>7426</v>
      </c>
      <c r="BM101" s="355" t="s">
        <v>7426</v>
      </c>
      <c r="BN101" s="355"/>
      <c r="BO101" s="355"/>
      <c r="BP101" s="355" t="s">
        <v>6820</v>
      </c>
      <c r="BQ101" s="355"/>
      <c r="BR101" s="355"/>
      <c r="BS101" s="355"/>
      <c r="BT101" s="355"/>
      <c r="BU101" s="355"/>
      <c r="BV101" s="355"/>
      <c r="BW101" s="355" t="s">
        <v>6821</v>
      </c>
    </row>
    <row r="102" spans="1:75">
      <c r="A102" s="354">
        <v>100</v>
      </c>
      <c r="B102" s="354" t="s">
        <v>6560</v>
      </c>
      <c r="C102" s="355" t="s">
        <v>4769</v>
      </c>
      <c r="D102" s="356"/>
      <c r="E102" s="355" t="s">
        <v>4123</v>
      </c>
      <c r="F102" s="355" t="s">
        <v>3460</v>
      </c>
      <c r="G102" s="355" t="s">
        <v>3486</v>
      </c>
      <c r="H102" s="355" t="s">
        <v>3487</v>
      </c>
      <c r="I102" s="355" t="s">
        <v>4685</v>
      </c>
      <c r="J102" s="355" t="s">
        <v>3075</v>
      </c>
      <c r="K102" s="355"/>
      <c r="L102" s="355" t="s">
        <v>5880</v>
      </c>
      <c r="M102" s="357">
        <v>43314</v>
      </c>
      <c r="N102" s="355" t="s">
        <v>4831</v>
      </c>
      <c r="O102" s="357">
        <v>43542</v>
      </c>
      <c r="P102" s="357">
        <v>43542</v>
      </c>
      <c r="Q102" s="358">
        <v>43543</v>
      </c>
      <c r="R102" s="355"/>
      <c r="S102" s="355" t="s">
        <v>6160</v>
      </c>
      <c r="T102" s="355">
        <v>85277407753</v>
      </c>
      <c r="U102" s="355" t="s">
        <v>4760</v>
      </c>
      <c r="V102" s="355" t="s">
        <v>7459</v>
      </c>
      <c r="W102" s="355" t="s">
        <v>7460</v>
      </c>
      <c r="X102" s="355"/>
      <c r="Y102" s="355"/>
      <c r="Z102" s="355"/>
      <c r="AA102" s="355">
        <f>VLOOKUP(B102,TaskSurvey!$A$2:$AR$237,21,FALSE)</f>
        <v>0</v>
      </c>
      <c r="AB102" s="355">
        <f>VLOOKUP(B102,TaskSurvey!$A$2:$AR$237,22,FALSE)</f>
        <v>0</v>
      </c>
      <c r="AC102" s="355"/>
      <c r="AD102" s="355"/>
      <c r="AE102" s="355"/>
      <c r="AF102" s="355"/>
      <c r="AG102" s="355">
        <v>137</v>
      </c>
      <c r="AH102" s="355"/>
      <c r="AI102" s="355"/>
      <c r="AJ102" s="355"/>
      <c r="AK102" s="356"/>
      <c r="AL102" s="356"/>
      <c r="AM102" s="355">
        <v>13196013</v>
      </c>
      <c r="AN102" s="356" t="s">
        <v>7461</v>
      </c>
      <c r="AO102" s="356" t="s">
        <v>7462</v>
      </c>
      <c r="AP102" s="355" t="s">
        <v>7463</v>
      </c>
      <c r="AQ102" s="355" t="s">
        <v>7464</v>
      </c>
      <c r="AR102" s="355" t="s">
        <v>7465</v>
      </c>
      <c r="AS102" s="356"/>
      <c r="AT102" s="355"/>
      <c r="AU102" s="355"/>
      <c r="AV102" s="356"/>
      <c r="AW102" s="355" t="s">
        <v>6814</v>
      </c>
      <c r="AX102" s="356">
        <v>35.700000000000003</v>
      </c>
      <c r="AY102" s="356">
        <v>52.45</v>
      </c>
      <c r="AZ102" s="355"/>
      <c r="BA102" s="355"/>
      <c r="BB102" s="355"/>
      <c r="BC102" s="355"/>
      <c r="BD102" s="356"/>
      <c r="BE102" s="356"/>
      <c r="BF102" s="355"/>
      <c r="BG102" s="355"/>
      <c r="BH102" s="355"/>
      <c r="BI102" s="361" t="s">
        <v>6816</v>
      </c>
      <c r="BJ102" s="355" t="s">
        <v>6817</v>
      </c>
      <c r="BK102" s="355" t="s">
        <v>6818</v>
      </c>
      <c r="BL102" s="355" t="s">
        <v>3075</v>
      </c>
      <c r="BM102" s="355" t="s">
        <v>3075</v>
      </c>
      <c r="BN102" s="355"/>
      <c r="BO102" s="355"/>
      <c r="BP102" s="355"/>
      <c r="BQ102" s="355"/>
      <c r="BR102" s="355"/>
      <c r="BS102" s="355"/>
      <c r="BT102" s="355"/>
      <c r="BU102" s="355"/>
      <c r="BV102" s="355"/>
      <c r="BW102" s="355" t="s">
        <v>6821</v>
      </c>
    </row>
    <row r="103" spans="1:75">
      <c r="A103" s="354">
        <v>101</v>
      </c>
      <c r="B103" s="354" t="s">
        <v>6561</v>
      </c>
      <c r="C103" s="355" t="s">
        <v>4769</v>
      </c>
      <c r="D103" s="356"/>
      <c r="E103" s="355" t="s">
        <v>4123</v>
      </c>
      <c r="F103" s="355" t="s">
        <v>3460</v>
      </c>
      <c r="G103" s="355" t="s">
        <v>3488</v>
      </c>
      <c r="H103" s="355" t="s">
        <v>3489</v>
      </c>
      <c r="I103" s="355" t="s">
        <v>4604</v>
      </c>
      <c r="J103" s="355" t="s">
        <v>3099</v>
      </c>
      <c r="K103" s="355">
        <v>82291777645</v>
      </c>
      <c r="L103" s="355" t="s">
        <v>3099</v>
      </c>
      <c r="M103" s="357">
        <v>43314</v>
      </c>
      <c r="N103" s="355" t="s">
        <v>4831</v>
      </c>
      <c r="O103" s="357">
        <v>43325</v>
      </c>
      <c r="P103" s="357">
        <v>43396</v>
      </c>
      <c r="Q103" s="358">
        <v>43423</v>
      </c>
      <c r="R103" s="359">
        <v>0.62847222222222221</v>
      </c>
      <c r="S103" s="355" t="s">
        <v>7466</v>
      </c>
      <c r="T103" s="355">
        <v>82268563046</v>
      </c>
      <c r="U103" s="355" t="s">
        <v>4760</v>
      </c>
      <c r="V103" s="355" t="s">
        <v>4602</v>
      </c>
      <c r="W103" s="355" t="s">
        <v>4603</v>
      </c>
      <c r="X103" s="355" t="s">
        <v>7467</v>
      </c>
      <c r="Y103" s="355">
        <v>1</v>
      </c>
      <c r="Z103" s="355"/>
      <c r="AA103" s="360">
        <v>2334627</v>
      </c>
      <c r="AB103" s="360">
        <v>99068358</v>
      </c>
      <c r="AC103" s="355"/>
      <c r="AD103" s="355"/>
      <c r="AE103" s="356"/>
      <c r="AF103" s="355">
        <v>127</v>
      </c>
      <c r="AG103" s="355">
        <v>117</v>
      </c>
      <c r="AH103" s="355"/>
      <c r="AI103" s="355"/>
      <c r="AJ103" s="355" t="s">
        <v>7468</v>
      </c>
      <c r="AK103" s="355">
        <v>180</v>
      </c>
      <c r="AL103" s="355" t="s">
        <v>6808</v>
      </c>
      <c r="AM103" s="355">
        <v>13195881</v>
      </c>
      <c r="AN103" s="355" t="s">
        <v>7469</v>
      </c>
      <c r="AO103" s="355" t="s">
        <v>7470</v>
      </c>
      <c r="AP103" s="355" t="s">
        <v>7471</v>
      </c>
      <c r="AQ103" s="355" t="s">
        <v>7472</v>
      </c>
      <c r="AR103" s="355" t="s">
        <v>7473</v>
      </c>
      <c r="AS103" s="355">
        <v>11162718</v>
      </c>
      <c r="AT103" s="355"/>
      <c r="AU103" s="355"/>
      <c r="AV103" s="355"/>
      <c r="AW103" s="355" t="s">
        <v>6814</v>
      </c>
      <c r="AX103" s="355">
        <v>36.36</v>
      </c>
      <c r="AY103" s="355">
        <v>51.94</v>
      </c>
      <c r="AZ103" s="355"/>
      <c r="BA103" s="355"/>
      <c r="BB103" s="355"/>
      <c r="BC103" s="355"/>
      <c r="BD103" s="355"/>
      <c r="BE103" s="355"/>
      <c r="BF103" s="355"/>
      <c r="BG103" s="355"/>
      <c r="BH103" s="355" t="s">
        <v>7474</v>
      </c>
      <c r="BI103" s="361" t="s">
        <v>6816</v>
      </c>
      <c r="BJ103" s="355" t="s">
        <v>6817</v>
      </c>
      <c r="BK103" s="355" t="s">
        <v>6818</v>
      </c>
      <c r="BL103" s="355" t="s">
        <v>3067</v>
      </c>
      <c r="BM103" s="355" t="s">
        <v>3075</v>
      </c>
      <c r="BN103" s="355"/>
      <c r="BO103" s="355"/>
      <c r="BP103" s="355" t="s">
        <v>6820</v>
      </c>
      <c r="BQ103" s="355"/>
      <c r="BR103" s="355"/>
      <c r="BS103" s="355"/>
      <c r="BT103" s="355"/>
      <c r="BU103" s="355"/>
      <c r="BV103" s="355"/>
      <c r="BW103" s="355" t="s">
        <v>6821</v>
      </c>
    </row>
    <row r="104" spans="1:75">
      <c r="A104" s="354">
        <v>102</v>
      </c>
      <c r="B104" s="354" t="s">
        <v>6562</v>
      </c>
      <c r="C104" s="355" t="s">
        <v>4769</v>
      </c>
      <c r="D104" s="356"/>
      <c r="E104" s="355" t="s">
        <v>4123</v>
      </c>
      <c r="F104" s="355" t="s">
        <v>3460</v>
      </c>
      <c r="G104" s="355" t="s">
        <v>3490</v>
      </c>
      <c r="H104" s="355" t="s">
        <v>3491</v>
      </c>
      <c r="I104" s="355" t="s">
        <v>4608</v>
      </c>
      <c r="J104" s="355" t="s">
        <v>3074</v>
      </c>
      <c r="K104" s="355"/>
      <c r="L104" s="355" t="s">
        <v>5880</v>
      </c>
      <c r="M104" s="357">
        <v>43314</v>
      </c>
      <c r="N104" s="355" t="s">
        <v>4831</v>
      </c>
      <c r="O104" s="368">
        <v>43328</v>
      </c>
      <c r="P104" s="357">
        <v>43393</v>
      </c>
      <c r="Q104" s="358">
        <v>43421</v>
      </c>
      <c r="R104" s="359">
        <v>0.49374999999999997</v>
      </c>
      <c r="S104" s="355" t="s">
        <v>7475</v>
      </c>
      <c r="T104" s="355">
        <v>81370852770</v>
      </c>
      <c r="U104" s="355" t="s">
        <v>4760</v>
      </c>
      <c r="V104" s="355" t="s">
        <v>4606</v>
      </c>
      <c r="W104" s="355" t="s">
        <v>4607</v>
      </c>
      <c r="X104" s="355"/>
      <c r="Y104" s="355"/>
      <c r="Z104" s="355"/>
      <c r="AA104" s="360">
        <v>202004</v>
      </c>
      <c r="AB104" s="360">
        <v>98962529</v>
      </c>
      <c r="AC104" s="355"/>
      <c r="AD104" s="355"/>
      <c r="AE104" s="356"/>
      <c r="AF104" s="355">
        <v>132</v>
      </c>
      <c r="AG104" s="355">
        <v>135</v>
      </c>
      <c r="AH104" s="355"/>
      <c r="AI104" s="355"/>
      <c r="AJ104" s="355"/>
      <c r="AK104" s="355"/>
      <c r="AL104" s="355"/>
      <c r="AM104" s="355">
        <v>13196289</v>
      </c>
      <c r="AN104" s="355" t="s">
        <v>7469</v>
      </c>
      <c r="AO104" s="355" t="s">
        <v>7470</v>
      </c>
      <c r="AP104" s="355" t="s">
        <v>7476</v>
      </c>
      <c r="AQ104" s="355" t="s">
        <v>7472</v>
      </c>
      <c r="AR104" s="355" t="s">
        <v>7473</v>
      </c>
      <c r="AS104" s="355">
        <v>11162717</v>
      </c>
      <c r="AT104" s="355"/>
      <c r="AU104" s="355"/>
      <c r="AV104" s="355"/>
      <c r="AW104" s="355" t="s">
        <v>6814</v>
      </c>
      <c r="AX104" s="355">
        <v>35.549999999999997</v>
      </c>
      <c r="AY104" s="355">
        <v>53.93</v>
      </c>
      <c r="AZ104" s="355"/>
      <c r="BA104" s="355"/>
      <c r="BB104" s="355"/>
      <c r="BC104" s="355"/>
      <c r="BD104" s="355"/>
      <c r="BE104" s="355"/>
      <c r="BF104" s="355"/>
      <c r="BG104" s="355"/>
      <c r="BH104" s="355" t="s">
        <v>7477</v>
      </c>
      <c r="BI104" s="361" t="s">
        <v>6816</v>
      </c>
      <c r="BJ104" s="355" t="s">
        <v>6817</v>
      </c>
      <c r="BK104" s="355" t="s">
        <v>6818</v>
      </c>
      <c r="BL104" s="355" t="s">
        <v>3067</v>
      </c>
      <c r="BM104" s="355" t="s">
        <v>3075</v>
      </c>
      <c r="BN104" s="355"/>
      <c r="BO104" s="355"/>
      <c r="BP104" s="355" t="s">
        <v>6820</v>
      </c>
      <c r="BQ104" s="355"/>
      <c r="BR104" s="355"/>
      <c r="BS104" s="355"/>
      <c r="BT104" s="355"/>
      <c r="BU104" s="355"/>
      <c r="BV104" s="355"/>
      <c r="BW104" s="355" t="s">
        <v>6821</v>
      </c>
    </row>
    <row r="105" spans="1:75">
      <c r="A105" s="354">
        <v>103</v>
      </c>
      <c r="B105" s="354" t="s">
        <v>6563</v>
      </c>
      <c r="C105" s="355" t="s">
        <v>4769</v>
      </c>
      <c r="D105" s="356"/>
      <c r="E105" s="355" t="s">
        <v>3842</v>
      </c>
      <c r="F105" s="355" t="s">
        <v>3492</v>
      </c>
      <c r="G105" s="355" t="s">
        <v>3493</v>
      </c>
      <c r="H105" s="355" t="s">
        <v>3494</v>
      </c>
      <c r="I105" s="355" t="s">
        <v>4612</v>
      </c>
      <c r="J105" s="355" t="s">
        <v>3112</v>
      </c>
      <c r="K105" s="355">
        <v>85266866848</v>
      </c>
      <c r="L105" s="355" t="s">
        <v>5880</v>
      </c>
      <c r="M105" s="357">
        <v>43323</v>
      </c>
      <c r="N105" s="355" t="s">
        <v>4831</v>
      </c>
      <c r="O105" s="357">
        <v>43327</v>
      </c>
      <c r="P105" s="357">
        <v>43395</v>
      </c>
      <c r="Q105" s="357">
        <f>P105</f>
        <v>43395</v>
      </c>
      <c r="R105" s="359">
        <v>0.31180555555555556</v>
      </c>
      <c r="S105" s="355" t="s">
        <v>7478</v>
      </c>
      <c r="T105" s="355">
        <v>85294888849</v>
      </c>
      <c r="U105" s="355" t="s">
        <v>4760</v>
      </c>
      <c r="V105" s="355" t="s">
        <v>4610</v>
      </c>
      <c r="W105" s="355" t="s">
        <v>4611</v>
      </c>
      <c r="X105" s="356" t="s">
        <v>7479</v>
      </c>
      <c r="Y105" s="355">
        <v>1</v>
      </c>
      <c r="Z105" s="355"/>
      <c r="AA105" s="355" t="str">
        <f>VLOOKUP(B105,TaskSurvey!$A$2:$AR$237,21,FALSE)</f>
        <v>0" 27,28</v>
      </c>
      <c r="AB105" s="355" t="str">
        <f>VLOOKUP(B105,TaskSurvey!$A$2:$AR$237,22,FALSE)</f>
        <v>100" 35.32</v>
      </c>
      <c r="AC105" s="356"/>
      <c r="AD105" s="355"/>
      <c r="AE105" s="356">
        <v>68</v>
      </c>
      <c r="AF105" s="356">
        <v>72</v>
      </c>
      <c r="AG105" s="356">
        <v>74</v>
      </c>
      <c r="AH105" s="355"/>
      <c r="AI105" s="355"/>
      <c r="AJ105" s="355" t="s">
        <v>6841</v>
      </c>
      <c r="AK105" s="355">
        <v>180</v>
      </c>
      <c r="AL105" s="355" t="s">
        <v>6808</v>
      </c>
      <c r="AM105" s="356"/>
      <c r="AN105" s="355" t="s">
        <v>7480</v>
      </c>
      <c r="AO105" s="355" t="s">
        <v>7481</v>
      </c>
      <c r="AP105" s="355" t="s">
        <v>7482</v>
      </c>
      <c r="AQ105" s="355" t="s">
        <v>7483</v>
      </c>
      <c r="AR105" s="355" t="s">
        <v>7484</v>
      </c>
      <c r="AS105" s="355">
        <v>5171192</v>
      </c>
      <c r="AT105" s="355"/>
      <c r="AU105" s="355"/>
      <c r="AV105" s="355"/>
      <c r="AW105" s="355" t="s">
        <v>6814</v>
      </c>
      <c r="AX105" s="356">
        <v>35.770000000000003</v>
      </c>
      <c r="AY105" s="356">
        <v>44.14</v>
      </c>
      <c r="AZ105" s="355"/>
      <c r="BA105" s="355"/>
      <c r="BB105" s="355"/>
      <c r="BC105" s="355"/>
      <c r="BD105" s="356"/>
      <c r="BE105" s="356"/>
      <c r="BF105" s="355"/>
      <c r="BG105" s="355"/>
      <c r="BH105" s="355" t="s">
        <v>7485</v>
      </c>
      <c r="BI105" s="361" t="s">
        <v>6816</v>
      </c>
      <c r="BJ105" s="355" t="s">
        <v>6817</v>
      </c>
      <c r="BK105" s="355" t="s">
        <v>6818</v>
      </c>
      <c r="BL105" s="355" t="s">
        <v>7486</v>
      </c>
      <c r="BM105" s="355"/>
      <c r="BN105" s="355"/>
      <c r="BO105" s="355"/>
      <c r="BP105" s="355" t="s">
        <v>6820</v>
      </c>
      <c r="BQ105" s="355"/>
      <c r="BR105" s="355"/>
      <c r="BS105" s="355"/>
      <c r="BT105" s="355"/>
      <c r="BU105" s="355"/>
      <c r="BV105" s="355"/>
      <c r="BW105" s="355" t="s">
        <v>6821</v>
      </c>
    </row>
    <row r="106" spans="1:75">
      <c r="A106" s="354">
        <v>104</v>
      </c>
      <c r="B106" s="354" t="s">
        <v>6564</v>
      </c>
      <c r="C106" s="355" t="s">
        <v>4769</v>
      </c>
      <c r="D106" s="356"/>
      <c r="E106" s="355" t="s">
        <v>3842</v>
      </c>
      <c r="F106" s="355" t="s">
        <v>3492</v>
      </c>
      <c r="G106" s="355" t="s">
        <v>3495</v>
      </c>
      <c r="H106" s="355" t="s">
        <v>3496</v>
      </c>
      <c r="I106" s="355" t="s">
        <v>4616</v>
      </c>
      <c r="J106" s="355" t="s">
        <v>3111</v>
      </c>
      <c r="K106" s="355">
        <v>85263778888</v>
      </c>
      <c r="L106" s="355" t="s">
        <v>5880</v>
      </c>
      <c r="M106" s="357">
        <v>43320</v>
      </c>
      <c r="N106" s="355" t="s">
        <v>4831</v>
      </c>
      <c r="O106" s="357">
        <v>43371</v>
      </c>
      <c r="P106" s="357">
        <v>43392</v>
      </c>
      <c r="Q106" s="358">
        <v>43419</v>
      </c>
      <c r="R106" s="359">
        <v>0.7368055555555556</v>
      </c>
      <c r="S106" s="355" t="s">
        <v>5343</v>
      </c>
      <c r="T106" s="355">
        <v>85274584545</v>
      </c>
      <c r="U106" s="355" t="s">
        <v>4760</v>
      </c>
      <c r="V106" s="355" t="s">
        <v>4614</v>
      </c>
      <c r="W106" s="355" t="s">
        <v>4615</v>
      </c>
      <c r="X106" s="356" t="s">
        <v>7487</v>
      </c>
      <c r="Y106" s="355">
        <v>1</v>
      </c>
      <c r="Z106" s="355"/>
      <c r="AA106" s="360">
        <v>-1348316</v>
      </c>
      <c r="AB106" s="360">
        <v>100578726</v>
      </c>
      <c r="AC106" s="355"/>
      <c r="AD106" s="355"/>
      <c r="AE106" s="356"/>
      <c r="AF106" s="355">
        <v>133</v>
      </c>
      <c r="AG106" s="356"/>
      <c r="AH106" s="355"/>
      <c r="AI106" s="355"/>
      <c r="AJ106" s="355" t="s">
        <v>6850</v>
      </c>
      <c r="AK106" s="355">
        <v>180</v>
      </c>
      <c r="AL106" s="355" t="s">
        <v>6808</v>
      </c>
      <c r="AM106" s="355">
        <v>13196441</v>
      </c>
      <c r="AN106" s="355" t="s">
        <v>7488</v>
      </c>
      <c r="AO106" s="355" t="s">
        <v>7489</v>
      </c>
      <c r="AP106" s="355" t="s">
        <v>7490</v>
      </c>
      <c r="AQ106" s="355" t="s">
        <v>7491</v>
      </c>
      <c r="AR106" s="355" t="s">
        <v>7492</v>
      </c>
      <c r="AS106" s="355">
        <v>5171121</v>
      </c>
      <c r="AT106" s="355"/>
      <c r="AU106" s="355"/>
      <c r="AV106" s="355"/>
      <c r="AW106" s="355" t="s">
        <v>6814</v>
      </c>
      <c r="AX106" s="355">
        <v>40.53</v>
      </c>
      <c r="AY106" s="355">
        <v>51.23</v>
      </c>
      <c r="AZ106" s="355"/>
      <c r="BA106" s="355"/>
      <c r="BB106" s="355"/>
      <c r="BC106" s="355"/>
      <c r="BD106" s="355"/>
      <c r="BE106" s="355"/>
      <c r="BF106" s="355"/>
      <c r="BG106" s="355"/>
      <c r="BH106" s="355" t="s">
        <v>7493</v>
      </c>
      <c r="BI106" s="355" t="s">
        <v>6816</v>
      </c>
      <c r="BJ106" s="355" t="s">
        <v>6817</v>
      </c>
      <c r="BK106" s="355" t="s">
        <v>6818</v>
      </c>
      <c r="BL106" s="355" t="s">
        <v>3111</v>
      </c>
      <c r="BM106" s="355" t="s">
        <v>3111</v>
      </c>
      <c r="BN106" s="355"/>
      <c r="BO106" s="355"/>
      <c r="BP106" s="355" t="s">
        <v>6820</v>
      </c>
      <c r="BQ106" s="355"/>
      <c r="BR106" s="355"/>
      <c r="BS106" s="355"/>
      <c r="BT106" s="355"/>
      <c r="BU106" s="355"/>
      <c r="BV106" s="355"/>
      <c r="BW106" s="355" t="s">
        <v>6821</v>
      </c>
    </row>
    <row r="107" spans="1:75">
      <c r="A107" s="354">
        <v>105</v>
      </c>
      <c r="B107" s="354" t="s">
        <v>6565</v>
      </c>
      <c r="C107" s="355" t="s">
        <v>4769</v>
      </c>
      <c r="D107" s="356"/>
      <c r="E107" s="355" t="s">
        <v>3842</v>
      </c>
      <c r="F107" s="355" t="s">
        <v>3492</v>
      </c>
      <c r="G107" s="355" t="s">
        <v>3497</v>
      </c>
      <c r="H107" s="355" t="s">
        <v>3498</v>
      </c>
      <c r="I107" s="355" t="s">
        <v>4619</v>
      </c>
      <c r="J107" s="355" t="s">
        <v>3111</v>
      </c>
      <c r="K107" s="355">
        <v>85263778888</v>
      </c>
      <c r="L107" s="355" t="s">
        <v>5880</v>
      </c>
      <c r="M107" s="357">
        <v>43304</v>
      </c>
      <c r="N107" s="355" t="s">
        <v>4831</v>
      </c>
      <c r="O107" s="357">
        <v>43305</v>
      </c>
      <c r="P107" s="357">
        <v>43395</v>
      </c>
      <c r="Q107" s="358">
        <v>43418</v>
      </c>
      <c r="R107" s="359">
        <v>0.59861111111111109</v>
      </c>
      <c r="S107" s="355" t="s">
        <v>7363</v>
      </c>
      <c r="T107" s="355" t="s">
        <v>7494</v>
      </c>
      <c r="U107" s="355" t="s">
        <v>4760</v>
      </c>
      <c r="V107" s="355" t="s">
        <v>4617</v>
      </c>
      <c r="W107" s="355" t="s">
        <v>4618</v>
      </c>
      <c r="X107" s="356"/>
      <c r="Y107" s="356"/>
      <c r="Z107" s="355"/>
      <c r="AA107" s="355" t="str">
        <f>VLOOKUP(B107,TaskSurvey!$A$2:$AR$237,21,FALSE)</f>
        <v>0" 27.51</v>
      </c>
      <c r="AB107" s="355" t="str">
        <f>VLOOKUP(B107,TaskSurvey!$A$2:$AR$237,22,FALSE)</f>
        <v>100" 24.8</v>
      </c>
      <c r="AC107" s="356"/>
      <c r="AD107" s="355"/>
      <c r="AE107" s="356"/>
      <c r="AF107" s="355">
        <v>134</v>
      </c>
      <c r="AG107" s="355">
        <v>131</v>
      </c>
      <c r="AH107" s="355"/>
      <c r="AI107" s="355"/>
      <c r="AJ107" s="355"/>
      <c r="AK107" s="356"/>
      <c r="AL107" s="356"/>
      <c r="AM107" s="355">
        <v>13198399</v>
      </c>
      <c r="AN107" s="355" t="s">
        <v>7495</v>
      </c>
      <c r="AO107" s="355" t="s">
        <v>7496</v>
      </c>
      <c r="AP107" s="355" t="s">
        <v>7497</v>
      </c>
      <c r="AQ107" s="355" t="s">
        <v>7498</v>
      </c>
      <c r="AR107" s="355" t="s">
        <v>7499</v>
      </c>
      <c r="AS107" s="355" t="s">
        <v>7500</v>
      </c>
      <c r="AT107" s="355"/>
      <c r="AU107" s="355"/>
      <c r="AV107" s="355"/>
      <c r="AW107" s="355" t="s">
        <v>6814</v>
      </c>
      <c r="AX107" s="355">
        <v>38.14</v>
      </c>
      <c r="AY107" s="355">
        <v>52.69</v>
      </c>
      <c r="AZ107" s="355"/>
      <c r="BA107" s="355"/>
      <c r="BB107" s="355"/>
      <c r="BC107" s="355"/>
      <c r="BD107" s="356"/>
      <c r="BE107" s="356"/>
      <c r="BF107" s="355"/>
      <c r="BG107" s="355"/>
      <c r="BH107" s="355"/>
      <c r="BI107" s="361" t="s">
        <v>6816</v>
      </c>
      <c r="BJ107" s="355" t="s">
        <v>6817</v>
      </c>
      <c r="BK107" s="355" t="s">
        <v>6818</v>
      </c>
      <c r="BL107" s="355" t="s">
        <v>7486</v>
      </c>
      <c r="BM107" s="355" t="s">
        <v>7486</v>
      </c>
      <c r="BN107" s="355"/>
      <c r="BO107" s="355"/>
      <c r="BP107" s="355" t="s">
        <v>6820</v>
      </c>
      <c r="BQ107" s="355"/>
      <c r="BR107" s="355"/>
      <c r="BS107" s="355"/>
      <c r="BT107" s="355"/>
      <c r="BU107" s="355"/>
      <c r="BV107" s="355"/>
      <c r="BW107" s="355" t="s">
        <v>6821</v>
      </c>
    </row>
    <row r="108" spans="1:75">
      <c r="A108" s="354">
        <v>106</v>
      </c>
      <c r="B108" s="354" t="s">
        <v>6566</v>
      </c>
      <c r="C108" s="355" t="s">
        <v>4769</v>
      </c>
      <c r="D108" s="356"/>
      <c r="E108" s="355" t="s">
        <v>3842</v>
      </c>
      <c r="F108" s="355" t="s">
        <v>3492</v>
      </c>
      <c r="G108" s="355" t="s">
        <v>3499</v>
      </c>
      <c r="H108" s="355" t="s">
        <v>3500</v>
      </c>
      <c r="I108" s="355" t="s">
        <v>4622</v>
      </c>
      <c r="J108" s="355" t="s">
        <v>3112</v>
      </c>
      <c r="K108" s="355">
        <v>85266866848</v>
      </c>
      <c r="L108" s="355" t="s">
        <v>5880</v>
      </c>
      <c r="M108" s="357">
        <v>43320</v>
      </c>
      <c r="N108" s="355" t="s">
        <v>4831</v>
      </c>
      <c r="O108" s="357">
        <v>43323</v>
      </c>
      <c r="P108" s="357">
        <v>43396</v>
      </c>
      <c r="Q108" s="358">
        <v>43424</v>
      </c>
      <c r="R108" s="359">
        <v>0.44861111111111113</v>
      </c>
      <c r="S108" s="355" t="s">
        <v>4891</v>
      </c>
      <c r="T108" s="355" t="s">
        <v>7501</v>
      </c>
      <c r="U108" s="355" t="s">
        <v>4760</v>
      </c>
      <c r="V108" s="355" t="s">
        <v>4620</v>
      </c>
      <c r="W108" s="355" t="s">
        <v>4621</v>
      </c>
      <c r="X108" s="355" t="s">
        <v>7502</v>
      </c>
      <c r="Y108" s="355">
        <v>1</v>
      </c>
      <c r="Z108" s="355"/>
      <c r="AA108" s="355" t="s">
        <v>7503</v>
      </c>
      <c r="AB108" s="360">
        <v>10016712</v>
      </c>
      <c r="AC108" s="355"/>
      <c r="AD108" s="355"/>
      <c r="AE108" s="355"/>
      <c r="AF108" s="355">
        <v>127</v>
      </c>
      <c r="AG108" s="355">
        <v>112</v>
      </c>
      <c r="AH108" s="355"/>
      <c r="AI108" s="355"/>
      <c r="AJ108" s="355" t="s">
        <v>6841</v>
      </c>
      <c r="AK108" s="355">
        <v>180</v>
      </c>
      <c r="AL108" s="355" t="s">
        <v>6808</v>
      </c>
      <c r="AM108" s="355">
        <v>13195346</v>
      </c>
      <c r="AN108" s="355" t="s">
        <v>7504</v>
      </c>
      <c r="AO108" s="355" t="s">
        <v>7505</v>
      </c>
      <c r="AP108" s="355" t="s">
        <v>7506</v>
      </c>
      <c r="AQ108" s="355" t="s">
        <v>7507</v>
      </c>
      <c r="AR108" s="355" t="s">
        <v>7508</v>
      </c>
      <c r="AS108" s="355">
        <v>5170789</v>
      </c>
      <c r="AT108" s="355"/>
      <c r="AU108" s="355"/>
      <c r="AV108" s="355"/>
      <c r="AW108" s="355" t="s">
        <v>6814</v>
      </c>
      <c r="AX108" s="355">
        <v>35.19</v>
      </c>
      <c r="AY108" s="355">
        <v>52.2</v>
      </c>
      <c r="AZ108" s="355"/>
      <c r="BA108" s="355"/>
      <c r="BB108" s="355"/>
      <c r="BC108" s="355"/>
      <c r="BD108" s="355"/>
      <c r="BE108" s="355"/>
      <c r="BF108" s="355"/>
      <c r="BG108" s="355"/>
      <c r="BH108" s="355" t="s">
        <v>6945</v>
      </c>
      <c r="BI108" s="361" t="s">
        <v>6816</v>
      </c>
      <c r="BJ108" s="355" t="s">
        <v>6817</v>
      </c>
      <c r="BK108" s="355" t="s">
        <v>6818</v>
      </c>
      <c r="BL108" s="355" t="s">
        <v>7486</v>
      </c>
      <c r="BM108" s="355" t="s">
        <v>7486</v>
      </c>
      <c r="BN108" s="355"/>
      <c r="BO108" s="355"/>
      <c r="BP108" s="355" t="s">
        <v>6820</v>
      </c>
      <c r="BQ108" s="355"/>
      <c r="BR108" s="355"/>
      <c r="BS108" s="355"/>
      <c r="BT108" s="355"/>
      <c r="BU108" s="355"/>
      <c r="BV108" s="355"/>
      <c r="BW108" s="355" t="s">
        <v>6821</v>
      </c>
    </row>
    <row r="109" spans="1:75">
      <c r="A109" s="354">
        <v>107</v>
      </c>
      <c r="B109" s="354" t="s">
        <v>6567</v>
      </c>
      <c r="C109" s="355" t="s">
        <v>4769</v>
      </c>
      <c r="D109" s="356"/>
      <c r="E109" s="355" t="s">
        <v>3842</v>
      </c>
      <c r="F109" s="355" t="s">
        <v>3492</v>
      </c>
      <c r="G109" s="355" t="s">
        <v>3501</v>
      </c>
      <c r="H109" s="355" t="s">
        <v>3502</v>
      </c>
      <c r="I109" s="355" t="s">
        <v>4625</v>
      </c>
      <c r="J109" s="355" t="s">
        <v>7509</v>
      </c>
      <c r="K109" s="355">
        <v>87787093421</v>
      </c>
      <c r="L109" s="355" t="s">
        <v>5880</v>
      </c>
      <c r="M109" s="357">
        <v>43324</v>
      </c>
      <c r="N109" s="355" t="s">
        <v>4831</v>
      </c>
      <c r="O109" s="357">
        <v>43324</v>
      </c>
      <c r="P109" s="357">
        <v>43395</v>
      </c>
      <c r="Q109" s="357">
        <f>P109</f>
        <v>43395</v>
      </c>
      <c r="R109" s="359">
        <v>0.70972222222222225</v>
      </c>
      <c r="S109" s="355" t="s">
        <v>7510</v>
      </c>
      <c r="T109" s="355">
        <v>85263614949</v>
      </c>
      <c r="U109" s="355" t="s">
        <v>4760</v>
      </c>
      <c r="V109" s="355" t="s">
        <v>4623</v>
      </c>
      <c r="W109" s="355" t="s">
        <v>4624</v>
      </c>
      <c r="X109" s="355" t="s">
        <v>7511</v>
      </c>
      <c r="Y109" s="355">
        <v>1</v>
      </c>
      <c r="Z109" s="355"/>
      <c r="AA109" s="355" t="str">
        <f>VLOOKUP(B109,TaskSurvey!$A$2:$AR$237,21,FALSE)</f>
        <v>0" 47.21S</v>
      </c>
      <c r="AB109" s="355" t="str">
        <f>VLOOKUP(B109,TaskSurvey!$A$2:$AR$237,22,FALSE)</f>
        <v>100"39.18E</v>
      </c>
      <c r="AC109" s="356"/>
      <c r="AD109" s="356"/>
      <c r="AE109" s="356">
        <v>66</v>
      </c>
      <c r="AF109" s="355">
        <v>71</v>
      </c>
      <c r="AG109" s="355">
        <v>73</v>
      </c>
      <c r="AH109" s="355"/>
      <c r="AI109" s="355"/>
      <c r="AJ109" s="355" t="s">
        <v>6850</v>
      </c>
      <c r="AK109" s="355">
        <v>180</v>
      </c>
      <c r="AL109" s="355" t="s">
        <v>6808</v>
      </c>
      <c r="AM109" s="356"/>
      <c r="AN109" s="355" t="s">
        <v>7512</v>
      </c>
      <c r="AO109" s="355" t="s">
        <v>7513</v>
      </c>
      <c r="AP109" s="355" t="s">
        <v>7514</v>
      </c>
      <c r="AQ109" s="355" t="s">
        <v>7515</v>
      </c>
      <c r="AR109" s="355" t="s">
        <v>7516</v>
      </c>
      <c r="AS109" s="355"/>
      <c r="AT109" s="355"/>
      <c r="AU109" s="355"/>
      <c r="AV109" s="356"/>
      <c r="AW109" s="355" t="s">
        <v>6814</v>
      </c>
      <c r="AX109" s="356">
        <v>36.25</v>
      </c>
      <c r="AY109" s="356">
        <v>43.61</v>
      </c>
      <c r="AZ109" s="355"/>
      <c r="BA109" s="355"/>
      <c r="BB109" s="355"/>
      <c r="BC109" s="355"/>
      <c r="BD109" s="356"/>
      <c r="BE109" s="356"/>
      <c r="BF109" s="355"/>
      <c r="BG109" s="355"/>
      <c r="BH109" s="355" t="s">
        <v>7517</v>
      </c>
      <c r="BI109" s="361" t="s">
        <v>6816</v>
      </c>
      <c r="BJ109" s="355" t="s">
        <v>6817</v>
      </c>
      <c r="BK109" s="355" t="s">
        <v>6818</v>
      </c>
      <c r="BL109" s="355" t="s">
        <v>3111</v>
      </c>
      <c r="BM109" s="355"/>
      <c r="BN109" s="355"/>
      <c r="BO109" s="355"/>
      <c r="BP109" s="355" t="s">
        <v>6820</v>
      </c>
      <c r="BQ109" s="355"/>
      <c r="BR109" s="355"/>
      <c r="BS109" s="355"/>
      <c r="BT109" s="355"/>
      <c r="BU109" s="355"/>
      <c r="BV109" s="355"/>
      <c r="BW109" s="355" t="s">
        <v>6821</v>
      </c>
    </row>
    <row r="110" spans="1:75">
      <c r="A110" s="354">
        <v>108</v>
      </c>
      <c r="B110" s="354" t="s">
        <v>6568</v>
      </c>
      <c r="C110" s="355" t="s">
        <v>4769</v>
      </c>
      <c r="D110" s="356"/>
      <c r="E110" s="355" t="s">
        <v>3842</v>
      </c>
      <c r="F110" s="355" t="s">
        <v>3492</v>
      </c>
      <c r="G110" s="355" t="s">
        <v>3503</v>
      </c>
      <c r="H110" s="355" t="s">
        <v>3504</v>
      </c>
      <c r="I110" s="355" t="s">
        <v>4629</v>
      </c>
      <c r="J110" s="355" t="s">
        <v>7509</v>
      </c>
      <c r="K110" s="355">
        <v>87787093421</v>
      </c>
      <c r="L110" s="355" t="s">
        <v>5880</v>
      </c>
      <c r="M110" s="357">
        <v>43321</v>
      </c>
      <c r="N110" s="355" t="s">
        <v>4831</v>
      </c>
      <c r="O110" s="357">
        <v>43340</v>
      </c>
      <c r="P110" s="357">
        <v>43395</v>
      </c>
      <c r="Q110" s="358">
        <v>43423</v>
      </c>
      <c r="R110" s="359">
        <v>0.44375000000000003</v>
      </c>
      <c r="S110" s="355" t="s">
        <v>7518</v>
      </c>
      <c r="T110" s="355">
        <v>85265021178</v>
      </c>
      <c r="U110" s="355" t="s">
        <v>4760</v>
      </c>
      <c r="V110" s="355" t="s">
        <v>4626</v>
      </c>
      <c r="W110" s="355" t="s">
        <v>4627</v>
      </c>
      <c r="X110" s="355" t="s">
        <v>7519</v>
      </c>
      <c r="Y110" s="355">
        <v>1</v>
      </c>
      <c r="Z110" s="355"/>
      <c r="AA110" s="355" t="str">
        <f>VLOOKUP(B110,TaskSurvey!$A$2:$AR$237,21,FALSE)</f>
        <v>:0"13.25S</v>
      </c>
      <c r="AB110" s="355" t="str">
        <f>VLOOKUP(B110,TaskSurvey!$A$2:$AR$237,22,FALSE)</f>
        <v>100"37.57E</v>
      </c>
      <c r="AC110" s="355"/>
      <c r="AD110" s="355"/>
      <c r="AE110" s="356"/>
      <c r="AF110" s="355">
        <v>123</v>
      </c>
      <c r="AG110" s="355">
        <v>118</v>
      </c>
      <c r="AH110" s="355"/>
      <c r="AI110" s="355"/>
      <c r="AJ110" s="355" t="s">
        <v>6850</v>
      </c>
      <c r="AK110" s="355">
        <v>180</v>
      </c>
      <c r="AL110" s="355" t="s">
        <v>6808</v>
      </c>
      <c r="AM110" s="355">
        <v>13215907</v>
      </c>
      <c r="AN110" s="355" t="s">
        <v>7520</v>
      </c>
      <c r="AO110" s="355" t="s">
        <v>7521</v>
      </c>
      <c r="AP110" s="355" t="s">
        <v>7522</v>
      </c>
      <c r="AQ110" s="355" t="s">
        <v>7523</v>
      </c>
      <c r="AR110" s="356"/>
      <c r="AS110" s="355">
        <v>5170789</v>
      </c>
      <c r="AT110" s="355"/>
      <c r="AU110" s="355"/>
      <c r="AV110" s="355"/>
      <c r="AW110" s="355" t="s">
        <v>6814</v>
      </c>
      <c r="AX110" s="355">
        <v>36.65</v>
      </c>
      <c r="AY110" s="355">
        <v>50.95</v>
      </c>
      <c r="AZ110" s="355"/>
      <c r="BA110" s="355"/>
      <c r="BB110" s="355"/>
      <c r="BC110" s="355"/>
      <c r="BD110" s="355"/>
      <c r="BE110" s="355"/>
      <c r="BF110" s="355"/>
      <c r="BG110" s="355"/>
      <c r="BH110" s="355" t="s">
        <v>7524</v>
      </c>
      <c r="BI110" s="361" t="s">
        <v>6816</v>
      </c>
      <c r="BJ110" s="355" t="s">
        <v>6817</v>
      </c>
      <c r="BK110" s="355" t="s">
        <v>6818</v>
      </c>
      <c r="BL110" s="355" t="s">
        <v>7486</v>
      </c>
      <c r="BM110" s="355" t="s">
        <v>7486</v>
      </c>
      <c r="BN110" s="355"/>
      <c r="BO110" s="355"/>
      <c r="BP110" s="355" t="s">
        <v>6820</v>
      </c>
      <c r="BQ110" s="355"/>
      <c r="BR110" s="355"/>
      <c r="BS110" s="355"/>
      <c r="BT110" s="355"/>
      <c r="BU110" s="355"/>
      <c r="BV110" s="355"/>
      <c r="BW110" s="355" t="s">
        <v>6821</v>
      </c>
    </row>
    <row r="111" spans="1:75">
      <c r="A111" s="354">
        <v>109</v>
      </c>
      <c r="B111" s="354" t="s">
        <v>6569</v>
      </c>
      <c r="C111" s="355" t="s">
        <v>4769</v>
      </c>
      <c r="D111" s="356"/>
      <c r="E111" s="355" t="s">
        <v>3842</v>
      </c>
      <c r="F111" s="355" t="s">
        <v>3492</v>
      </c>
      <c r="G111" s="355" t="s">
        <v>3505</v>
      </c>
      <c r="H111" s="355" t="s">
        <v>3506</v>
      </c>
      <c r="I111" s="355" t="s">
        <v>4633</v>
      </c>
      <c r="J111" s="355" t="s">
        <v>7509</v>
      </c>
      <c r="K111" s="355">
        <v>87787093421</v>
      </c>
      <c r="L111" s="355" t="s">
        <v>5880</v>
      </c>
      <c r="M111" s="357">
        <v>43321</v>
      </c>
      <c r="N111" s="355" t="s">
        <v>4831</v>
      </c>
      <c r="O111" s="357">
        <v>43332</v>
      </c>
      <c r="P111" s="357">
        <v>43395</v>
      </c>
      <c r="Q111" s="358">
        <v>43424</v>
      </c>
      <c r="R111" s="359">
        <v>0.45555555555555555</v>
      </c>
      <c r="S111" s="355" t="s">
        <v>2779</v>
      </c>
      <c r="T111" s="355" t="s">
        <v>7525</v>
      </c>
      <c r="U111" s="355" t="s">
        <v>4760</v>
      </c>
      <c r="V111" s="355" t="s">
        <v>4631</v>
      </c>
      <c r="W111" s="355" t="s">
        <v>4632</v>
      </c>
      <c r="X111" s="355" t="s">
        <v>7526</v>
      </c>
      <c r="Y111" s="355">
        <v>1</v>
      </c>
      <c r="Z111" s="355"/>
      <c r="AA111" s="360">
        <v>-2065356</v>
      </c>
      <c r="AB111" s="360">
        <v>101392225</v>
      </c>
      <c r="AC111" s="355"/>
      <c r="AD111" s="355"/>
      <c r="AE111" s="356"/>
      <c r="AF111" s="355">
        <v>134</v>
      </c>
      <c r="AG111" s="355">
        <v>117</v>
      </c>
      <c r="AH111" s="355"/>
      <c r="AI111" s="355"/>
      <c r="AJ111" s="355" t="s">
        <v>6850</v>
      </c>
      <c r="AK111" s="355">
        <v>180</v>
      </c>
      <c r="AL111" s="355" t="s">
        <v>6808</v>
      </c>
      <c r="AM111" s="355">
        <v>13212235</v>
      </c>
      <c r="AN111" s="355" t="s">
        <v>7527</v>
      </c>
      <c r="AO111" s="355" t="s">
        <v>7528</v>
      </c>
      <c r="AP111" s="355" t="s">
        <v>7529</v>
      </c>
      <c r="AQ111" s="355" t="s">
        <v>7530</v>
      </c>
      <c r="AR111" s="355" t="s">
        <v>7531</v>
      </c>
      <c r="AS111" s="355">
        <v>5170770</v>
      </c>
      <c r="AT111" s="355"/>
      <c r="AU111" s="355"/>
      <c r="AV111" s="355"/>
      <c r="AW111" s="355" t="s">
        <v>6814</v>
      </c>
      <c r="AX111" s="355">
        <v>36</v>
      </c>
      <c r="AY111" s="355">
        <v>52.52</v>
      </c>
      <c r="AZ111" s="355"/>
      <c r="BA111" s="355"/>
      <c r="BB111" s="355"/>
      <c r="BC111" s="355"/>
      <c r="BD111" s="355"/>
      <c r="BE111" s="355"/>
      <c r="BF111" s="355"/>
      <c r="BG111" s="355"/>
      <c r="BH111" s="355" t="s">
        <v>7532</v>
      </c>
      <c r="BI111" s="361" t="s">
        <v>6816</v>
      </c>
      <c r="BJ111" s="355" t="s">
        <v>6817</v>
      </c>
      <c r="BK111" s="355" t="s">
        <v>6818</v>
      </c>
      <c r="BL111" s="355" t="s">
        <v>3112</v>
      </c>
      <c r="BM111" s="355" t="s">
        <v>3112</v>
      </c>
      <c r="BN111" s="355"/>
      <c r="BO111" s="355"/>
      <c r="BP111" s="355" t="s">
        <v>6820</v>
      </c>
      <c r="BQ111" s="355"/>
      <c r="BR111" s="355"/>
      <c r="BS111" s="355"/>
      <c r="BT111" s="355"/>
      <c r="BU111" s="355"/>
      <c r="BV111" s="355"/>
      <c r="BW111" s="355" t="s">
        <v>6821</v>
      </c>
    </row>
    <row r="112" spans="1:75">
      <c r="A112" s="354">
        <v>110</v>
      </c>
      <c r="B112" s="354" t="s">
        <v>6570</v>
      </c>
      <c r="C112" s="355" t="s">
        <v>4769</v>
      </c>
      <c r="D112" s="356"/>
      <c r="E112" s="355" t="s">
        <v>3842</v>
      </c>
      <c r="F112" s="355" t="s">
        <v>3492</v>
      </c>
      <c r="G112" s="355" t="s">
        <v>3507</v>
      </c>
      <c r="H112" s="355" t="s">
        <v>3508</v>
      </c>
      <c r="I112" s="355" t="s">
        <v>3844</v>
      </c>
      <c r="J112" s="355" t="s">
        <v>3111</v>
      </c>
      <c r="K112" s="355">
        <v>85263778888</v>
      </c>
      <c r="L112" s="355" t="s">
        <v>5880</v>
      </c>
      <c r="M112" s="357">
        <v>43320</v>
      </c>
      <c r="N112" s="355" t="s">
        <v>4831</v>
      </c>
      <c r="O112" s="357">
        <v>43321</v>
      </c>
      <c r="P112" s="357">
        <v>43391</v>
      </c>
      <c r="Q112" s="358">
        <v>43417</v>
      </c>
      <c r="R112" s="359">
        <v>0.7006944444444444</v>
      </c>
      <c r="S112" s="355" t="s">
        <v>7533</v>
      </c>
      <c r="T112" s="355">
        <v>82284828851</v>
      </c>
      <c r="U112" s="355" t="s">
        <v>4760</v>
      </c>
      <c r="V112" s="355" t="s">
        <v>3840</v>
      </c>
      <c r="W112" s="355" t="s">
        <v>3841</v>
      </c>
      <c r="X112" s="356" t="s">
        <v>7534</v>
      </c>
      <c r="Y112" s="355">
        <v>1</v>
      </c>
      <c r="Z112" s="355"/>
      <c r="AA112" s="355" t="str">
        <f>VLOOKUP(B112,TaskSurvey!$A$2:$AR$237,21,FALSE)</f>
        <v>0" 27.31</v>
      </c>
      <c r="AB112" s="355" t="str">
        <f>VLOOKUP(B112,TaskSurvey!$A$2:$AR$237,22,FALSE)</f>
        <v>100"7.2</v>
      </c>
      <c r="AC112" s="356"/>
      <c r="AD112" s="355"/>
      <c r="AE112" s="356"/>
      <c r="AF112" s="356"/>
      <c r="AG112" s="355">
        <v>107</v>
      </c>
      <c r="AH112" s="355"/>
      <c r="AI112" s="355"/>
      <c r="AJ112" s="355" t="s">
        <v>7468</v>
      </c>
      <c r="AK112" s="355">
        <v>180</v>
      </c>
      <c r="AL112" s="355" t="s">
        <v>6808</v>
      </c>
      <c r="AM112" s="355">
        <v>13214710</v>
      </c>
      <c r="AN112" s="355" t="s">
        <v>7535</v>
      </c>
      <c r="AO112" s="355" t="s">
        <v>7536</v>
      </c>
      <c r="AP112" s="355" t="s">
        <v>7537</v>
      </c>
      <c r="AQ112" s="355" t="s">
        <v>7538</v>
      </c>
      <c r="AR112" s="355" t="s">
        <v>7539</v>
      </c>
      <c r="AS112" s="355">
        <v>5171196</v>
      </c>
      <c r="AT112" s="355"/>
      <c r="AU112" s="355"/>
      <c r="AV112" s="355"/>
      <c r="AW112" s="355" t="s">
        <v>6814</v>
      </c>
      <c r="AX112" s="355">
        <v>35.770000000000003</v>
      </c>
      <c r="AY112" s="355">
        <v>52.32</v>
      </c>
      <c r="AZ112" s="355"/>
      <c r="BA112" s="355"/>
      <c r="BB112" s="355"/>
      <c r="BC112" s="355"/>
      <c r="BD112" s="356"/>
      <c r="BE112" s="356"/>
      <c r="BF112" s="355"/>
      <c r="BG112" s="355"/>
      <c r="BH112" s="355" t="s">
        <v>7540</v>
      </c>
      <c r="BI112" s="361" t="s">
        <v>6816</v>
      </c>
      <c r="BJ112" s="355" t="s">
        <v>6817</v>
      </c>
      <c r="BK112" s="355" t="s">
        <v>6818</v>
      </c>
      <c r="BL112" s="355" t="s">
        <v>3111</v>
      </c>
      <c r="BM112" s="355" t="s">
        <v>7486</v>
      </c>
      <c r="BN112" s="355"/>
      <c r="BO112" s="355"/>
      <c r="BP112" s="355" t="s">
        <v>6820</v>
      </c>
      <c r="BQ112" s="355" t="s">
        <v>6947</v>
      </c>
      <c r="BR112" s="355"/>
      <c r="BS112" s="355"/>
      <c r="BT112" s="355"/>
      <c r="BU112" s="355"/>
      <c r="BV112" s="355"/>
      <c r="BW112" s="355" t="s">
        <v>6821</v>
      </c>
    </row>
    <row r="113" spans="1:75">
      <c r="A113" s="354">
        <v>111</v>
      </c>
      <c r="B113" s="354" t="s">
        <v>6571</v>
      </c>
      <c r="C113" s="355" t="s">
        <v>4769</v>
      </c>
      <c r="D113" s="356"/>
      <c r="E113" s="355" t="s">
        <v>3842</v>
      </c>
      <c r="F113" s="355" t="s">
        <v>3492</v>
      </c>
      <c r="G113" s="355" t="s">
        <v>3509</v>
      </c>
      <c r="H113" s="355" t="s">
        <v>3510</v>
      </c>
      <c r="I113" s="355" t="s">
        <v>3848</v>
      </c>
      <c r="J113" s="355" t="s">
        <v>3032</v>
      </c>
      <c r="K113" s="355">
        <v>81382329366</v>
      </c>
      <c r="L113" s="355" t="s">
        <v>5880</v>
      </c>
      <c r="M113" s="357">
        <v>43324</v>
      </c>
      <c r="N113" s="355" t="s">
        <v>4831</v>
      </c>
      <c r="O113" s="357">
        <v>43331</v>
      </c>
      <c r="P113" s="357">
        <v>43395</v>
      </c>
      <c r="Q113" s="358">
        <v>43421</v>
      </c>
      <c r="R113" s="359">
        <v>0.64652777777777781</v>
      </c>
      <c r="S113" s="355" t="s">
        <v>7541</v>
      </c>
      <c r="T113" s="355">
        <v>8126600784</v>
      </c>
      <c r="U113" s="355" t="s">
        <v>4760</v>
      </c>
      <c r="V113" s="355" t="s">
        <v>3846</v>
      </c>
      <c r="W113" s="355" t="s">
        <v>3847</v>
      </c>
      <c r="X113" s="356" t="s">
        <v>7542</v>
      </c>
      <c r="Y113" s="355">
        <v>1</v>
      </c>
      <c r="Z113" s="355"/>
      <c r="AA113" s="355" t="str">
        <f>VLOOKUP(B113,TaskSurvey!$A$2:$AR$237,21,FALSE)</f>
        <v>0"39.51A</v>
      </c>
      <c r="AB113" s="355" t="str">
        <f>VLOOKUP(B113,TaskSurvey!$A$2:$AR$237,22,FALSE)</f>
        <v>100"56.30E</v>
      </c>
      <c r="AC113" s="356"/>
      <c r="AD113" s="355"/>
      <c r="AE113" s="356"/>
      <c r="AF113" s="355">
        <v>133</v>
      </c>
      <c r="AG113" s="355">
        <v>112</v>
      </c>
      <c r="AH113" s="355"/>
      <c r="AI113" s="355"/>
      <c r="AJ113" s="355" t="s">
        <v>6824</v>
      </c>
      <c r="AK113" s="355">
        <v>180</v>
      </c>
      <c r="AL113" s="355" t="s">
        <v>6808</v>
      </c>
      <c r="AM113" s="355">
        <v>13215246</v>
      </c>
      <c r="AN113" s="355" t="s">
        <v>7543</v>
      </c>
      <c r="AO113" s="355" t="s">
        <v>7544</v>
      </c>
      <c r="AP113" s="355" t="s">
        <v>7545</v>
      </c>
      <c r="AQ113" s="355" t="s">
        <v>7546</v>
      </c>
      <c r="AR113" s="355" t="s">
        <v>7547</v>
      </c>
      <c r="AS113" s="355">
        <v>5170643998</v>
      </c>
      <c r="AT113" s="355"/>
      <c r="AU113" s="355"/>
      <c r="AV113" s="355"/>
      <c r="AW113" s="355" t="s">
        <v>6814</v>
      </c>
      <c r="AX113" s="355">
        <v>35.94</v>
      </c>
      <c r="AY113" s="355">
        <v>51.73</v>
      </c>
      <c r="AZ113" s="355"/>
      <c r="BA113" s="355"/>
      <c r="BB113" s="355"/>
      <c r="BC113" s="355"/>
      <c r="BD113" s="356"/>
      <c r="BE113" s="356"/>
      <c r="BF113" s="355"/>
      <c r="BG113" s="355"/>
      <c r="BH113" s="355" t="s">
        <v>6871</v>
      </c>
      <c r="BI113" s="361" t="s">
        <v>6816</v>
      </c>
      <c r="BJ113" s="355" t="s">
        <v>6817</v>
      </c>
      <c r="BK113" s="355" t="s">
        <v>6818</v>
      </c>
      <c r="BL113" s="355" t="s">
        <v>3111</v>
      </c>
      <c r="BM113" s="355" t="s">
        <v>3111</v>
      </c>
      <c r="BN113" s="355"/>
      <c r="BO113" s="355"/>
      <c r="BP113" s="355" t="s">
        <v>6820</v>
      </c>
      <c r="BQ113" s="355"/>
      <c r="BR113" s="355"/>
      <c r="BS113" s="355"/>
      <c r="BT113" s="355"/>
      <c r="BU113" s="355"/>
      <c r="BV113" s="355"/>
      <c r="BW113" s="355" t="s">
        <v>6821</v>
      </c>
    </row>
    <row r="114" spans="1:75">
      <c r="A114" s="354">
        <v>112</v>
      </c>
      <c r="B114" s="354" t="s">
        <v>6572</v>
      </c>
      <c r="C114" s="355" t="s">
        <v>4769</v>
      </c>
      <c r="D114" s="356"/>
      <c r="E114" s="355" t="s">
        <v>3842</v>
      </c>
      <c r="F114" s="355" t="s">
        <v>3492</v>
      </c>
      <c r="G114" s="355" t="s">
        <v>3511</v>
      </c>
      <c r="H114" s="355" t="s">
        <v>3512</v>
      </c>
      <c r="I114" s="355" t="s">
        <v>3852</v>
      </c>
      <c r="J114" s="355" t="s">
        <v>3111</v>
      </c>
      <c r="K114" s="355">
        <v>85263778888</v>
      </c>
      <c r="L114" s="355" t="s">
        <v>5880</v>
      </c>
      <c r="M114" s="357">
        <v>43323</v>
      </c>
      <c r="N114" s="355" t="s">
        <v>4831</v>
      </c>
      <c r="O114" s="357">
        <v>43336</v>
      </c>
      <c r="P114" s="357">
        <v>43396</v>
      </c>
      <c r="Q114" s="358">
        <v>43422</v>
      </c>
      <c r="R114" s="359">
        <v>0.47361111111111115</v>
      </c>
      <c r="S114" s="355" t="s">
        <v>5402</v>
      </c>
      <c r="T114" s="355">
        <v>85365643731</v>
      </c>
      <c r="U114" s="355" t="s">
        <v>4760</v>
      </c>
      <c r="V114" s="355" t="s">
        <v>3850</v>
      </c>
      <c r="W114" s="355" t="s">
        <v>3851</v>
      </c>
      <c r="X114" s="356" t="s">
        <v>7548</v>
      </c>
      <c r="Y114" s="355">
        <v>1</v>
      </c>
      <c r="Z114" s="355"/>
      <c r="AA114" s="360">
        <v>-1126867</v>
      </c>
      <c r="AB114" s="360">
        <v>101718127</v>
      </c>
      <c r="AC114" s="355"/>
      <c r="AD114" s="355"/>
      <c r="AE114" s="356"/>
      <c r="AF114" s="355">
        <v>130</v>
      </c>
      <c r="AG114" s="355">
        <v>133</v>
      </c>
      <c r="AH114" s="355"/>
      <c r="AI114" s="355"/>
      <c r="AJ114" s="355" t="s">
        <v>6850</v>
      </c>
      <c r="AK114" s="355">
        <v>180</v>
      </c>
      <c r="AL114" s="355" t="s">
        <v>6808</v>
      </c>
      <c r="AM114" s="355">
        <v>13195367</v>
      </c>
      <c r="AN114" s="355" t="s">
        <v>7549</v>
      </c>
      <c r="AO114" s="355" t="s">
        <v>7550</v>
      </c>
      <c r="AP114" s="355" t="s">
        <v>7551</v>
      </c>
      <c r="AQ114" s="355" t="s">
        <v>7552</v>
      </c>
      <c r="AR114" s="355" t="s">
        <v>7553</v>
      </c>
      <c r="AS114" s="355">
        <v>517061123</v>
      </c>
      <c r="AT114" s="355"/>
      <c r="AU114" s="355"/>
      <c r="AV114" s="355"/>
      <c r="AW114" s="355" t="s">
        <v>6814</v>
      </c>
      <c r="AX114" s="355">
        <v>35.229999999999997</v>
      </c>
      <c r="AY114" s="355">
        <v>52.72</v>
      </c>
      <c r="AZ114" s="355"/>
      <c r="BA114" s="355"/>
      <c r="BB114" s="355"/>
      <c r="BC114" s="355"/>
      <c r="BD114" s="355"/>
      <c r="BE114" s="355"/>
      <c r="BF114" s="355"/>
      <c r="BG114" s="355"/>
      <c r="BH114" s="355" t="s">
        <v>6945</v>
      </c>
      <c r="BI114" s="361" t="s">
        <v>6816</v>
      </c>
      <c r="BJ114" s="355" t="s">
        <v>6817</v>
      </c>
      <c r="BK114" s="355" t="s">
        <v>6818</v>
      </c>
      <c r="BL114" s="355" t="s">
        <v>3111</v>
      </c>
      <c r="BM114" s="355" t="s">
        <v>3111</v>
      </c>
      <c r="BN114" s="355"/>
      <c r="BO114" s="355"/>
      <c r="BP114" s="355" t="s">
        <v>6820</v>
      </c>
      <c r="BQ114" s="355"/>
      <c r="BR114" s="355"/>
      <c r="BS114" s="355"/>
      <c r="BT114" s="355"/>
      <c r="BU114" s="355"/>
      <c r="BV114" s="355"/>
      <c r="BW114" s="355" t="s">
        <v>6821</v>
      </c>
    </row>
    <row r="115" spans="1:75">
      <c r="A115" s="354">
        <v>113</v>
      </c>
      <c r="B115" s="354" t="s">
        <v>6573</v>
      </c>
      <c r="C115" s="355" t="s">
        <v>4769</v>
      </c>
      <c r="D115" s="356"/>
      <c r="E115" s="355" t="s">
        <v>3842</v>
      </c>
      <c r="F115" s="355" t="s">
        <v>3492</v>
      </c>
      <c r="G115" s="355" t="s">
        <v>3499</v>
      </c>
      <c r="H115" s="355" t="s">
        <v>3513</v>
      </c>
      <c r="I115" s="355" t="s">
        <v>3856</v>
      </c>
      <c r="J115" s="355" t="s">
        <v>3111</v>
      </c>
      <c r="K115" s="355">
        <v>85263778888</v>
      </c>
      <c r="L115" s="355" t="s">
        <v>5880</v>
      </c>
      <c r="M115" s="368">
        <v>43300</v>
      </c>
      <c r="N115" s="355" t="s">
        <v>4831</v>
      </c>
      <c r="O115" s="368">
        <v>43301</v>
      </c>
      <c r="P115" s="357">
        <v>43396</v>
      </c>
      <c r="Q115" s="358">
        <v>43423</v>
      </c>
      <c r="R115" s="359">
        <v>0.73611111111111116</v>
      </c>
      <c r="S115" s="355" t="s">
        <v>2832</v>
      </c>
      <c r="T115" s="355">
        <v>81270410001</v>
      </c>
      <c r="U115" s="355" t="s">
        <v>4760</v>
      </c>
      <c r="V115" s="355" t="s">
        <v>3854</v>
      </c>
      <c r="W115" s="355" t="s">
        <v>3855</v>
      </c>
      <c r="X115" s="355" t="s">
        <v>7554</v>
      </c>
      <c r="Y115" s="355">
        <v>1</v>
      </c>
      <c r="Z115" s="355"/>
      <c r="AA115" s="355" t="s">
        <v>7555</v>
      </c>
      <c r="AB115" s="360">
        <v>99824859</v>
      </c>
      <c r="AC115" s="356"/>
      <c r="AD115" s="355"/>
      <c r="AE115" s="356"/>
      <c r="AF115" s="355">
        <v>127</v>
      </c>
      <c r="AG115" s="355">
        <v>119</v>
      </c>
      <c r="AH115" s="355"/>
      <c r="AI115" s="355"/>
      <c r="AJ115" s="355" t="s">
        <v>6850</v>
      </c>
      <c r="AK115" s="355">
        <v>180</v>
      </c>
      <c r="AL115" s="355" t="s">
        <v>6808</v>
      </c>
      <c r="AM115" s="355">
        <v>13212936</v>
      </c>
      <c r="AN115" s="355" t="s">
        <v>7556</v>
      </c>
      <c r="AO115" s="355" t="s">
        <v>7557</v>
      </c>
      <c r="AP115" s="355" t="s">
        <v>7558</v>
      </c>
      <c r="AQ115" s="355" t="s">
        <v>7559</v>
      </c>
      <c r="AR115" s="355" t="s">
        <v>7560</v>
      </c>
      <c r="AS115" s="355">
        <v>3170474</v>
      </c>
      <c r="AT115" s="355"/>
      <c r="AU115" s="355"/>
      <c r="AV115" s="355"/>
      <c r="AW115" s="355" t="s">
        <v>6814</v>
      </c>
      <c r="AX115" s="355">
        <v>37.99</v>
      </c>
      <c r="AY115" s="355">
        <v>52.62</v>
      </c>
      <c r="AZ115" s="355"/>
      <c r="BA115" s="355"/>
      <c r="BB115" s="355"/>
      <c r="BC115" s="355"/>
      <c r="BD115" s="356"/>
      <c r="BE115" s="356"/>
      <c r="BF115" s="355"/>
      <c r="BG115" s="355"/>
      <c r="BH115" s="355" t="s">
        <v>7561</v>
      </c>
      <c r="BI115" s="361" t="s">
        <v>6816</v>
      </c>
      <c r="BJ115" s="355" t="s">
        <v>6817</v>
      </c>
      <c r="BK115" s="355" t="s">
        <v>6818</v>
      </c>
      <c r="BL115" s="355" t="s">
        <v>7486</v>
      </c>
      <c r="BM115" s="355" t="s">
        <v>3111</v>
      </c>
      <c r="BN115" s="355"/>
      <c r="BO115" s="355"/>
      <c r="BP115" s="355" t="s">
        <v>6820</v>
      </c>
      <c r="BQ115" s="355"/>
      <c r="BR115" s="355"/>
      <c r="BS115" s="355"/>
      <c r="BT115" s="355"/>
      <c r="BU115" s="355"/>
      <c r="BV115" s="355"/>
      <c r="BW115" s="355" t="s">
        <v>6821</v>
      </c>
    </row>
    <row r="116" spans="1:75">
      <c r="A116" s="354">
        <v>114</v>
      </c>
      <c r="B116" s="354" t="s">
        <v>6574</v>
      </c>
      <c r="C116" s="355" t="s">
        <v>4769</v>
      </c>
      <c r="D116" s="356"/>
      <c r="E116" s="355" t="s">
        <v>2834</v>
      </c>
      <c r="F116" s="355" t="s">
        <v>3514</v>
      </c>
      <c r="G116" s="355" t="s">
        <v>3515</v>
      </c>
      <c r="H116" s="355" t="s">
        <v>3516</v>
      </c>
      <c r="I116" s="355" t="s">
        <v>3862</v>
      </c>
      <c r="J116" s="355" t="s">
        <v>3118</v>
      </c>
      <c r="K116" s="355">
        <v>82391205785</v>
      </c>
      <c r="L116" s="355" t="s">
        <v>5880</v>
      </c>
      <c r="M116" s="357">
        <v>43324</v>
      </c>
      <c r="N116" s="355" t="s">
        <v>4831</v>
      </c>
      <c r="O116" s="357">
        <v>43324</v>
      </c>
      <c r="P116" s="357">
        <v>43392</v>
      </c>
      <c r="Q116" s="358">
        <v>43423</v>
      </c>
      <c r="R116" s="359">
        <v>0.79861111111111116</v>
      </c>
      <c r="S116" s="355" t="s">
        <v>7562</v>
      </c>
      <c r="T116" s="355">
        <v>82387354351</v>
      </c>
      <c r="U116" s="355" t="s">
        <v>4760</v>
      </c>
      <c r="V116" s="355" t="s">
        <v>3858</v>
      </c>
      <c r="W116" s="355" t="s">
        <v>3859</v>
      </c>
      <c r="X116" s="355" t="s">
        <v>7563</v>
      </c>
      <c r="Y116" s="355">
        <v>1</v>
      </c>
      <c r="Z116" s="355"/>
      <c r="AA116" s="355" t="str">
        <f>VLOOKUP(B116,TaskSurvey!$A$2:$AR$237,21,FALSE)</f>
        <v>-0. 52 N</v>
      </c>
      <c r="AB116" s="355" t="str">
        <f>VLOOKUP(B116,TaskSurvey!$A$2:$AR$237,22,FALSE)</f>
        <v>101. 57 E</v>
      </c>
      <c r="AC116" s="356"/>
      <c r="AD116" s="356"/>
      <c r="AE116" s="356"/>
      <c r="AF116" s="355">
        <v>123</v>
      </c>
      <c r="AG116" s="355">
        <v>118</v>
      </c>
      <c r="AH116" s="355"/>
      <c r="AI116" s="355"/>
      <c r="AJ116" s="355" t="s">
        <v>6841</v>
      </c>
      <c r="AK116" s="355">
        <v>180</v>
      </c>
      <c r="AL116" s="355" t="s">
        <v>6808</v>
      </c>
      <c r="AM116" s="355">
        <v>13214735</v>
      </c>
      <c r="AN116" s="355" t="s">
        <v>7564</v>
      </c>
      <c r="AO116" s="355" t="s">
        <v>7565</v>
      </c>
      <c r="AP116" s="355" t="s">
        <v>7566</v>
      </c>
      <c r="AQ116" s="355" t="s">
        <v>7567</v>
      </c>
      <c r="AR116" s="355" t="s">
        <v>7568</v>
      </c>
      <c r="AS116" s="355">
        <v>5170739</v>
      </c>
      <c r="AT116" s="355"/>
      <c r="AU116" s="355"/>
      <c r="AV116" s="355"/>
      <c r="AW116" s="355" t="s">
        <v>6814</v>
      </c>
      <c r="AX116" s="355">
        <v>38.369999999999997</v>
      </c>
      <c r="AY116" s="355">
        <v>51.44</v>
      </c>
      <c r="AZ116" s="355"/>
      <c r="BA116" s="355"/>
      <c r="BB116" s="355"/>
      <c r="BC116" s="355"/>
      <c r="BD116" s="355"/>
      <c r="BE116" s="355"/>
      <c r="BF116" s="355"/>
      <c r="BG116" s="355"/>
      <c r="BH116" s="355" t="s">
        <v>7569</v>
      </c>
      <c r="BI116" s="361" t="s">
        <v>6816</v>
      </c>
      <c r="BJ116" s="355" t="s">
        <v>6817</v>
      </c>
      <c r="BK116" s="355" t="s">
        <v>6818</v>
      </c>
      <c r="BL116" s="355" t="s">
        <v>6882</v>
      </c>
      <c r="BM116" s="355" t="s">
        <v>3118</v>
      </c>
      <c r="BN116" s="355"/>
      <c r="BO116" s="355"/>
      <c r="BP116" s="355" t="s">
        <v>6820</v>
      </c>
      <c r="BQ116" s="355"/>
      <c r="BR116" s="355"/>
      <c r="BS116" s="355"/>
      <c r="BT116" s="355"/>
      <c r="BU116" s="355"/>
      <c r="BV116" s="355"/>
      <c r="BW116" s="355" t="s">
        <v>6821</v>
      </c>
    </row>
    <row r="117" spans="1:75">
      <c r="A117" s="354">
        <v>115</v>
      </c>
      <c r="B117" s="354" t="s">
        <v>6575</v>
      </c>
      <c r="C117" s="355" t="s">
        <v>4769</v>
      </c>
      <c r="D117" s="356"/>
      <c r="E117" s="355" t="s">
        <v>2834</v>
      </c>
      <c r="F117" s="355" t="s">
        <v>3514</v>
      </c>
      <c r="G117" s="355" t="s">
        <v>3517</v>
      </c>
      <c r="H117" s="355" t="s">
        <v>3518</v>
      </c>
      <c r="I117" s="355" t="s">
        <v>3866</v>
      </c>
      <c r="J117" s="355" t="s">
        <v>3119</v>
      </c>
      <c r="K117" s="355">
        <v>82170458225</v>
      </c>
      <c r="L117" s="355" t="s">
        <v>5880</v>
      </c>
      <c r="M117" s="357">
        <v>43322</v>
      </c>
      <c r="N117" s="355" t="s">
        <v>4831</v>
      </c>
      <c r="O117" s="357">
        <v>43322</v>
      </c>
      <c r="P117" s="357">
        <v>43394</v>
      </c>
      <c r="Q117" s="358">
        <v>43419</v>
      </c>
      <c r="R117" s="359">
        <v>0.39861111111111108</v>
      </c>
      <c r="S117" s="355" t="s">
        <v>5421</v>
      </c>
      <c r="T117" s="355">
        <v>85271384091</v>
      </c>
      <c r="U117" s="355" t="s">
        <v>4760</v>
      </c>
      <c r="V117" s="355" t="s">
        <v>3864</v>
      </c>
      <c r="W117" s="355" t="s">
        <v>3865</v>
      </c>
      <c r="X117" s="355" t="s">
        <v>7570</v>
      </c>
      <c r="Y117" s="355">
        <v>1</v>
      </c>
      <c r="Z117" s="355"/>
      <c r="AA117" s="355" t="s">
        <v>7571</v>
      </c>
      <c r="AB117" s="360">
        <v>101858415</v>
      </c>
      <c r="AC117" s="356"/>
      <c r="AD117" s="356"/>
      <c r="AE117" s="356"/>
      <c r="AF117" s="355">
        <v>133</v>
      </c>
      <c r="AG117" s="355">
        <v>127</v>
      </c>
      <c r="AH117" s="355"/>
      <c r="AI117" s="355"/>
      <c r="AJ117" s="355" t="s">
        <v>6850</v>
      </c>
      <c r="AK117" s="355">
        <v>180</v>
      </c>
      <c r="AL117" s="355" t="s">
        <v>6808</v>
      </c>
      <c r="AM117" s="355">
        <v>13196409</v>
      </c>
      <c r="AN117" s="355" t="s">
        <v>7572</v>
      </c>
      <c r="AO117" s="355" t="s">
        <v>7573</v>
      </c>
      <c r="AP117" s="355" t="s">
        <v>7574</v>
      </c>
      <c r="AQ117" s="355" t="s">
        <v>7575</v>
      </c>
      <c r="AR117" s="355" t="s">
        <v>7576</v>
      </c>
      <c r="AS117" s="355">
        <v>5170732</v>
      </c>
      <c r="AT117" s="355"/>
      <c r="AU117" s="355"/>
      <c r="AV117" s="356"/>
      <c r="AW117" s="355" t="s">
        <v>6814</v>
      </c>
      <c r="AX117" s="355">
        <v>35.65</v>
      </c>
      <c r="AY117" s="355">
        <v>52.78</v>
      </c>
      <c r="AZ117" s="355"/>
      <c r="BA117" s="355"/>
      <c r="BB117" s="355"/>
      <c r="BC117" s="355"/>
      <c r="BD117" s="356"/>
      <c r="BE117" s="356"/>
      <c r="BF117" s="355"/>
      <c r="BG117" s="355"/>
      <c r="BH117" s="355" t="s">
        <v>7540</v>
      </c>
      <c r="BI117" s="361" t="s">
        <v>6816</v>
      </c>
      <c r="BJ117" s="355" t="s">
        <v>6817</v>
      </c>
      <c r="BK117" s="355" t="s">
        <v>6818</v>
      </c>
      <c r="BL117" s="355" t="s">
        <v>6882</v>
      </c>
      <c r="BM117" s="355" t="s">
        <v>3119</v>
      </c>
      <c r="BN117" s="355"/>
      <c r="BO117" s="355"/>
      <c r="BP117" s="355" t="s">
        <v>6820</v>
      </c>
      <c r="BQ117" s="355"/>
      <c r="BR117" s="355"/>
      <c r="BS117" s="355"/>
      <c r="BT117" s="355"/>
      <c r="BU117" s="355"/>
      <c r="BV117" s="355"/>
      <c r="BW117" s="355" t="s">
        <v>6821</v>
      </c>
    </row>
    <row r="118" spans="1:75" hidden="1">
      <c r="A118" s="343">
        <v>116</v>
      </c>
      <c r="B118" s="343" t="e">
        <v>#N/A</v>
      </c>
      <c r="C118" s="369"/>
      <c r="D118" s="369"/>
      <c r="E118" s="369" t="s">
        <v>2834</v>
      </c>
      <c r="F118" s="370" t="s">
        <v>3514</v>
      </c>
      <c r="G118" s="369" t="s">
        <v>3519</v>
      </c>
      <c r="H118" s="369" t="s">
        <v>3520</v>
      </c>
      <c r="I118" s="369" t="s">
        <v>5427</v>
      </c>
      <c r="J118" s="369"/>
      <c r="K118" s="369"/>
      <c r="L118" s="369"/>
      <c r="M118" s="369"/>
      <c r="N118" s="369"/>
      <c r="O118" s="369"/>
      <c r="P118" s="369"/>
      <c r="Q118" s="369"/>
      <c r="R118" s="369"/>
      <c r="S118" s="369"/>
      <c r="T118" s="369"/>
      <c r="U118" s="369" t="s">
        <v>4760</v>
      </c>
      <c r="V118" s="369"/>
      <c r="W118" s="372"/>
      <c r="X118" s="371"/>
      <c r="Y118" s="371"/>
      <c r="Z118" s="369"/>
      <c r="AA118" s="369"/>
      <c r="AB118" s="369"/>
      <c r="AC118" s="369"/>
      <c r="AD118" s="369"/>
      <c r="AE118" s="372"/>
      <c r="AF118" s="372"/>
      <c r="AG118" s="372"/>
      <c r="AH118" s="369"/>
      <c r="AI118" s="369"/>
      <c r="AJ118" s="369"/>
      <c r="AK118" s="369"/>
      <c r="AL118" s="369"/>
      <c r="AM118" s="369"/>
      <c r="AN118" s="372"/>
      <c r="AO118" s="372"/>
      <c r="AP118" s="372"/>
      <c r="AQ118" s="372"/>
      <c r="AR118" s="372"/>
      <c r="AS118" s="372"/>
      <c r="AT118" s="369"/>
      <c r="AU118" s="369"/>
      <c r="AV118" s="369"/>
      <c r="AW118" s="369"/>
      <c r="AX118" s="372"/>
      <c r="AY118" s="372"/>
      <c r="AZ118" s="369"/>
      <c r="BA118" s="369"/>
      <c r="BB118" s="369"/>
      <c r="BC118" s="369"/>
      <c r="BD118" s="369"/>
      <c r="BE118" s="369"/>
      <c r="BF118" s="369"/>
      <c r="BG118" s="369"/>
      <c r="BH118" s="369"/>
      <c r="BI118" s="369"/>
      <c r="BJ118" s="370"/>
      <c r="BK118" s="370"/>
      <c r="BL118" s="369"/>
      <c r="BM118" s="369"/>
      <c r="BN118" s="369"/>
      <c r="BO118" s="369"/>
      <c r="BP118" s="369"/>
      <c r="BQ118" s="369"/>
      <c r="BR118" s="369"/>
      <c r="BS118" s="369"/>
      <c r="BT118" s="369"/>
      <c r="BU118" s="369"/>
      <c r="BV118" s="369"/>
      <c r="BW118" s="370" t="s">
        <v>6821</v>
      </c>
    </row>
    <row r="119" spans="1:75">
      <c r="A119" s="354">
        <v>117</v>
      </c>
      <c r="B119" s="354" t="s">
        <v>6576</v>
      </c>
      <c r="C119" s="355" t="s">
        <v>4769</v>
      </c>
      <c r="D119" s="356"/>
      <c r="E119" s="355" t="s">
        <v>2834</v>
      </c>
      <c r="F119" s="355" t="s">
        <v>3514</v>
      </c>
      <c r="G119" s="355" t="s">
        <v>3521</v>
      </c>
      <c r="H119" s="355" t="s">
        <v>3522</v>
      </c>
      <c r="I119" s="355" t="s">
        <v>3874</v>
      </c>
      <c r="J119" s="355" t="s">
        <v>5432</v>
      </c>
      <c r="K119" s="355">
        <v>82172861817</v>
      </c>
      <c r="L119" s="355" t="s">
        <v>4879</v>
      </c>
      <c r="M119" s="357">
        <v>43335</v>
      </c>
      <c r="N119" s="355" t="s">
        <v>4831</v>
      </c>
      <c r="O119" s="357">
        <v>43335</v>
      </c>
      <c r="P119" s="357">
        <v>43392</v>
      </c>
      <c r="Q119" s="358">
        <v>43421</v>
      </c>
      <c r="R119" s="359">
        <v>0.62638888888888888</v>
      </c>
      <c r="S119" s="355" t="s">
        <v>7577</v>
      </c>
      <c r="T119" s="355">
        <v>85263258562</v>
      </c>
      <c r="U119" s="355" t="s">
        <v>4760</v>
      </c>
      <c r="V119" s="355" t="s">
        <v>3872</v>
      </c>
      <c r="W119" s="355" t="s">
        <v>3873</v>
      </c>
      <c r="X119" s="356" t="s">
        <v>7578</v>
      </c>
      <c r="Y119" s="355">
        <v>1</v>
      </c>
      <c r="Z119" s="355"/>
      <c r="AA119" s="360">
        <v>1060688</v>
      </c>
      <c r="AB119" s="360">
        <v>104032862</v>
      </c>
      <c r="AC119" s="355"/>
      <c r="AD119" s="355"/>
      <c r="AE119" s="356"/>
      <c r="AF119" s="355">
        <v>127</v>
      </c>
      <c r="AG119" s="355">
        <v>119</v>
      </c>
      <c r="AH119" s="355"/>
      <c r="AI119" s="355"/>
      <c r="AJ119" s="355" t="s">
        <v>6841</v>
      </c>
      <c r="AK119" s="355">
        <v>180</v>
      </c>
      <c r="AL119" s="355" t="s">
        <v>6808</v>
      </c>
      <c r="AM119" s="355">
        <v>13195901</v>
      </c>
      <c r="AN119" s="355" t="s">
        <v>7579</v>
      </c>
      <c r="AO119" s="355" t="s">
        <v>7580</v>
      </c>
      <c r="AP119" s="355" t="s">
        <v>7581</v>
      </c>
      <c r="AQ119" s="355" t="s">
        <v>7582</v>
      </c>
      <c r="AR119" s="355" t="s">
        <v>7583</v>
      </c>
      <c r="AS119" s="355">
        <v>5170978</v>
      </c>
      <c r="AT119" s="355"/>
      <c r="AU119" s="355"/>
      <c r="AV119" s="355"/>
      <c r="AW119" s="355" t="s">
        <v>6814</v>
      </c>
      <c r="AX119" s="355">
        <v>36.9</v>
      </c>
      <c r="AY119" s="355">
        <v>53.16</v>
      </c>
      <c r="AZ119" s="355"/>
      <c r="BA119" s="355"/>
      <c r="BB119" s="355"/>
      <c r="BC119" s="355"/>
      <c r="BD119" s="355"/>
      <c r="BE119" s="355"/>
      <c r="BF119" s="355"/>
      <c r="BG119" s="355"/>
      <c r="BH119" s="355" t="s">
        <v>6945</v>
      </c>
      <c r="BI119" s="361" t="s">
        <v>6816</v>
      </c>
      <c r="BJ119" s="355" t="s">
        <v>6817</v>
      </c>
      <c r="BK119" s="355" t="s">
        <v>6818</v>
      </c>
      <c r="BL119" s="355" t="s">
        <v>5432</v>
      </c>
      <c r="BM119" s="355" t="s">
        <v>5432</v>
      </c>
      <c r="BN119" s="355"/>
      <c r="BO119" s="355"/>
      <c r="BP119" s="355" t="s">
        <v>6820</v>
      </c>
      <c r="BQ119" s="355"/>
      <c r="BR119" s="355"/>
      <c r="BS119" s="355"/>
      <c r="BT119" s="355"/>
      <c r="BU119" s="355"/>
      <c r="BV119" s="355"/>
      <c r="BW119" s="355" t="s">
        <v>6821</v>
      </c>
    </row>
    <row r="120" spans="1:75">
      <c r="A120" s="354">
        <v>118</v>
      </c>
      <c r="B120" s="354" t="s">
        <v>6577</v>
      </c>
      <c r="C120" s="355" t="s">
        <v>4769</v>
      </c>
      <c r="D120" s="356"/>
      <c r="E120" s="355" t="s">
        <v>2834</v>
      </c>
      <c r="F120" s="355" t="s">
        <v>3514</v>
      </c>
      <c r="G120" s="355" t="s">
        <v>3523</v>
      </c>
      <c r="H120" s="355" t="s">
        <v>3524</v>
      </c>
      <c r="I120" s="355" t="s">
        <v>4654</v>
      </c>
      <c r="J120" s="355" t="s">
        <v>3119</v>
      </c>
      <c r="K120" s="355">
        <v>82170458225</v>
      </c>
      <c r="L120" s="355" t="s">
        <v>5880</v>
      </c>
      <c r="M120" s="356"/>
      <c r="N120" s="356"/>
      <c r="O120" s="355" t="s">
        <v>7584</v>
      </c>
      <c r="P120" s="355" t="s">
        <v>7584</v>
      </c>
      <c r="Q120" s="355" t="s">
        <v>7584</v>
      </c>
      <c r="R120" s="355"/>
      <c r="S120" s="355" t="s">
        <v>1994</v>
      </c>
      <c r="T120" s="355">
        <v>82381810860</v>
      </c>
      <c r="U120" s="355" t="s">
        <v>4760</v>
      </c>
      <c r="V120" s="355" t="s">
        <v>4652</v>
      </c>
      <c r="W120" s="355" t="s">
        <v>4653</v>
      </c>
      <c r="X120" s="355"/>
      <c r="Y120" s="355"/>
      <c r="Z120" s="355"/>
      <c r="AA120" s="355" t="str">
        <f>VLOOKUP(B120,TaskSurvey!$A$2:$AR$237,21,FALSE)</f>
        <v>0. 28 N</v>
      </c>
      <c r="AB120" s="355" t="str">
        <f>VLOOKUP(B120,TaskSurvey!$A$2:$AR$237,22,FALSE)</f>
        <v>101. 27 E</v>
      </c>
      <c r="AC120" s="356"/>
      <c r="AD120" s="356"/>
      <c r="AE120" s="356"/>
      <c r="AF120" s="355"/>
      <c r="AG120" s="355">
        <v>129</v>
      </c>
      <c r="AH120" s="355"/>
      <c r="AI120" s="355"/>
      <c r="AJ120" s="355"/>
      <c r="AK120" s="356"/>
      <c r="AL120" s="356"/>
      <c r="AM120" s="355">
        <v>13195480</v>
      </c>
      <c r="AN120" s="355" t="s">
        <v>7585</v>
      </c>
      <c r="AO120" s="355" t="s">
        <v>7586</v>
      </c>
      <c r="AP120" s="355" t="s">
        <v>7587</v>
      </c>
      <c r="AQ120" s="355" t="s">
        <v>7588</v>
      </c>
      <c r="AR120" s="355" t="s">
        <v>7589</v>
      </c>
      <c r="AS120" s="355">
        <v>5171263</v>
      </c>
      <c r="AT120" s="355"/>
      <c r="AU120" s="355"/>
      <c r="AV120" s="356"/>
      <c r="AW120" s="355" t="s">
        <v>6814</v>
      </c>
      <c r="AX120" s="355" t="s">
        <v>7590</v>
      </c>
      <c r="AY120" s="355" t="s">
        <v>7591</v>
      </c>
      <c r="AZ120" s="355"/>
      <c r="BA120" s="355"/>
      <c r="BB120" s="355"/>
      <c r="BC120" s="355"/>
      <c r="BD120" s="356"/>
      <c r="BE120" s="356"/>
      <c r="BF120" s="355"/>
      <c r="BG120" s="355"/>
      <c r="BH120" s="355" t="s">
        <v>4654</v>
      </c>
      <c r="BI120" s="361" t="s">
        <v>6816</v>
      </c>
      <c r="BJ120" s="355" t="s">
        <v>6817</v>
      </c>
      <c r="BK120" s="355" t="s">
        <v>6818</v>
      </c>
      <c r="BL120" s="355" t="s">
        <v>3119</v>
      </c>
      <c r="BM120" s="355" t="s">
        <v>3119</v>
      </c>
      <c r="BN120" s="355"/>
      <c r="BO120" s="355"/>
      <c r="BP120" s="355" t="s">
        <v>6820</v>
      </c>
      <c r="BQ120" s="355"/>
      <c r="BR120" s="355"/>
      <c r="BS120" s="355"/>
      <c r="BT120" s="355"/>
      <c r="BU120" s="355"/>
      <c r="BV120" s="355"/>
      <c r="BW120" s="355" t="s">
        <v>6821</v>
      </c>
    </row>
    <row r="121" spans="1:75">
      <c r="A121" s="354">
        <v>119</v>
      </c>
      <c r="B121" s="354" t="s">
        <v>6578</v>
      </c>
      <c r="C121" s="355" t="s">
        <v>4769</v>
      </c>
      <c r="D121" s="356"/>
      <c r="E121" s="355" t="s">
        <v>2834</v>
      </c>
      <c r="F121" s="355" t="s">
        <v>3514</v>
      </c>
      <c r="G121" s="355" t="s">
        <v>3525</v>
      </c>
      <c r="H121" s="355" t="s">
        <v>3526</v>
      </c>
      <c r="I121" s="355" t="s">
        <v>3878</v>
      </c>
      <c r="J121" s="355" t="s">
        <v>3065</v>
      </c>
      <c r="K121" s="355" t="s">
        <v>7592</v>
      </c>
      <c r="L121" s="355" t="s">
        <v>5880</v>
      </c>
      <c r="M121" s="357">
        <v>43310</v>
      </c>
      <c r="N121" s="355" t="s">
        <v>4831</v>
      </c>
      <c r="O121" s="357">
        <v>43315</v>
      </c>
      <c r="P121" s="357">
        <v>43395</v>
      </c>
      <c r="Q121" s="358">
        <v>43423</v>
      </c>
      <c r="R121" s="359">
        <v>0.94166666666666676</v>
      </c>
      <c r="S121" s="355" t="s">
        <v>7593</v>
      </c>
      <c r="T121" s="355">
        <v>82381056567</v>
      </c>
      <c r="U121" s="355" t="s">
        <v>4760</v>
      </c>
      <c r="V121" s="355" t="s">
        <v>3876</v>
      </c>
      <c r="W121" s="355" t="s">
        <v>3877</v>
      </c>
      <c r="X121" s="355" t="s">
        <v>7594</v>
      </c>
      <c r="Y121" s="355">
        <v>1</v>
      </c>
      <c r="Z121" s="355"/>
      <c r="AA121" s="355" t="s">
        <v>7595</v>
      </c>
      <c r="AB121" s="360">
        <v>100535676</v>
      </c>
      <c r="AC121" s="356"/>
      <c r="AD121" s="356"/>
      <c r="AE121" s="356"/>
      <c r="AF121" s="355">
        <v>127</v>
      </c>
      <c r="AG121" s="355">
        <v>124</v>
      </c>
      <c r="AH121" s="355"/>
      <c r="AI121" s="355"/>
      <c r="AJ121" s="355" t="s">
        <v>6850</v>
      </c>
      <c r="AK121" s="355">
        <v>180</v>
      </c>
      <c r="AL121" s="355" t="s">
        <v>6808</v>
      </c>
      <c r="AM121" s="355">
        <v>13195676</v>
      </c>
      <c r="AN121" s="355" t="s">
        <v>7596</v>
      </c>
      <c r="AO121" s="355" t="s">
        <v>7597</v>
      </c>
      <c r="AP121" s="355" t="s">
        <v>7598</v>
      </c>
      <c r="AQ121" s="355" t="s">
        <v>7599</v>
      </c>
      <c r="AR121" s="355" t="s">
        <v>7600</v>
      </c>
      <c r="AS121" s="355">
        <v>5170983</v>
      </c>
      <c r="AT121" s="355"/>
      <c r="AU121" s="355"/>
      <c r="AV121" s="356"/>
      <c r="AW121" s="355" t="s">
        <v>6814</v>
      </c>
      <c r="AX121" s="355">
        <v>38.71</v>
      </c>
      <c r="AY121" s="355">
        <v>52.85</v>
      </c>
      <c r="AZ121" s="355"/>
      <c r="BA121" s="355"/>
      <c r="BB121" s="355"/>
      <c r="BC121" s="355"/>
      <c r="BD121" s="356"/>
      <c r="BE121" s="356"/>
      <c r="BF121" s="355"/>
      <c r="BG121" s="355"/>
      <c r="BH121" s="355" t="s">
        <v>7601</v>
      </c>
      <c r="BI121" s="361" t="s">
        <v>6816</v>
      </c>
      <c r="BJ121" s="355" t="s">
        <v>6817</v>
      </c>
      <c r="BK121" s="355" t="s">
        <v>6818</v>
      </c>
      <c r="BL121" s="355" t="s">
        <v>3119</v>
      </c>
      <c r="BM121" s="355" t="s">
        <v>3099</v>
      </c>
      <c r="BN121" s="355"/>
      <c r="BO121" s="355"/>
      <c r="BP121" s="355" t="s">
        <v>6820</v>
      </c>
      <c r="BQ121" s="355"/>
      <c r="BR121" s="355"/>
      <c r="BS121" s="355"/>
      <c r="BT121" s="355"/>
      <c r="BU121" s="355"/>
      <c r="BV121" s="355"/>
      <c r="BW121" s="355" t="s">
        <v>6821</v>
      </c>
    </row>
    <row r="122" spans="1:75">
      <c r="A122" s="354">
        <v>120</v>
      </c>
      <c r="B122" s="354" t="s">
        <v>6579</v>
      </c>
      <c r="C122" s="355" t="s">
        <v>4769</v>
      </c>
      <c r="D122" s="356"/>
      <c r="E122" s="355" t="s">
        <v>2834</v>
      </c>
      <c r="F122" s="355" t="s">
        <v>3514</v>
      </c>
      <c r="G122" s="355" t="s">
        <v>3519</v>
      </c>
      <c r="H122" s="355" t="s">
        <v>3527</v>
      </c>
      <c r="I122" s="355" t="s">
        <v>3882</v>
      </c>
      <c r="J122" s="355" t="s">
        <v>6930</v>
      </c>
      <c r="K122" s="355">
        <v>82288071754</v>
      </c>
      <c r="L122" s="355" t="s">
        <v>5880</v>
      </c>
      <c r="M122" s="357">
        <v>43322</v>
      </c>
      <c r="N122" s="355" t="s">
        <v>4831</v>
      </c>
      <c r="O122" s="357">
        <v>43322</v>
      </c>
      <c r="P122" s="357">
        <v>43393</v>
      </c>
      <c r="Q122" s="358">
        <v>43419</v>
      </c>
      <c r="R122" s="359">
        <v>0.72916666666666663</v>
      </c>
      <c r="S122" s="355" t="s">
        <v>7602</v>
      </c>
      <c r="T122" s="355">
        <v>85233823713</v>
      </c>
      <c r="U122" s="355" t="s">
        <v>4760</v>
      </c>
      <c r="V122" s="355" t="s">
        <v>3880</v>
      </c>
      <c r="W122" s="355" t="s">
        <v>3881</v>
      </c>
      <c r="X122" s="355" t="s">
        <v>7603</v>
      </c>
      <c r="Y122" s="355">
        <v>1</v>
      </c>
      <c r="Z122" s="355"/>
      <c r="AA122" s="360">
        <v>1466495</v>
      </c>
      <c r="AB122" s="360">
        <v>102111466</v>
      </c>
      <c r="AC122" s="355"/>
      <c r="AD122" s="355"/>
      <c r="AE122" s="355"/>
      <c r="AF122" s="355">
        <v>126</v>
      </c>
      <c r="AG122" s="355"/>
      <c r="AH122" s="355"/>
      <c r="AI122" s="355"/>
      <c r="AJ122" s="355" t="s">
        <v>6807</v>
      </c>
      <c r="AK122" s="355">
        <v>180</v>
      </c>
      <c r="AL122" s="355" t="s">
        <v>6808</v>
      </c>
      <c r="AM122" s="355">
        <v>13214920</v>
      </c>
      <c r="AN122" s="355" t="s">
        <v>7604</v>
      </c>
      <c r="AO122" s="355" t="s">
        <v>7605</v>
      </c>
      <c r="AP122" s="355" t="s">
        <v>7606</v>
      </c>
      <c r="AQ122" s="355" t="s">
        <v>7607</v>
      </c>
      <c r="AR122" s="355" t="s">
        <v>7608</v>
      </c>
      <c r="AS122" s="355">
        <v>5170891</v>
      </c>
      <c r="AT122" s="355"/>
      <c r="AU122" s="355"/>
      <c r="AV122" s="355"/>
      <c r="AW122" s="355" t="s">
        <v>6814</v>
      </c>
      <c r="AX122" s="355">
        <v>36.159999999999997</v>
      </c>
      <c r="AY122" s="355">
        <v>49.11</v>
      </c>
      <c r="AZ122" s="355"/>
      <c r="BA122" s="355"/>
      <c r="BB122" s="355"/>
      <c r="BC122" s="355"/>
      <c r="BD122" s="355"/>
      <c r="BE122" s="355"/>
      <c r="BF122" s="355"/>
      <c r="BG122" s="355"/>
      <c r="BH122" s="355" t="s">
        <v>6945</v>
      </c>
      <c r="BI122" s="361" t="s">
        <v>6816</v>
      </c>
      <c r="BJ122" s="355" t="s">
        <v>6817</v>
      </c>
      <c r="BK122" s="355" t="s">
        <v>6818</v>
      </c>
      <c r="BL122" s="355" t="s">
        <v>3119</v>
      </c>
      <c r="BM122" s="355" t="s">
        <v>3099</v>
      </c>
      <c r="BN122" s="355"/>
      <c r="BO122" s="355"/>
      <c r="BP122" s="355" t="s">
        <v>6820</v>
      </c>
      <c r="BQ122" s="355"/>
      <c r="BR122" s="355"/>
      <c r="BS122" s="355"/>
      <c r="BT122" s="355"/>
      <c r="BU122" s="355"/>
      <c r="BV122" s="355"/>
      <c r="BW122" s="355" t="s">
        <v>6821</v>
      </c>
    </row>
    <row r="123" spans="1:75">
      <c r="A123" s="354">
        <v>121</v>
      </c>
      <c r="B123" s="354" t="s">
        <v>6580</v>
      </c>
      <c r="C123" s="355" t="s">
        <v>4769</v>
      </c>
      <c r="D123" s="356"/>
      <c r="E123" s="355" t="s">
        <v>2834</v>
      </c>
      <c r="F123" s="355" t="s">
        <v>3514</v>
      </c>
      <c r="G123" s="355" t="s">
        <v>3528</v>
      </c>
      <c r="H123" s="355" t="s">
        <v>3529</v>
      </c>
      <c r="I123" s="361" t="s">
        <v>3889</v>
      </c>
      <c r="J123" s="355" t="s">
        <v>6930</v>
      </c>
      <c r="K123" s="355">
        <v>82288071754</v>
      </c>
      <c r="L123" s="355" t="s">
        <v>5880</v>
      </c>
      <c r="M123" s="368">
        <v>43325</v>
      </c>
      <c r="N123" s="355" t="s">
        <v>4831</v>
      </c>
      <c r="O123" s="368">
        <v>43325</v>
      </c>
      <c r="P123" s="357">
        <v>43394</v>
      </c>
      <c r="Q123" s="358">
        <v>43421</v>
      </c>
      <c r="R123" s="359">
        <v>0.67499999999999993</v>
      </c>
      <c r="S123" s="355" t="s">
        <v>7609</v>
      </c>
      <c r="T123" s="355">
        <v>85272388675</v>
      </c>
      <c r="U123" s="355" t="s">
        <v>4760</v>
      </c>
      <c r="V123" s="355" t="s">
        <v>3887</v>
      </c>
      <c r="W123" s="355" t="s">
        <v>3888</v>
      </c>
      <c r="X123" s="356" t="s">
        <v>7610</v>
      </c>
      <c r="Y123" s="355">
        <v>1</v>
      </c>
      <c r="Z123" s="355"/>
      <c r="AA123" s="360">
        <v>2159942</v>
      </c>
      <c r="AB123" s="360">
        <v>100808561</v>
      </c>
      <c r="AC123" s="355"/>
      <c r="AD123" s="355"/>
      <c r="AE123" s="356"/>
      <c r="AF123" s="355">
        <v>126</v>
      </c>
      <c r="AG123" s="355">
        <v>121</v>
      </c>
      <c r="AH123" s="355"/>
      <c r="AI123" s="355"/>
      <c r="AJ123" s="355" t="s">
        <v>6807</v>
      </c>
      <c r="AK123" s="355">
        <v>180</v>
      </c>
      <c r="AL123" s="355" t="s">
        <v>6808</v>
      </c>
      <c r="AM123" s="355">
        <v>13195284</v>
      </c>
      <c r="AN123" s="355" t="s">
        <v>7611</v>
      </c>
      <c r="AO123" s="355" t="s">
        <v>7612</v>
      </c>
      <c r="AP123" s="355" t="s">
        <v>7613</v>
      </c>
      <c r="AQ123" s="355" t="s">
        <v>7614</v>
      </c>
      <c r="AR123" s="355" t="s">
        <v>7615</v>
      </c>
      <c r="AS123" s="355">
        <v>5170717</v>
      </c>
      <c r="AT123" s="355"/>
      <c r="AU123" s="355"/>
      <c r="AV123" s="355"/>
      <c r="AW123" s="355" t="s">
        <v>6814</v>
      </c>
      <c r="AX123" s="355">
        <v>35.5</v>
      </c>
      <c r="AY123" s="355">
        <v>54.28</v>
      </c>
      <c r="AZ123" s="355"/>
      <c r="BA123" s="355"/>
      <c r="BB123" s="355"/>
      <c r="BC123" s="355"/>
      <c r="BD123" s="355"/>
      <c r="BE123" s="355"/>
      <c r="BF123" s="355"/>
      <c r="BG123" s="355"/>
      <c r="BH123" s="355" t="s">
        <v>7616</v>
      </c>
      <c r="BI123" s="361" t="s">
        <v>6816</v>
      </c>
      <c r="BJ123" s="355" t="s">
        <v>6817</v>
      </c>
      <c r="BK123" s="355" t="s">
        <v>6818</v>
      </c>
      <c r="BL123" s="355" t="s">
        <v>3119</v>
      </c>
      <c r="BM123" s="355" t="s">
        <v>3099</v>
      </c>
      <c r="BN123" s="355"/>
      <c r="BO123" s="355"/>
      <c r="BP123" s="355" t="s">
        <v>6820</v>
      </c>
      <c r="BQ123" s="355"/>
      <c r="BR123" s="355"/>
      <c r="BS123" s="355"/>
      <c r="BT123" s="355"/>
      <c r="BU123" s="355"/>
      <c r="BV123" s="355"/>
      <c r="BW123" s="355" t="s">
        <v>6821</v>
      </c>
    </row>
    <row r="124" spans="1:75">
      <c r="A124" s="354">
        <v>122</v>
      </c>
      <c r="B124" s="354" t="s">
        <v>6581</v>
      </c>
      <c r="C124" s="355" t="s">
        <v>4769</v>
      </c>
      <c r="D124" s="356"/>
      <c r="E124" s="355" t="s">
        <v>2834</v>
      </c>
      <c r="F124" s="355" t="s">
        <v>3514</v>
      </c>
      <c r="G124" s="355" t="s">
        <v>3530</v>
      </c>
      <c r="H124" s="355" t="s">
        <v>3531</v>
      </c>
      <c r="I124" s="355" t="s">
        <v>3893</v>
      </c>
      <c r="J124" s="355" t="s">
        <v>3118</v>
      </c>
      <c r="K124" s="355">
        <v>82391205785</v>
      </c>
      <c r="L124" s="355" t="s">
        <v>5880</v>
      </c>
      <c r="M124" s="368">
        <v>43309</v>
      </c>
      <c r="N124" s="355" t="s">
        <v>4831</v>
      </c>
      <c r="O124" s="368">
        <v>43311</v>
      </c>
      <c r="P124" s="357">
        <v>43394</v>
      </c>
      <c r="Q124" s="358">
        <v>43422</v>
      </c>
      <c r="R124" s="359">
        <v>0.8256944444444444</v>
      </c>
      <c r="S124" s="355" t="s">
        <v>5228</v>
      </c>
      <c r="T124" s="355">
        <v>85271750508</v>
      </c>
      <c r="U124" s="355" t="s">
        <v>4760</v>
      </c>
      <c r="V124" s="355" t="s">
        <v>3891</v>
      </c>
      <c r="W124" s="355" t="s">
        <v>3892</v>
      </c>
      <c r="X124" s="356" t="s">
        <v>7617</v>
      </c>
      <c r="Y124" s="355">
        <v>1</v>
      </c>
      <c r="Z124" s="355"/>
      <c r="AA124" s="355" t="str">
        <f>VLOOKUP(B124,TaskSurvey!$A$2:$AR$237,21,FALSE)</f>
        <v>-0. 37 N</v>
      </c>
      <c r="AB124" s="355" t="str">
        <f>VLOOKUP(B124,TaskSurvey!$A$2:$AR$237,22,FALSE)</f>
        <v>102.54 E</v>
      </c>
      <c r="AC124" s="355"/>
      <c r="AD124" s="355"/>
      <c r="AE124" s="356"/>
      <c r="AF124" s="355">
        <v>125</v>
      </c>
      <c r="AG124" s="355">
        <v>123</v>
      </c>
      <c r="AH124" s="355"/>
      <c r="AI124" s="355"/>
      <c r="AJ124" s="355" t="s">
        <v>6841</v>
      </c>
      <c r="AK124" s="355">
        <v>180</v>
      </c>
      <c r="AL124" s="355" t="s">
        <v>6808</v>
      </c>
      <c r="AM124" s="355">
        <v>13195921</v>
      </c>
      <c r="AN124" s="355" t="s">
        <v>7618</v>
      </c>
      <c r="AO124" s="355" t="s">
        <v>7619</v>
      </c>
      <c r="AP124" s="355" t="s">
        <v>7620</v>
      </c>
      <c r="AQ124" s="355" t="s">
        <v>7621</v>
      </c>
      <c r="AR124" s="355" t="s">
        <v>7568</v>
      </c>
      <c r="AS124" s="355">
        <v>5170977</v>
      </c>
      <c r="AT124" s="355"/>
      <c r="AU124" s="355"/>
      <c r="AV124" s="355"/>
      <c r="AW124" s="355" t="s">
        <v>6814</v>
      </c>
      <c r="AX124" s="355">
        <v>35.47</v>
      </c>
      <c r="AY124" s="355">
        <v>53.7</v>
      </c>
      <c r="AZ124" s="355"/>
      <c r="BA124" s="355"/>
      <c r="BB124" s="355"/>
      <c r="BC124" s="355"/>
      <c r="BD124" s="355"/>
      <c r="BE124" s="355"/>
      <c r="BF124" s="355"/>
      <c r="BG124" s="355"/>
      <c r="BH124" s="355" t="s">
        <v>7622</v>
      </c>
      <c r="BI124" s="361" t="s">
        <v>6816</v>
      </c>
      <c r="BJ124" s="355" t="s">
        <v>6817</v>
      </c>
      <c r="BK124" s="355" t="s">
        <v>6818</v>
      </c>
      <c r="BL124" s="355" t="s">
        <v>6882</v>
      </c>
      <c r="BM124" s="355" t="s">
        <v>3119</v>
      </c>
      <c r="BN124" s="355"/>
      <c r="BO124" s="355"/>
      <c r="BP124" s="355" t="s">
        <v>6820</v>
      </c>
      <c r="BQ124" s="355"/>
      <c r="BR124" s="355"/>
      <c r="BS124" s="355"/>
      <c r="BT124" s="355"/>
      <c r="BU124" s="355"/>
      <c r="BV124" s="355"/>
      <c r="BW124" s="355" t="s">
        <v>6821</v>
      </c>
    </row>
    <row r="125" spans="1:75">
      <c r="A125" s="354">
        <v>123</v>
      </c>
      <c r="B125" s="354" t="s">
        <v>6582</v>
      </c>
      <c r="C125" s="355" t="s">
        <v>4769</v>
      </c>
      <c r="D125" s="356"/>
      <c r="E125" s="355" t="s">
        <v>2834</v>
      </c>
      <c r="F125" s="355" t="s">
        <v>3514</v>
      </c>
      <c r="G125" s="355" t="s">
        <v>3532</v>
      </c>
      <c r="H125" s="355" t="s">
        <v>3533</v>
      </c>
      <c r="I125" s="355" t="s">
        <v>3897</v>
      </c>
      <c r="J125" s="355" t="s">
        <v>5432</v>
      </c>
      <c r="K125" s="355">
        <v>82172861817</v>
      </c>
      <c r="L125" s="355" t="s">
        <v>4879</v>
      </c>
      <c r="M125" s="368">
        <v>43338</v>
      </c>
      <c r="N125" s="355" t="s">
        <v>4831</v>
      </c>
      <c r="O125" s="368">
        <v>43338</v>
      </c>
      <c r="P125" s="357">
        <v>43394</v>
      </c>
      <c r="Q125" s="358">
        <v>43423</v>
      </c>
      <c r="R125" s="359">
        <v>0.60069444444444442</v>
      </c>
      <c r="S125" s="355" t="s">
        <v>5478</v>
      </c>
      <c r="T125" s="355">
        <v>85363962310</v>
      </c>
      <c r="U125" s="355" t="s">
        <v>4760</v>
      </c>
      <c r="V125" s="355" t="s">
        <v>3895</v>
      </c>
      <c r="W125" s="355" t="s">
        <v>3896</v>
      </c>
      <c r="X125" s="355" t="s">
        <v>7623</v>
      </c>
      <c r="Y125" s="355">
        <v>1</v>
      </c>
      <c r="Z125" s="355"/>
      <c r="AA125" s="355" t="s">
        <v>7624</v>
      </c>
      <c r="AB125" s="360">
        <v>103428441</v>
      </c>
      <c r="AC125" s="356"/>
      <c r="AD125" s="355"/>
      <c r="AE125" s="356"/>
      <c r="AF125" s="355">
        <v>122</v>
      </c>
      <c r="AG125" s="355">
        <v>123</v>
      </c>
      <c r="AH125" s="355"/>
      <c r="AI125" s="355"/>
      <c r="AJ125" s="355" t="s">
        <v>6841</v>
      </c>
      <c r="AK125" s="355">
        <v>180</v>
      </c>
      <c r="AL125" s="355" t="s">
        <v>6808</v>
      </c>
      <c r="AM125" s="355">
        <v>13318990</v>
      </c>
      <c r="AN125" s="355" t="s">
        <v>7625</v>
      </c>
      <c r="AO125" s="355" t="s">
        <v>7626</v>
      </c>
      <c r="AP125" s="355" t="s">
        <v>7627</v>
      </c>
      <c r="AQ125" s="355" t="s">
        <v>7628</v>
      </c>
      <c r="AR125" s="355" t="s">
        <v>7629</v>
      </c>
      <c r="AS125" s="355">
        <v>5171267</v>
      </c>
      <c r="AT125" s="355"/>
      <c r="AU125" s="355"/>
      <c r="AV125" s="355"/>
      <c r="AW125" s="355" t="s">
        <v>6814</v>
      </c>
      <c r="AX125" s="355">
        <v>35.32</v>
      </c>
      <c r="AY125" s="355">
        <v>53.71</v>
      </c>
      <c r="AZ125" s="355"/>
      <c r="BA125" s="355"/>
      <c r="BB125" s="355"/>
      <c r="BC125" s="355"/>
      <c r="BD125" s="356"/>
      <c r="BE125" s="356"/>
      <c r="BF125" s="355"/>
      <c r="BG125" s="355"/>
      <c r="BH125" s="355" t="s">
        <v>6871</v>
      </c>
      <c r="BI125" s="361" t="s">
        <v>6816</v>
      </c>
      <c r="BJ125" s="355" t="s">
        <v>6817</v>
      </c>
      <c r="BK125" s="355" t="s">
        <v>6818</v>
      </c>
      <c r="BL125" s="355"/>
      <c r="BM125" s="355" t="s">
        <v>5432</v>
      </c>
      <c r="BN125" s="355"/>
      <c r="BO125" s="355"/>
      <c r="BP125" s="355" t="s">
        <v>6820</v>
      </c>
      <c r="BQ125" s="355"/>
      <c r="BR125" s="355"/>
      <c r="BS125" s="355"/>
      <c r="BT125" s="355"/>
      <c r="BU125" s="355"/>
      <c r="BV125" s="355"/>
      <c r="BW125" s="355" t="s">
        <v>6821</v>
      </c>
    </row>
    <row r="126" spans="1:75">
      <c r="A126" s="354">
        <v>124</v>
      </c>
      <c r="B126" s="354" t="s">
        <v>6583</v>
      </c>
      <c r="C126" s="355" t="s">
        <v>4769</v>
      </c>
      <c r="D126" s="356"/>
      <c r="E126" s="355" t="s">
        <v>2834</v>
      </c>
      <c r="F126" s="355" t="s">
        <v>3514</v>
      </c>
      <c r="G126" s="355" t="s">
        <v>3525</v>
      </c>
      <c r="H126" s="355" t="s">
        <v>3534</v>
      </c>
      <c r="I126" s="355" t="s">
        <v>3900</v>
      </c>
      <c r="J126" s="355" t="s">
        <v>6930</v>
      </c>
      <c r="K126" s="355">
        <v>82288071754</v>
      </c>
      <c r="L126" s="355" t="s">
        <v>5880</v>
      </c>
      <c r="M126" s="368">
        <v>43328</v>
      </c>
      <c r="N126" s="355" t="s">
        <v>4831</v>
      </c>
      <c r="O126" s="368">
        <v>43338</v>
      </c>
      <c r="P126" s="357">
        <v>43395</v>
      </c>
      <c r="Q126" s="358">
        <v>43420</v>
      </c>
      <c r="R126" s="359">
        <v>0.69444444444444453</v>
      </c>
      <c r="S126" s="355" t="s">
        <v>7630</v>
      </c>
      <c r="T126" s="355">
        <v>81261885136</v>
      </c>
      <c r="U126" s="355" t="s">
        <v>4760</v>
      </c>
      <c r="V126" s="355" t="s">
        <v>3898</v>
      </c>
      <c r="W126" s="355" t="s">
        <v>3899</v>
      </c>
      <c r="X126" s="356" t="s">
        <v>7631</v>
      </c>
      <c r="Y126" s="355">
        <v>1</v>
      </c>
      <c r="Z126" s="355"/>
      <c r="AA126" s="355" t="s">
        <v>7632</v>
      </c>
      <c r="AB126" s="360">
        <v>100302143</v>
      </c>
      <c r="AC126" s="356"/>
      <c r="AD126" s="355"/>
      <c r="AE126" s="355"/>
      <c r="AF126" s="355">
        <v>135</v>
      </c>
      <c r="AG126" s="355">
        <v>134</v>
      </c>
      <c r="AH126" s="355"/>
      <c r="AI126" s="355"/>
      <c r="AJ126" s="355" t="s">
        <v>6807</v>
      </c>
      <c r="AK126" s="355">
        <v>180</v>
      </c>
      <c r="AL126" s="355" t="s">
        <v>6808</v>
      </c>
      <c r="AM126" s="355">
        <v>13211706</v>
      </c>
      <c r="AN126" s="355" t="s">
        <v>7633</v>
      </c>
      <c r="AO126" s="355" t="s">
        <v>7634</v>
      </c>
      <c r="AP126" s="355" t="s">
        <v>7635</v>
      </c>
      <c r="AQ126" s="355" t="s">
        <v>7636</v>
      </c>
      <c r="AR126" s="355" t="s">
        <v>7637</v>
      </c>
      <c r="AS126" s="355">
        <v>5170772</v>
      </c>
      <c r="AT126" s="355"/>
      <c r="AU126" s="355"/>
      <c r="AV126" s="355"/>
      <c r="AW126" s="355" t="s">
        <v>6814</v>
      </c>
      <c r="AX126" s="355">
        <v>36.89</v>
      </c>
      <c r="AY126" s="355">
        <v>53.99</v>
      </c>
      <c r="AZ126" s="355"/>
      <c r="BA126" s="355"/>
      <c r="BB126" s="355"/>
      <c r="BC126" s="355"/>
      <c r="BD126" s="356"/>
      <c r="BE126" s="356"/>
      <c r="BF126" s="355"/>
      <c r="BG126" s="355"/>
      <c r="BH126" s="355" t="s">
        <v>6871</v>
      </c>
      <c r="BI126" s="361" t="s">
        <v>6816</v>
      </c>
      <c r="BJ126" s="355" t="s">
        <v>6817</v>
      </c>
      <c r="BK126" s="355" t="s">
        <v>6818</v>
      </c>
      <c r="BL126" s="355" t="s">
        <v>6882</v>
      </c>
      <c r="BM126" s="355" t="s">
        <v>3118</v>
      </c>
      <c r="BN126" s="355"/>
      <c r="BO126" s="355"/>
      <c r="BP126" s="355" t="s">
        <v>6820</v>
      </c>
      <c r="BQ126" s="355"/>
      <c r="BR126" s="355"/>
      <c r="BS126" s="355"/>
      <c r="BT126" s="355"/>
      <c r="BU126" s="355"/>
      <c r="BV126" s="355"/>
      <c r="BW126" s="355" t="s">
        <v>6821</v>
      </c>
    </row>
    <row r="127" spans="1:75">
      <c r="A127" s="354">
        <v>125</v>
      </c>
      <c r="B127" s="354" t="s">
        <v>6584</v>
      </c>
      <c r="C127" s="355" t="s">
        <v>4769</v>
      </c>
      <c r="D127" s="356"/>
      <c r="E127" s="355" t="s">
        <v>2834</v>
      </c>
      <c r="F127" s="355" t="s">
        <v>3514</v>
      </c>
      <c r="G127" s="355" t="s">
        <v>3535</v>
      </c>
      <c r="H127" s="355" t="s">
        <v>3536</v>
      </c>
      <c r="I127" s="355" t="s">
        <v>3904</v>
      </c>
      <c r="J127" s="355" t="s">
        <v>3065</v>
      </c>
      <c r="K127" s="355">
        <v>87783797917</v>
      </c>
      <c r="L127" s="355" t="s">
        <v>5880</v>
      </c>
      <c r="M127" s="368">
        <v>43303</v>
      </c>
      <c r="N127" s="355" t="s">
        <v>4831</v>
      </c>
      <c r="O127" s="368">
        <v>43307</v>
      </c>
      <c r="P127" s="357">
        <v>43392</v>
      </c>
      <c r="Q127" s="358">
        <v>43418</v>
      </c>
      <c r="R127" s="359">
        <v>0.73888888888888893</v>
      </c>
      <c r="S127" s="355" t="s">
        <v>7638</v>
      </c>
      <c r="T127" s="355" t="s">
        <v>7639</v>
      </c>
      <c r="U127" s="355" t="s">
        <v>4760</v>
      </c>
      <c r="V127" s="355" t="s">
        <v>3902</v>
      </c>
      <c r="W127" s="355" t="s">
        <v>3903</v>
      </c>
      <c r="X127" s="356"/>
      <c r="Y127" s="355">
        <v>1</v>
      </c>
      <c r="Z127" s="355"/>
      <c r="AA127" s="360">
        <v>1678373</v>
      </c>
      <c r="AB127" s="360">
        <v>101446617</v>
      </c>
      <c r="AC127" s="356"/>
      <c r="AD127" s="355"/>
      <c r="AE127" s="356"/>
      <c r="AF127" s="355">
        <v>123</v>
      </c>
      <c r="AG127" s="355">
        <v>114</v>
      </c>
      <c r="AH127" s="355"/>
      <c r="AI127" s="355"/>
      <c r="AJ127" s="355"/>
      <c r="AK127" s="356"/>
      <c r="AL127" s="356"/>
      <c r="AM127" s="355">
        <v>13196639</v>
      </c>
      <c r="AN127" s="355" t="s">
        <v>7640</v>
      </c>
      <c r="AO127" s="355" t="s">
        <v>7641</v>
      </c>
      <c r="AP127" s="355" t="s">
        <v>7642</v>
      </c>
      <c r="AQ127" s="355" t="s">
        <v>7643</v>
      </c>
      <c r="AR127" s="355" t="s">
        <v>7644</v>
      </c>
      <c r="AS127" s="355">
        <v>5170678</v>
      </c>
      <c r="AT127" s="355"/>
      <c r="AU127" s="355"/>
      <c r="AV127" s="356"/>
      <c r="AW127" s="355" t="s">
        <v>6814</v>
      </c>
      <c r="AX127" s="355">
        <v>35.700000000000003</v>
      </c>
      <c r="AY127" s="355">
        <v>51.28</v>
      </c>
      <c r="AZ127" s="355"/>
      <c r="BA127" s="355"/>
      <c r="BB127" s="355"/>
      <c r="BC127" s="355"/>
      <c r="BD127" s="356"/>
      <c r="BE127" s="356"/>
      <c r="BF127" s="355"/>
      <c r="BG127" s="355"/>
      <c r="BH127" s="355" t="s">
        <v>7645</v>
      </c>
      <c r="BI127" s="361" t="s">
        <v>6816</v>
      </c>
      <c r="BJ127" s="355" t="s">
        <v>6817</v>
      </c>
      <c r="BK127" s="355" t="s">
        <v>6818</v>
      </c>
      <c r="BL127" s="355" t="s">
        <v>3119</v>
      </c>
      <c r="BM127" s="355"/>
      <c r="BN127" s="355"/>
      <c r="BO127" s="355"/>
      <c r="BP127" s="355" t="s">
        <v>6820</v>
      </c>
      <c r="BQ127" s="355"/>
      <c r="BR127" s="355"/>
      <c r="BS127" s="355"/>
      <c r="BT127" s="355"/>
      <c r="BU127" s="355"/>
      <c r="BV127" s="355"/>
      <c r="BW127" s="355" t="s">
        <v>6821</v>
      </c>
    </row>
    <row r="128" spans="1:75">
      <c r="A128" s="354">
        <v>126</v>
      </c>
      <c r="B128" s="354" t="s">
        <v>6585</v>
      </c>
      <c r="C128" s="355" t="s">
        <v>4769</v>
      </c>
      <c r="D128" s="356"/>
      <c r="E128" s="355" t="s">
        <v>2834</v>
      </c>
      <c r="F128" s="355" t="s">
        <v>3514</v>
      </c>
      <c r="G128" s="355" t="s">
        <v>3528</v>
      </c>
      <c r="H128" s="355" t="s">
        <v>3537</v>
      </c>
      <c r="I128" s="355" t="s">
        <v>3907</v>
      </c>
      <c r="J128" s="355" t="s">
        <v>3101</v>
      </c>
      <c r="K128" s="355">
        <v>82288071754</v>
      </c>
      <c r="L128" s="355" t="s">
        <v>5880</v>
      </c>
      <c r="M128" s="357">
        <v>43328</v>
      </c>
      <c r="N128" s="355" t="s">
        <v>4831</v>
      </c>
      <c r="O128" s="357">
        <v>43328</v>
      </c>
      <c r="P128" s="357">
        <v>43397</v>
      </c>
      <c r="Q128" s="358">
        <v>43422</v>
      </c>
      <c r="R128" s="359">
        <v>0.67083333333333339</v>
      </c>
      <c r="S128" s="355" t="s">
        <v>5497</v>
      </c>
      <c r="T128" s="355">
        <v>81396329009</v>
      </c>
      <c r="U128" s="355" t="s">
        <v>4760</v>
      </c>
      <c r="V128" s="355" t="s">
        <v>3905</v>
      </c>
      <c r="W128" s="355" t="s">
        <v>3906</v>
      </c>
      <c r="X128" s="356" t="s">
        <v>7646</v>
      </c>
      <c r="Y128" s="355">
        <v>1</v>
      </c>
      <c r="Z128" s="355"/>
      <c r="AA128" s="360">
        <v>1708962</v>
      </c>
      <c r="AB128" s="360">
        <v>100398503</v>
      </c>
      <c r="AC128" s="356"/>
      <c r="AD128" s="356"/>
      <c r="AE128" s="356"/>
      <c r="AF128" s="355">
        <v>125</v>
      </c>
      <c r="AG128" s="355">
        <v>117</v>
      </c>
      <c r="AH128" s="355"/>
      <c r="AI128" s="356"/>
      <c r="AJ128" s="355" t="s">
        <v>6807</v>
      </c>
      <c r="AK128" s="355">
        <v>180</v>
      </c>
      <c r="AL128" s="355" t="s">
        <v>6808</v>
      </c>
      <c r="AM128" s="355">
        <v>13318861</v>
      </c>
      <c r="AN128" s="355" t="s">
        <v>7647</v>
      </c>
      <c r="AO128" s="355" t="s">
        <v>7648</v>
      </c>
      <c r="AP128" s="355" t="s">
        <v>7649</v>
      </c>
      <c r="AQ128" s="355" t="s">
        <v>7599</v>
      </c>
      <c r="AR128" s="355" t="s">
        <v>7650</v>
      </c>
      <c r="AS128" s="355">
        <v>5170838</v>
      </c>
      <c r="AT128" s="356"/>
      <c r="AU128" s="356"/>
      <c r="AV128" s="356"/>
      <c r="AW128" s="355" t="s">
        <v>6814</v>
      </c>
      <c r="AX128" s="355">
        <v>37.54</v>
      </c>
      <c r="AY128" s="355">
        <v>52.46</v>
      </c>
      <c r="AZ128" s="355"/>
      <c r="BA128" s="355"/>
      <c r="BB128" s="355"/>
      <c r="BC128" s="355"/>
      <c r="BD128" s="356"/>
      <c r="BE128" s="356"/>
      <c r="BF128" s="355"/>
      <c r="BG128" s="355"/>
      <c r="BH128" s="355" t="s">
        <v>7387</v>
      </c>
      <c r="BI128" s="361" t="s">
        <v>6816</v>
      </c>
      <c r="BJ128" s="355" t="s">
        <v>6817</v>
      </c>
      <c r="BK128" s="355" t="s">
        <v>6818</v>
      </c>
      <c r="BL128" s="355" t="s">
        <v>7651</v>
      </c>
      <c r="BM128" s="355" t="s">
        <v>3099</v>
      </c>
      <c r="BN128" s="355"/>
      <c r="BO128" s="355"/>
      <c r="BP128" s="355" t="s">
        <v>6820</v>
      </c>
      <c r="BQ128" s="355"/>
      <c r="BR128" s="355"/>
      <c r="BS128" s="355"/>
      <c r="BT128" s="355"/>
      <c r="BU128" s="355"/>
      <c r="BV128" s="355"/>
      <c r="BW128" s="355" t="s">
        <v>6821</v>
      </c>
    </row>
    <row r="129" spans="1:75">
      <c r="A129" s="354">
        <v>127</v>
      </c>
      <c r="B129" s="354" t="s">
        <v>6586</v>
      </c>
      <c r="C129" s="355" t="s">
        <v>4769</v>
      </c>
      <c r="D129" s="356"/>
      <c r="E129" s="355" t="s">
        <v>2834</v>
      </c>
      <c r="F129" s="355" t="s">
        <v>3514</v>
      </c>
      <c r="G129" s="355" t="s">
        <v>3538</v>
      </c>
      <c r="H129" s="355" t="s">
        <v>3539</v>
      </c>
      <c r="I129" s="355" t="s">
        <v>4682</v>
      </c>
      <c r="J129" s="355" t="s">
        <v>5432</v>
      </c>
      <c r="K129" s="355">
        <v>82172861817</v>
      </c>
      <c r="L129" s="355" t="s">
        <v>4879</v>
      </c>
      <c r="M129" s="356"/>
      <c r="N129" s="376" t="s">
        <v>4831</v>
      </c>
      <c r="O129" s="356"/>
      <c r="P129" s="355"/>
      <c r="Q129" s="358">
        <v>43469</v>
      </c>
      <c r="R129" s="355"/>
      <c r="S129" s="355" t="s">
        <v>7652</v>
      </c>
      <c r="T129" s="355">
        <v>85278785933</v>
      </c>
      <c r="U129" s="355" t="s">
        <v>4760</v>
      </c>
      <c r="V129" s="355" t="s">
        <v>4680</v>
      </c>
      <c r="W129" s="355" t="s">
        <v>4681</v>
      </c>
      <c r="X129" s="355" t="s">
        <v>7653</v>
      </c>
      <c r="Y129" s="356"/>
      <c r="Z129" s="355"/>
      <c r="AA129" s="355" t="str">
        <f>VLOOKUP(B129,TaskSurvey!$A$2:$AR$237,21,FALSE)</f>
        <v>0"55"45 N</v>
      </c>
      <c r="AB129" s="355" t="str">
        <f>VLOOKUP(B129,TaskSurvey!$A$2:$AR$237,22,FALSE)</f>
        <v>104"26"37 E</v>
      </c>
      <c r="AC129" s="355"/>
      <c r="AD129" s="355"/>
      <c r="AE129" s="356"/>
      <c r="AF129" s="356"/>
      <c r="AG129" s="355">
        <v>122</v>
      </c>
      <c r="AH129" s="355"/>
      <c r="AI129" s="356"/>
      <c r="AJ129" s="356"/>
      <c r="AK129" s="356"/>
      <c r="AL129" s="356"/>
      <c r="AM129" s="355">
        <v>13196061</v>
      </c>
      <c r="AN129" s="355" t="s">
        <v>7654</v>
      </c>
      <c r="AO129" s="355" t="s">
        <v>7655</v>
      </c>
      <c r="AP129" s="355" t="s">
        <v>7656</v>
      </c>
      <c r="AQ129" s="355" t="s">
        <v>7657</v>
      </c>
      <c r="AR129" s="355" t="s">
        <v>7658</v>
      </c>
      <c r="AS129" s="355">
        <v>4170560</v>
      </c>
      <c r="AT129" s="356"/>
      <c r="AU129" s="356"/>
      <c r="AV129" s="356"/>
      <c r="AW129" s="355" t="s">
        <v>6814</v>
      </c>
      <c r="AX129" s="355" t="s">
        <v>7659</v>
      </c>
      <c r="AY129" s="355" t="s">
        <v>7660</v>
      </c>
      <c r="AZ129" s="355"/>
      <c r="BA129" s="355"/>
      <c r="BB129" s="355"/>
      <c r="BC129" s="355"/>
      <c r="BD129" s="355"/>
      <c r="BE129" s="355"/>
      <c r="BF129" s="355"/>
      <c r="BG129" s="355"/>
      <c r="BH129" s="355"/>
      <c r="BI129" s="361" t="s">
        <v>6816</v>
      </c>
      <c r="BJ129" s="377" t="s">
        <v>6817</v>
      </c>
      <c r="BK129" s="377" t="s">
        <v>6818</v>
      </c>
      <c r="BL129" s="355" t="s">
        <v>5432</v>
      </c>
      <c r="BM129" s="355" t="s">
        <v>5432</v>
      </c>
      <c r="BN129" s="355"/>
      <c r="BO129" s="355"/>
      <c r="BP129" s="355" t="s">
        <v>7661</v>
      </c>
      <c r="BQ129" s="355"/>
      <c r="BR129" s="355"/>
      <c r="BS129" s="355"/>
      <c r="BT129" s="355"/>
      <c r="BU129" s="355"/>
      <c r="BV129" s="355"/>
      <c r="BW129" s="355" t="s">
        <v>6821</v>
      </c>
    </row>
    <row r="130" spans="1:75">
      <c r="A130" s="354">
        <v>128</v>
      </c>
      <c r="B130" s="354" t="s">
        <v>6587</v>
      </c>
      <c r="C130" s="355" t="s">
        <v>4769</v>
      </c>
      <c r="D130" s="356"/>
      <c r="E130" s="355" t="s">
        <v>2834</v>
      </c>
      <c r="F130" s="355" t="s">
        <v>3514</v>
      </c>
      <c r="G130" s="355" t="s">
        <v>3535</v>
      </c>
      <c r="H130" s="355" t="s">
        <v>3540</v>
      </c>
      <c r="I130" s="355" t="s">
        <v>3910</v>
      </c>
      <c r="J130" s="355" t="s">
        <v>3101</v>
      </c>
      <c r="K130" s="355">
        <v>82288071754</v>
      </c>
      <c r="L130" s="355" t="s">
        <v>5880</v>
      </c>
      <c r="M130" s="357">
        <v>43333</v>
      </c>
      <c r="N130" s="355" t="s">
        <v>4831</v>
      </c>
      <c r="O130" s="357">
        <v>43333</v>
      </c>
      <c r="P130" s="357">
        <v>43392</v>
      </c>
      <c r="Q130" s="358">
        <v>43417</v>
      </c>
      <c r="R130" s="359">
        <v>0.9458333333333333</v>
      </c>
      <c r="S130" s="355" t="s">
        <v>7662</v>
      </c>
      <c r="T130" s="355">
        <v>85272776511</v>
      </c>
      <c r="U130" s="355" t="s">
        <v>4760</v>
      </c>
      <c r="V130" s="355" t="s">
        <v>7663</v>
      </c>
      <c r="W130" s="355" t="s">
        <v>3909</v>
      </c>
      <c r="X130" s="356" t="s">
        <v>7664</v>
      </c>
      <c r="Y130" s="355">
        <v>1</v>
      </c>
      <c r="Z130" s="355"/>
      <c r="AA130" s="360">
        <v>1290265</v>
      </c>
      <c r="AB130" s="360">
        <v>101186446</v>
      </c>
      <c r="AC130" s="355"/>
      <c r="AD130" s="355"/>
      <c r="AE130" s="356"/>
      <c r="AF130" s="356">
        <v>73</v>
      </c>
      <c r="AG130" s="356"/>
      <c r="AH130" s="355"/>
      <c r="AI130" s="356"/>
      <c r="AJ130" s="356" t="s">
        <v>6807</v>
      </c>
      <c r="AK130" s="355">
        <v>180</v>
      </c>
      <c r="AL130" s="355" t="s">
        <v>6808</v>
      </c>
      <c r="AM130" s="355"/>
      <c r="AN130" s="355" t="s">
        <v>7665</v>
      </c>
      <c r="AO130" s="355" t="s">
        <v>7666</v>
      </c>
      <c r="AP130" s="355" t="s">
        <v>7667</v>
      </c>
      <c r="AQ130" s="355" t="s">
        <v>7668</v>
      </c>
      <c r="AR130" s="355" t="s">
        <v>7669</v>
      </c>
      <c r="AS130" s="355">
        <v>5170773</v>
      </c>
      <c r="AT130" s="356"/>
      <c r="AU130" s="356"/>
      <c r="AV130" s="355"/>
      <c r="AW130" s="355" t="s">
        <v>6814</v>
      </c>
      <c r="AX130" s="355"/>
      <c r="AY130" s="355"/>
      <c r="AZ130" s="355"/>
      <c r="BA130" s="355"/>
      <c r="BB130" s="355"/>
      <c r="BC130" s="355"/>
      <c r="BD130" s="355"/>
      <c r="BE130" s="355"/>
      <c r="BF130" s="355"/>
      <c r="BG130" s="355"/>
      <c r="BH130" s="355" t="s">
        <v>6871</v>
      </c>
      <c r="BI130" s="361" t="s">
        <v>6816</v>
      </c>
      <c r="BJ130" s="355" t="s">
        <v>6817</v>
      </c>
      <c r="BK130" s="355" t="s">
        <v>6818</v>
      </c>
      <c r="BL130" s="355" t="s">
        <v>7651</v>
      </c>
      <c r="BM130" s="355" t="s">
        <v>4920</v>
      </c>
      <c r="BN130" s="355"/>
      <c r="BO130" s="355"/>
      <c r="BP130" s="355" t="s">
        <v>6820</v>
      </c>
      <c r="BQ130" s="355" t="s">
        <v>6947</v>
      </c>
      <c r="BR130" s="355"/>
      <c r="BS130" s="355"/>
      <c r="BT130" s="355"/>
      <c r="BU130" s="355"/>
      <c r="BV130" s="355"/>
      <c r="BW130" s="355" t="s">
        <v>6821</v>
      </c>
    </row>
    <row r="131" spans="1:75">
      <c r="A131" s="354">
        <v>129</v>
      </c>
      <c r="B131" s="354" t="s">
        <v>6588</v>
      </c>
      <c r="C131" s="355" t="s">
        <v>4769</v>
      </c>
      <c r="D131" s="356"/>
      <c r="E131" s="355" t="s">
        <v>5518</v>
      </c>
      <c r="F131" s="355" t="s">
        <v>3541</v>
      </c>
      <c r="G131" s="355" t="s">
        <v>3542</v>
      </c>
      <c r="H131" s="355" t="s">
        <v>3543</v>
      </c>
      <c r="I131" s="355" t="s">
        <v>3915</v>
      </c>
      <c r="J131" s="355" t="s">
        <v>6142</v>
      </c>
      <c r="K131" s="355">
        <v>83819623799</v>
      </c>
      <c r="L131" s="355" t="s">
        <v>4827</v>
      </c>
      <c r="M131" s="368">
        <v>43304</v>
      </c>
      <c r="N131" s="355" t="s">
        <v>4831</v>
      </c>
      <c r="O131" s="357">
        <v>43306</v>
      </c>
      <c r="P131" s="357">
        <v>43381</v>
      </c>
      <c r="Q131" s="358">
        <v>43416</v>
      </c>
      <c r="R131" s="359">
        <v>0.58750000000000002</v>
      </c>
      <c r="S131" s="355" t="s">
        <v>5519</v>
      </c>
      <c r="T131" s="355"/>
      <c r="U131" s="355" t="s">
        <v>4760</v>
      </c>
      <c r="V131" s="378" t="s">
        <v>3912</v>
      </c>
      <c r="W131" s="355" t="s">
        <v>3913</v>
      </c>
      <c r="X131" s="355" t="s">
        <v>7670</v>
      </c>
      <c r="Y131" s="355">
        <v>1</v>
      </c>
      <c r="Z131" s="355"/>
      <c r="AA131" s="360">
        <v>-6112896</v>
      </c>
      <c r="AB131" s="360">
        <v>106743756</v>
      </c>
      <c r="AC131" s="356"/>
      <c r="AD131" s="356"/>
      <c r="AE131" s="356"/>
      <c r="AF131" s="355">
        <v>123</v>
      </c>
      <c r="AG131" s="355">
        <v>129</v>
      </c>
      <c r="AH131" s="356"/>
      <c r="AI131" s="356"/>
      <c r="AJ131" s="356" t="s">
        <v>6841</v>
      </c>
      <c r="AK131" s="355">
        <v>180</v>
      </c>
      <c r="AL131" s="355" t="s">
        <v>6808</v>
      </c>
      <c r="AM131" s="355">
        <v>13194951</v>
      </c>
      <c r="AN131" s="355" t="s">
        <v>7671</v>
      </c>
      <c r="AO131" s="355" t="s">
        <v>7672</v>
      </c>
      <c r="AP131" s="355" t="s">
        <v>7673</v>
      </c>
      <c r="AQ131" s="355" t="s">
        <v>7674</v>
      </c>
      <c r="AR131" s="355" t="s">
        <v>7675</v>
      </c>
      <c r="AS131" s="355" t="s">
        <v>7676</v>
      </c>
      <c r="AT131" s="356"/>
      <c r="AU131" s="356"/>
      <c r="AV131" s="355"/>
      <c r="AW131" s="355" t="s">
        <v>6814</v>
      </c>
      <c r="AX131" s="355">
        <v>35.75</v>
      </c>
      <c r="AY131" s="355">
        <v>54.18</v>
      </c>
      <c r="AZ131" s="355"/>
      <c r="BA131" s="355"/>
      <c r="BB131" s="355"/>
      <c r="BC131" s="355"/>
      <c r="BD131" s="355"/>
      <c r="BE131" s="355"/>
      <c r="BF131" s="355"/>
      <c r="BG131" s="355"/>
      <c r="BH131" s="355" t="s">
        <v>7677</v>
      </c>
      <c r="BI131" s="361" t="s">
        <v>6816</v>
      </c>
      <c r="BJ131" s="355" t="s">
        <v>6817</v>
      </c>
      <c r="BK131" s="355" t="s">
        <v>6818</v>
      </c>
      <c r="BL131" s="355" t="s">
        <v>169</v>
      </c>
      <c r="BM131" s="355" t="s">
        <v>7678</v>
      </c>
      <c r="BN131" s="355"/>
      <c r="BO131" s="355"/>
      <c r="BP131" s="355" t="s">
        <v>6820</v>
      </c>
      <c r="BQ131" s="355" t="s">
        <v>6947</v>
      </c>
      <c r="BR131" s="355"/>
      <c r="BS131" s="355"/>
      <c r="BT131" s="355"/>
      <c r="BU131" s="355"/>
      <c r="BV131" s="355"/>
      <c r="BW131" s="355" t="s">
        <v>6821</v>
      </c>
    </row>
    <row r="132" spans="1:75">
      <c r="A132" s="354">
        <v>130</v>
      </c>
      <c r="B132" s="354" t="s">
        <v>6589</v>
      </c>
      <c r="C132" s="355" t="s">
        <v>4769</v>
      </c>
      <c r="D132" s="361">
        <v>19</v>
      </c>
      <c r="E132" s="355" t="s">
        <v>4824</v>
      </c>
      <c r="F132" s="355" t="s">
        <v>3541</v>
      </c>
      <c r="G132" s="355" t="s">
        <v>3544</v>
      </c>
      <c r="H132" s="355" t="s">
        <v>3545</v>
      </c>
      <c r="I132" s="355" t="s">
        <v>3919</v>
      </c>
      <c r="J132" s="355" t="s">
        <v>3042</v>
      </c>
      <c r="K132" s="355">
        <v>85710211890</v>
      </c>
      <c r="L132" s="355" t="s">
        <v>4827</v>
      </c>
      <c r="M132" s="357">
        <v>43299</v>
      </c>
      <c r="N132" s="355" t="s">
        <v>4831</v>
      </c>
      <c r="O132" s="357">
        <v>43302</v>
      </c>
      <c r="P132" s="357">
        <v>43381</v>
      </c>
      <c r="Q132" s="358">
        <v>43416</v>
      </c>
      <c r="R132" s="359">
        <v>0.56805555555555554</v>
      </c>
      <c r="S132" s="355" t="s">
        <v>1206</v>
      </c>
      <c r="T132" s="355" t="s">
        <v>7679</v>
      </c>
      <c r="U132" s="355" t="s">
        <v>4760</v>
      </c>
      <c r="V132" s="355" t="s">
        <v>3917</v>
      </c>
      <c r="W132" s="355" t="s">
        <v>3918</v>
      </c>
      <c r="X132" s="355" t="s">
        <v>7680</v>
      </c>
      <c r="Y132" s="355">
        <v>1</v>
      </c>
      <c r="Z132" s="355"/>
      <c r="AA132" s="360">
        <v>-6134866</v>
      </c>
      <c r="AB132" s="360">
        <v>106807656</v>
      </c>
      <c r="AC132" s="356"/>
      <c r="AD132" s="356"/>
      <c r="AE132" s="356"/>
      <c r="AF132" s="355">
        <v>155</v>
      </c>
      <c r="AG132" s="355">
        <v>102</v>
      </c>
      <c r="AH132" s="355"/>
      <c r="AI132" s="356"/>
      <c r="AJ132" s="356" t="s">
        <v>7681</v>
      </c>
      <c r="AK132" s="355">
        <v>180</v>
      </c>
      <c r="AL132" s="355" t="s">
        <v>6808</v>
      </c>
      <c r="AM132" s="355">
        <v>13198591</v>
      </c>
      <c r="AN132" s="355" t="s">
        <v>7682</v>
      </c>
      <c r="AO132" s="355" t="s">
        <v>7683</v>
      </c>
      <c r="AP132" s="355" t="s">
        <v>7684</v>
      </c>
      <c r="AQ132" s="355" t="s">
        <v>7685</v>
      </c>
      <c r="AR132" s="355"/>
      <c r="AS132" s="355" t="s">
        <v>7686</v>
      </c>
      <c r="AT132" s="356"/>
      <c r="AU132" s="356"/>
      <c r="AV132" s="355"/>
      <c r="AW132" s="355" t="s">
        <v>6814</v>
      </c>
      <c r="AX132" s="355">
        <v>41.67</v>
      </c>
      <c r="AY132" s="355">
        <v>50.46</v>
      </c>
      <c r="AZ132" s="355"/>
      <c r="BA132" s="355"/>
      <c r="BB132" s="355"/>
      <c r="BC132" s="355"/>
      <c r="BD132" s="355"/>
      <c r="BE132" s="355"/>
      <c r="BF132" s="355"/>
      <c r="BG132" s="355"/>
      <c r="BH132" s="355" t="s">
        <v>7687</v>
      </c>
      <c r="BI132" s="361" t="s">
        <v>6816</v>
      </c>
      <c r="BJ132" s="355" t="s">
        <v>6817</v>
      </c>
      <c r="BK132" s="355" t="s">
        <v>6818</v>
      </c>
      <c r="BL132" s="355" t="s">
        <v>169</v>
      </c>
      <c r="BM132" s="355" t="s">
        <v>3039</v>
      </c>
      <c r="BN132" s="355"/>
      <c r="BO132" s="355"/>
      <c r="BP132" s="355" t="s">
        <v>6820</v>
      </c>
      <c r="BQ132" s="355" t="s">
        <v>6947</v>
      </c>
      <c r="BR132" s="355"/>
      <c r="BS132" s="355"/>
      <c r="BT132" s="355"/>
      <c r="BU132" s="355"/>
      <c r="BV132" s="355"/>
      <c r="BW132" s="355" t="s">
        <v>6821</v>
      </c>
    </row>
    <row r="133" spans="1:75" hidden="1">
      <c r="A133" s="343">
        <v>131</v>
      </c>
      <c r="B133" s="343" t="e">
        <v>#N/A</v>
      </c>
      <c r="C133" s="369"/>
      <c r="D133" s="369"/>
      <c r="E133" s="369" t="s">
        <v>4824</v>
      </c>
      <c r="F133" s="370" t="s">
        <v>3541</v>
      </c>
      <c r="G133" s="369" t="s">
        <v>3546</v>
      </c>
      <c r="H133" s="369" t="s">
        <v>3547</v>
      </c>
      <c r="I133" s="369" t="s">
        <v>3924</v>
      </c>
      <c r="J133" s="369"/>
      <c r="K133" s="369"/>
      <c r="L133" s="369"/>
      <c r="M133" s="369"/>
      <c r="N133" s="369"/>
      <c r="O133" s="369"/>
      <c r="P133" s="369"/>
      <c r="Q133" s="369"/>
      <c r="R133" s="369"/>
      <c r="S133" s="369"/>
      <c r="T133" s="369"/>
      <c r="U133" s="369" t="s">
        <v>4760</v>
      </c>
      <c r="V133" s="369"/>
      <c r="W133" s="371"/>
      <c r="X133" s="372"/>
      <c r="Y133" s="372"/>
      <c r="Z133" s="369"/>
      <c r="AA133" s="369"/>
      <c r="AB133" s="369"/>
      <c r="AC133" s="369"/>
      <c r="AD133" s="369"/>
      <c r="AE133" s="371"/>
      <c r="AF133" s="371"/>
      <c r="AG133" s="371"/>
      <c r="AH133" s="369"/>
      <c r="AI133" s="372"/>
      <c r="AJ133" s="371"/>
      <c r="AK133" s="369"/>
      <c r="AL133" s="369"/>
      <c r="AM133" s="369"/>
      <c r="AN133" s="369"/>
      <c r="AO133" s="369"/>
      <c r="AP133" s="369"/>
      <c r="AQ133" s="369"/>
      <c r="AR133" s="369"/>
      <c r="AS133" s="371"/>
      <c r="AT133" s="371"/>
      <c r="AU133" s="371"/>
      <c r="AV133" s="369"/>
      <c r="AW133" s="369"/>
      <c r="AX133" s="371"/>
      <c r="AY133" s="371"/>
      <c r="AZ133" s="369"/>
      <c r="BA133" s="369"/>
      <c r="BB133" s="369"/>
      <c r="BC133" s="369"/>
      <c r="BD133" s="369"/>
      <c r="BE133" s="369"/>
      <c r="BF133" s="369"/>
      <c r="BG133" s="369"/>
      <c r="BH133" s="369"/>
      <c r="BI133" s="369"/>
      <c r="BJ133" s="369"/>
      <c r="BK133" s="369"/>
      <c r="BL133" s="369"/>
      <c r="BM133" s="369"/>
      <c r="BN133" s="369"/>
      <c r="BO133" s="369"/>
      <c r="BP133" s="369"/>
      <c r="BQ133" s="369"/>
      <c r="BR133" s="369"/>
      <c r="BS133" s="369"/>
      <c r="BT133" s="369"/>
      <c r="BU133" s="369"/>
      <c r="BV133" s="369"/>
      <c r="BW133" s="370" t="s">
        <v>6821</v>
      </c>
    </row>
    <row r="134" spans="1:75" hidden="1">
      <c r="A134" s="343">
        <v>132</v>
      </c>
      <c r="B134" s="343" t="e">
        <v>#N/A</v>
      </c>
      <c r="C134" s="369"/>
      <c r="D134" s="369"/>
      <c r="E134" s="369" t="s">
        <v>5518</v>
      </c>
      <c r="F134" s="370" t="s">
        <v>3541</v>
      </c>
      <c r="G134" s="369" t="s">
        <v>3542</v>
      </c>
      <c r="H134" s="369" t="s">
        <v>3548</v>
      </c>
      <c r="I134" s="369" t="s">
        <v>5530</v>
      </c>
      <c r="J134" s="369"/>
      <c r="K134" s="369"/>
      <c r="L134" s="369"/>
      <c r="M134" s="369"/>
      <c r="N134" s="369"/>
      <c r="O134" s="369"/>
      <c r="P134" s="369"/>
      <c r="Q134" s="369"/>
      <c r="R134" s="369"/>
      <c r="S134" s="369"/>
      <c r="T134" s="369"/>
      <c r="U134" s="369" t="s">
        <v>4760</v>
      </c>
      <c r="V134" s="369"/>
      <c r="W134" s="372"/>
      <c r="X134" s="371"/>
      <c r="Y134" s="371"/>
      <c r="Z134" s="369"/>
      <c r="AA134" s="369"/>
      <c r="AB134" s="369"/>
      <c r="AC134" s="369"/>
      <c r="AD134" s="369"/>
      <c r="AE134" s="372"/>
      <c r="AF134" s="372"/>
      <c r="AG134" s="372"/>
      <c r="AH134" s="369"/>
      <c r="AI134" s="371"/>
      <c r="AJ134" s="372"/>
      <c r="AK134" s="369"/>
      <c r="AL134" s="369"/>
      <c r="AM134" s="369"/>
      <c r="AN134" s="372"/>
      <c r="AO134" s="372"/>
      <c r="AP134" s="372"/>
      <c r="AQ134" s="372"/>
      <c r="AR134" s="372"/>
      <c r="AS134" s="372"/>
      <c r="AT134" s="372"/>
      <c r="AU134" s="372"/>
      <c r="AV134" s="369"/>
      <c r="AW134" s="369"/>
      <c r="AX134" s="372"/>
      <c r="AY134" s="372"/>
      <c r="AZ134" s="369"/>
      <c r="BA134" s="369"/>
      <c r="BB134" s="369"/>
      <c r="BC134" s="369"/>
      <c r="BD134" s="369"/>
      <c r="BE134" s="369"/>
      <c r="BF134" s="369"/>
      <c r="BG134" s="369"/>
      <c r="BH134" s="369"/>
      <c r="BI134" s="369"/>
      <c r="BJ134" s="369"/>
      <c r="BK134" s="369"/>
      <c r="BL134" s="369"/>
      <c r="BM134" s="369"/>
      <c r="BN134" s="369"/>
      <c r="BO134" s="369"/>
      <c r="BP134" s="369"/>
      <c r="BQ134" s="369"/>
      <c r="BR134" s="369"/>
      <c r="BS134" s="369"/>
      <c r="BT134" s="369"/>
      <c r="BU134" s="369"/>
      <c r="BV134" s="369"/>
      <c r="BW134" s="370" t="s">
        <v>6821</v>
      </c>
    </row>
    <row r="135" spans="1:75">
      <c r="A135" s="354">
        <v>133</v>
      </c>
      <c r="B135" s="354" t="s">
        <v>6590</v>
      </c>
      <c r="C135" s="355" t="s">
        <v>4769</v>
      </c>
      <c r="D135" s="361">
        <v>18</v>
      </c>
      <c r="E135" s="355" t="s">
        <v>5518</v>
      </c>
      <c r="F135" s="355" t="s">
        <v>3541</v>
      </c>
      <c r="G135" s="355" t="s">
        <v>3549</v>
      </c>
      <c r="H135" s="355" t="s">
        <v>3550</v>
      </c>
      <c r="I135" s="355" t="s">
        <v>3932</v>
      </c>
      <c r="J135" s="355" t="s">
        <v>6142</v>
      </c>
      <c r="K135" s="355">
        <v>82310288792</v>
      </c>
      <c r="L135" s="355" t="s">
        <v>4827</v>
      </c>
      <c r="M135" s="357">
        <v>43309</v>
      </c>
      <c r="N135" s="355" t="s">
        <v>4831</v>
      </c>
      <c r="O135" s="357">
        <v>43314</v>
      </c>
      <c r="P135" s="357">
        <v>43381</v>
      </c>
      <c r="Q135" s="358">
        <v>43417</v>
      </c>
      <c r="R135" s="359">
        <v>0.41944444444444445</v>
      </c>
      <c r="S135" s="355" t="s">
        <v>3031</v>
      </c>
      <c r="T135" s="355" t="s">
        <v>7688</v>
      </c>
      <c r="U135" s="355" t="s">
        <v>4760</v>
      </c>
      <c r="V135" s="378" t="s">
        <v>3930</v>
      </c>
      <c r="W135" s="355" t="s">
        <v>3931</v>
      </c>
      <c r="X135" s="355" t="s">
        <v>7689</v>
      </c>
      <c r="Y135" s="355">
        <v>1</v>
      </c>
      <c r="Z135" s="355"/>
      <c r="AA135" s="360">
        <v>-6176172</v>
      </c>
      <c r="AB135" s="360">
        <v>106819212</v>
      </c>
      <c r="AC135" s="356"/>
      <c r="AD135" s="356"/>
      <c r="AE135" s="356"/>
      <c r="AF135" s="355">
        <v>125</v>
      </c>
      <c r="AG135" s="355">
        <v>109</v>
      </c>
      <c r="AH135" s="355"/>
      <c r="AI135" s="356"/>
      <c r="AJ135" s="356" t="s">
        <v>6841</v>
      </c>
      <c r="AK135" s="355">
        <v>180</v>
      </c>
      <c r="AL135" s="355" t="s">
        <v>6808</v>
      </c>
      <c r="AM135" s="355">
        <v>13195375</v>
      </c>
      <c r="AN135" s="355" t="s">
        <v>7690</v>
      </c>
      <c r="AO135" s="355" t="s">
        <v>7691</v>
      </c>
      <c r="AP135" s="355" t="s">
        <v>7692</v>
      </c>
      <c r="AQ135" s="355" t="s">
        <v>7693</v>
      </c>
      <c r="AR135" s="355" t="s">
        <v>7694</v>
      </c>
      <c r="AS135" s="355">
        <v>5170867</v>
      </c>
      <c r="AT135" s="356"/>
      <c r="AU135" s="356"/>
      <c r="AV135" s="355"/>
      <c r="AW135" s="355" t="s">
        <v>6814</v>
      </c>
      <c r="AX135" s="355">
        <v>32.42</v>
      </c>
      <c r="AY135" s="355">
        <v>50.36</v>
      </c>
      <c r="AZ135" s="355"/>
      <c r="BA135" s="355"/>
      <c r="BB135" s="355"/>
      <c r="BC135" s="355"/>
      <c r="BD135" s="356"/>
      <c r="BE135" s="356"/>
      <c r="BF135" s="355"/>
      <c r="BG135" s="355"/>
      <c r="BH135" s="355" t="s">
        <v>7695</v>
      </c>
      <c r="BI135" s="361" t="s">
        <v>6816</v>
      </c>
      <c r="BJ135" s="355" t="s">
        <v>6817</v>
      </c>
      <c r="BK135" s="355" t="s">
        <v>6818</v>
      </c>
      <c r="BL135" s="355" t="s">
        <v>6371</v>
      </c>
      <c r="BM135" s="355" t="s">
        <v>3039</v>
      </c>
      <c r="BN135" s="355"/>
      <c r="BO135" s="355"/>
      <c r="BP135" s="355" t="s">
        <v>6820</v>
      </c>
      <c r="BQ135" s="355"/>
      <c r="BR135" s="355"/>
      <c r="BS135" s="355"/>
      <c r="BT135" s="355"/>
      <c r="BU135" s="355"/>
      <c r="BV135" s="355"/>
      <c r="BW135" s="355" t="s">
        <v>6821</v>
      </c>
    </row>
    <row r="136" spans="1:75" hidden="1">
      <c r="A136" s="343">
        <v>134</v>
      </c>
      <c r="B136" s="343" t="e">
        <v>#N/A</v>
      </c>
      <c r="C136" s="369"/>
      <c r="D136" s="369"/>
      <c r="E136" s="369" t="s">
        <v>4824</v>
      </c>
      <c r="F136" s="370" t="s">
        <v>3541</v>
      </c>
      <c r="G136" s="369" t="s">
        <v>3544</v>
      </c>
      <c r="H136" s="369" t="s">
        <v>3551</v>
      </c>
      <c r="I136" s="369" t="s">
        <v>5541</v>
      </c>
      <c r="J136" s="369"/>
      <c r="K136" s="369"/>
      <c r="L136" s="369"/>
      <c r="M136" s="369"/>
      <c r="N136" s="369"/>
      <c r="O136" s="369"/>
      <c r="P136" s="369"/>
      <c r="Q136" s="369"/>
      <c r="R136" s="369"/>
      <c r="S136" s="369"/>
      <c r="T136" s="369"/>
      <c r="U136" s="369" t="s">
        <v>4760</v>
      </c>
      <c r="V136" s="369"/>
      <c r="W136" s="369"/>
      <c r="X136" s="369"/>
      <c r="Y136" s="369"/>
      <c r="Z136" s="369"/>
      <c r="AA136" s="369"/>
      <c r="AB136" s="369"/>
      <c r="AC136" s="372"/>
      <c r="AD136" s="371"/>
      <c r="AE136" s="371"/>
      <c r="AF136" s="369"/>
      <c r="AG136" s="369"/>
      <c r="AH136" s="369"/>
      <c r="AI136" s="371"/>
      <c r="AJ136" s="372"/>
      <c r="AK136" s="372"/>
      <c r="AL136" s="372"/>
      <c r="AM136" s="372"/>
      <c r="AN136" s="369"/>
      <c r="AO136" s="369"/>
      <c r="AP136" s="369"/>
      <c r="AQ136" s="369"/>
      <c r="AR136" s="369"/>
      <c r="AS136" s="372"/>
      <c r="AT136" s="372"/>
      <c r="AU136" s="372"/>
      <c r="AV136" s="372"/>
      <c r="AW136" s="372"/>
      <c r="AX136" s="372"/>
      <c r="AY136" s="372"/>
      <c r="AZ136" s="369"/>
      <c r="BA136" s="369"/>
      <c r="BB136" s="369"/>
      <c r="BC136" s="369"/>
      <c r="BD136" s="372"/>
      <c r="BE136" s="372"/>
      <c r="BF136" s="369"/>
      <c r="BG136" s="369"/>
      <c r="BH136" s="369"/>
      <c r="BI136" s="369"/>
      <c r="BJ136" s="369"/>
      <c r="BK136" s="369"/>
      <c r="BL136" s="369"/>
      <c r="BM136" s="369"/>
      <c r="BN136" s="369"/>
      <c r="BO136" s="369"/>
      <c r="BP136" s="369"/>
      <c r="BQ136" s="369"/>
      <c r="BR136" s="369"/>
      <c r="BS136" s="369"/>
      <c r="BT136" s="369"/>
      <c r="BU136" s="369"/>
      <c r="BV136" s="369"/>
      <c r="BW136" s="370" t="s">
        <v>6821</v>
      </c>
    </row>
    <row r="137" spans="1:75" hidden="1">
      <c r="A137" s="343">
        <v>135</v>
      </c>
      <c r="B137" s="343" t="e">
        <v>#N/A</v>
      </c>
      <c r="C137" s="369"/>
      <c r="D137" s="369"/>
      <c r="E137" s="369" t="s">
        <v>166</v>
      </c>
      <c r="F137" s="370" t="s">
        <v>3541</v>
      </c>
      <c r="G137" s="369" t="s">
        <v>3546</v>
      </c>
      <c r="H137" s="369" t="s">
        <v>3552</v>
      </c>
      <c r="I137" s="369" t="s">
        <v>5548</v>
      </c>
      <c r="J137" s="369"/>
      <c r="K137" s="369"/>
      <c r="L137" s="369"/>
      <c r="M137" s="369"/>
      <c r="N137" s="369"/>
      <c r="O137" s="369"/>
      <c r="P137" s="369"/>
      <c r="Q137" s="369"/>
      <c r="R137" s="369"/>
      <c r="S137" s="369"/>
      <c r="T137" s="369"/>
      <c r="U137" s="369" t="s">
        <v>4760</v>
      </c>
      <c r="V137" s="369"/>
      <c r="W137" s="372"/>
      <c r="X137" s="371"/>
      <c r="Y137" s="371"/>
      <c r="Z137" s="369"/>
      <c r="AA137" s="369"/>
      <c r="AB137" s="369"/>
      <c r="AC137" s="369"/>
      <c r="AD137" s="369"/>
      <c r="AE137" s="372"/>
      <c r="AF137" s="372"/>
      <c r="AG137" s="372"/>
      <c r="AH137" s="369"/>
      <c r="AI137" s="372"/>
      <c r="AJ137" s="371"/>
      <c r="AK137" s="369"/>
      <c r="AL137" s="369"/>
      <c r="AM137" s="369"/>
      <c r="AN137" s="372"/>
      <c r="AO137" s="372"/>
      <c r="AP137" s="372"/>
      <c r="AQ137" s="372"/>
      <c r="AR137" s="369"/>
      <c r="AS137" s="371"/>
      <c r="AT137" s="371"/>
      <c r="AU137" s="371"/>
      <c r="AV137" s="369"/>
      <c r="AW137" s="369"/>
      <c r="AX137" s="372"/>
      <c r="AY137" s="372"/>
      <c r="AZ137" s="369"/>
      <c r="BA137" s="369"/>
      <c r="BB137" s="369"/>
      <c r="BC137" s="369"/>
      <c r="BD137" s="369"/>
      <c r="BE137" s="369"/>
      <c r="BF137" s="369"/>
      <c r="BG137" s="369"/>
      <c r="BH137" s="369"/>
      <c r="BI137" s="369"/>
      <c r="BJ137" s="369"/>
      <c r="BK137" s="369"/>
      <c r="BL137" s="369"/>
      <c r="BM137" s="369"/>
      <c r="BN137" s="369"/>
      <c r="BO137" s="369"/>
      <c r="BP137" s="369"/>
      <c r="BQ137" s="369"/>
      <c r="BR137" s="369"/>
      <c r="BS137" s="369"/>
      <c r="BT137" s="369"/>
      <c r="BU137" s="369"/>
      <c r="BV137" s="369"/>
      <c r="BW137" s="370" t="s">
        <v>6821</v>
      </c>
    </row>
    <row r="138" spans="1:75" hidden="1">
      <c r="A138" s="343">
        <v>136</v>
      </c>
      <c r="B138" s="343" t="e">
        <v>#N/A</v>
      </c>
      <c r="C138" s="369"/>
      <c r="D138" s="373">
        <v>332</v>
      </c>
      <c r="E138" s="369" t="s">
        <v>5518</v>
      </c>
      <c r="F138" s="370" t="s">
        <v>3541</v>
      </c>
      <c r="G138" s="369" t="s">
        <v>3544</v>
      </c>
      <c r="H138" s="369" t="s">
        <v>3553</v>
      </c>
      <c r="I138" s="369" t="s">
        <v>5556</v>
      </c>
      <c r="J138" s="369"/>
      <c r="K138" s="369"/>
      <c r="L138" s="369"/>
      <c r="M138" s="369"/>
      <c r="N138" s="369"/>
      <c r="O138" s="369"/>
      <c r="P138" s="369"/>
      <c r="Q138" s="369"/>
      <c r="R138" s="369"/>
      <c r="S138" s="369"/>
      <c r="T138" s="369"/>
      <c r="U138" s="369" t="s">
        <v>4760</v>
      </c>
      <c r="V138" s="369"/>
      <c r="W138" s="369"/>
      <c r="X138" s="369"/>
      <c r="Y138" s="369"/>
      <c r="Z138" s="369"/>
      <c r="AA138" s="369"/>
      <c r="AB138" s="369"/>
      <c r="AC138" s="369"/>
      <c r="AD138" s="369"/>
      <c r="AE138" s="369"/>
      <c r="AF138" s="369"/>
      <c r="AG138" s="369"/>
      <c r="AH138" s="369"/>
      <c r="AI138" s="371"/>
      <c r="AJ138" s="372"/>
      <c r="AK138" s="369"/>
      <c r="AL138" s="369"/>
      <c r="AM138" s="369"/>
      <c r="AN138" s="369"/>
      <c r="AO138" s="369"/>
      <c r="AP138" s="369"/>
      <c r="AQ138" s="369"/>
      <c r="AR138" s="369"/>
      <c r="AS138" s="372"/>
      <c r="AT138" s="372"/>
      <c r="AU138" s="372"/>
      <c r="AV138" s="369"/>
      <c r="AW138" s="369"/>
      <c r="AX138" s="369"/>
      <c r="AY138" s="369"/>
      <c r="AZ138" s="369"/>
      <c r="BA138" s="369"/>
      <c r="BB138" s="369"/>
      <c r="BC138" s="369"/>
      <c r="BD138" s="369"/>
      <c r="BE138" s="369"/>
      <c r="BF138" s="369"/>
      <c r="BG138" s="369"/>
      <c r="BH138" s="369"/>
      <c r="BI138" s="369"/>
      <c r="BJ138" s="369"/>
      <c r="BK138" s="369"/>
      <c r="BL138" s="369"/>
      <c r="BM138" s="369"/>
      <c r="BN138" s="369"/>
      <c r="BO138" s="369"/>
      <c r="BP138" s="369"/>
      <c r="BQ138" s="369"/>
      <c r="BR138" s="369"/>
      <c r="BS138" s="369"/>
      <c r="BT138" s="369"/>
      <c r="BU138" s="369"/>
      <c r="BV138" s="369"/>
      <c r="BW138" s="370" t="s">
        <v>6821</v>
      </c>
    </row>
    <row r="139" spans="1:75">
      <c r="A139" s="354">
        <v>137</v>
      </c>
      <c r="B139" s="354" t="s">
        <v>6591</v>
      </c>
      <c r="C139" s="355" t="s">
        <v>4769</v>
      </c>
      <c r="D139" s="361">
        <v>341</v>
      </c>
      <c r="E139" s="355" t="s">
        <v>166</v>
      </c>
      <c r="F139" s="355" t="s">
        <v>3541</v>
      </c>
      <c r="G139" s="355" t="s">
        <v>3546</v>
      </c>
      <c r="H139" s="355" t="s">
        <v>3554</v>
      </c>
      <c r="I139" s="355" t="s">
        <v>3937</v>
      </c>
      <c r="J139" s="355" t="s">
        <v>3099</v>
      </c>
      <c r="K139" s="355">
        <v>82291777645</v>
      </c>
      <c r="L139" s="355" t="s">
        <v>4827</v>
      </c>
      <c r="M139" s="357">
        <v>43291</v>
      </c>
      <c r="N139" s="355" t="s">
        <v>4831</v>
      </c>
      <c r="O139" s="357">
        <v>43294</v>
      </c>
      <c r="P139" s="357">
        <v>43381</v>
      </c>
      <c r="Q139" s="358">
        <v>43416</v>
      </c>
      <c r="R139" s="359">
        <v>0.60972222222222217</v>
      </c>
      <c r="S139" s="355" t="s">
        <v>7696</v>
      </c>
      <c r="T139" s="355"/>
      <c r="U139" s="355" t="s">
        <v>4760</v>
      </c>
      <c r="V139" s="355" t="s">
        <v>3933</v>
      </c>
      <c r="W139" s="355" t="s">
        <v>3934</v>
      </c>
      <c r="X139" s="355" t="s">
        <v>7542</v>
      </c>
      <c r="Y139" s="355">
        <v>1</v>
      </c>
      <c r="Z139" s="355"/>
      <c r="AA139" s="360">
        <v>-6242847</v>
      </c>
      <c r="AB139" s="360">
        <v>106826048</v>
      </c>
      <c r="AC139" s="356"/>
      <c r="AD139" s="356"/>
      <c r="AE139" s="356"/>
      <c r="AF139" s="355">
        <v>137</v>
      </c>
      <c r="AG139" s="355">
        <v>136</v>
      </c>
      <c r="AH139" s="355"/>
      <c r="AI139" s="356"/>
      <c r="AJ139" s="356" t="s">
        <v>6850</v>
      </c>
      <c r="AK139" s="355">
        <v>180</v>
      </c>
      <c r="AL139" s="355" t="s">
        <v>6808</v>
      </c>
      <c r="AM139" s="355">
        <v>13195296</v>
      </c>
      <c r="AN139" s="355" t="s">
        <v>7697</v>
      </c>
      <c r="AO139" s="355" t="s">
        <v>7698</v>
      </c>
      <c r="AP139" s="355" t="s">
        <v>7699</v>
      </c>
      <c r="AQ139" s="355" t="s">
        <v>7700</v>
      </c>
      <c r="AR139" s="355" t="s">
        <v>7701</v>
      </c>
      <c r="AS139" s="355">
        <v>5171201</v>
      </c>
      <c r="AT139" s="356"/>
      <c r="AU139" s="356"/>
      <c r="AV139" s="356"/>
      <c r="AW139" s="355" t="s">
        <v>6814</v>
      </c>
      <c r="AX139" s="355">
        <v>35.32</v>
      </c>
      <c r="AY139" s="355">
        <v>52.54</v>
      </c>
      <c r="AZ139" s="355"/>
      <c r="BA139" s="355"/>
      <c r="BB139" s="355"/>
      <c r="BC139" s="355"/>
      <c r="BD139" s="356"/>
      <c r="BE139" s="356"/>
      <c r="BF139" s="355"/>
      <c r="BG139" s="355"/>
      <c r="BH139" s="355" t="s">
        <v>7702</v>
      </c>
      <c r="BI139" s="361" t="s">
        <v>6816</v>
      </c>
      <c r="BJ139" s="355" t="s">
        <v>6817</v>
      </c>
      <c r="BK139" s="355" t="s">
        <v>6818</v>
      </c>
      <c r="BL139" s="355" t="s">
        <v>2999</v>
      </c>
      <c r="BM139" s="355" t="s">
        <v>7703</v>
      </c>
      <c r="BN139" s="355"/>
      <c r="BO139" s="355" t="s">
        <v>7704</v>
      </c>
      <c r="BP139" s="355" t="s">
        <v>6820</v>
      </c>
      <c r="BQ139" s="355" t="s">
        <v>6947</v>
      </c>
      <c r="BR139" s="355"/>
      <c r="BS139" s="355"/>
      <c r="BT139" s="355"/>
      <c r="BU139" s="355"/>
      <c r="BV139" s="355"/>
      <c r="BW139" s="355" t="s">
        <v>6821</v>
      </c>
    </row>
    <row r="140" spans="1:75">
      <c r="A140" s="354">
        <v>138</v>
      </c>
      <c r="B140" s="354" t="s">
        <v>6592</v>
      </c>
      <c r="C140" s="355" t="s">
        <v>4769</v>
      </c>
      <c r="D140" s="356"/>
      <c r="E140" s="355" t="s">
        <v>166</v>
      </c>
      <c r="F140" s="355" t="s">
        <v>3541</v>
      </c>
      <c r="G140" s="355" t="s">
        <v>3546</v>
      </c>
      <c r="H140" s="355" t="s">
        <v>3555</v>
      </c>
      <c r="I140" s="355" t="s">
        <v>3940</v>
      </c>
      <c r="J140" s="355" t="s">
        <v>5950</v>
      </c>
      <c r="K140" s="355">
        <v>81285286381</v>
      </c>
      <c r="L140" s="355" t="s">
        <v>4827</v>
      </c>
      <c r="M140" s="357">
        <v>43291</v>
      </c>
      <c r="N140" s="355" t="s">
        <v>4831</v>
      </c>
      <c r="O140" s="357">
        <v>43294</v>
      </c>
      <c r="P140" s="357">
        <v>43382</v>
      </c>
      <c r="Q140" s="358">
        <v>43417</v>
      </c>
      <c r="R140" s="359">
        <v>0.61944444444444446</v>
      </c>
      <c r="S140" s="355" t="s">
        <v>4773</v>
      </c>
      <c r="T140" s="355">
        <v>8161932162</v>
      </c>
      <c r="U140" s="355" t="s">
        <v>4760</v>
      </c>
      <c r="V140" s="355" t="s">
        <v>3938</v>
      </c>
      <c r="W140" s="355" t="s">
        <v>3939</v>
      </c>
      <c r="X140" s="355" t="s">
        <v>7705</v>
      </c>
      <c r="Y140" s="355">
        <v>1</v>
      </c>
      <c r="Z140" s="355"/>
      <c r="AA140" s="360">
        <v>-6259099</v>
      </c>
      <c r="AB140" s="360">
        <v>10678916</v>
      </c>
      <c r="AC140" s="355"/>
      <c r="AD140" s="355"/>
      <c r="AE140" s="355"/>
      <c r="AF140" s="355"/>
      <c r="AG140" s="355">
        <v>127</v>
      </c>
      <c r="AH140" s="355"/>
      <c r="AI140" s="356"/>
      <c r="AJ140" s="356" t="s">
        <v>6841</v>
      </c>
      <c r="AK140" s="355">
        <v>180</v>
      </c>
      <c r="AL140" s="355" t="s">
        <v>6808</v>
      </c>
      <c r="AM140" s="355">
        <v>13211672</v>
      </c>
      <c r="AN140" s="355" t="s">
        <v>7706</v>
      </c>
      <c r="AO140" s="355" t="s">
        <v>7707</v>
      </c>
      <c r="AP140" s="355" t="s">
        <v>7708</v>
      </c>
      <c r="AQ140" s="355" t="s">
        <v>7709</v>
      </c>
      <c r="AR140" s="355" t="s">
        <v>7710</v>
      </c>
      <c r="AS140" s="355">
        <v>8002445</v>
      </c>
      <c r="AT140" s="356"/>
      <c r="AU140" s="356"/>
      <c r="AV140" s="355"/>
      <c r="AW140" s="355" t="s">
        <v>6814</v>
      </c>
      <c r="AX140" s="355">
        <v>35.380000000000003</v>
      </c>
      <c r="AY140" s="355">
        <v>53.47</v>
      </c>
      <c r="AZ140" s="355"/>
      <c r="BA140" s="355"/>
      <c r="BB140" s="355"/>
      <c r="BC140" s="355"/>
      <c r="BD140" s="355"/>
      <c r="BE140" s="355"/>
      <c r="BF140" s="355"/>
      <c r="BG140" s="355"/>
      <c r="BH140" s="355" t="s">
        <v>7711</v>
      </c>
      <c r="BI140" s="361" t="s">
        <v>6816</v>
      </c>
      <c r="BJ140" s="355" t="s">
        <v>6817</v>
      </c>
      <c r="BK140" s="355" t="s">
        <v>6818</v>
      </c>
      <c r="BL140" s="355" t="s">
        <v>5950</v>
      </c>
      <c r="BM140" s="355" t="s">
        <v>7703</v>
      </c>
      <c r="BN140" s="355"/>
      <c r="BO140" s="355"/>
      <c r="BP140" s="355" t="s">
        <v>6820</v>
      </c>
      <c r="BQ140" s="355" t="s">
        <v>6947</v>
      </c>
      <c r="BR140" s="355"/>
      <c r="BS140" s="355"/>
      <c r="BT140" s="355"/>
      <c r="BU140" s="355"/>
      <c r="BV140" s="355"/>
      <c r="BW140" s="355" t="s">
        <v>6821</v>
      </c>
    </row>
    <row r="141" spans="1:75">
      <c r="A141" s="354">
        <v>139</v>
      </c>
      <c r="B141" s="354" t="s">
        <v>6593</v>
      </c>
      <c r="C141" s="355" t="s">
        <v>4769</v>
      </c>
      <c r="D141" s="361">
        <v>339</v>
      </c>
      <c r="E141" s="355" t="s">
        <v>166</v>
      </c>
      <c r="F141" s="355" t="s">
        <v>3541</v>
      </c>
      <c r="G141" s="355" t="s">
        <v>3546</v>
      </c>
      <c r="H141" s="355" t="s">
        <v>3556</v>
      </c>
      <c r="I141" s="355" t="s">
        <v>3944</v>
      </c>
      <c r="J141" s="355" t="s">
        <v>5950</v>
      </c>
      <c r="K141" s="355">
        <v>81285286381</v>
      </c>
      <c r="L141" s="355" t="s">
        <v>4827</v>
      </c>
      <c r="M141" s="357">
        <v>43296</v>
      </c>
      <c r="N141" s="355" t="s">
        <v>4831</v>
      </c>
      <c r="O141" s="357">
        <v>43298</v>
      </c>
      <c r="P141" s="357">
        <v>43382</v>
      </c>
      <c r="Q141" s="379">
        <v>43418</v>
      </c>
      <c r="R141" s="363">
        <v>0.6972222222222223</v>
      </c>
      <c r="S141" s="355" t="s">
        <v>7712</v>
      </c>
      <c r="T141" s="355">
        <v>81908895381</v>
      </c>
      <c r="U141" s="355" t="s">
        <v>4760</v>
      </c>
      <c r="V141" s="355" t="s">
        <v>3941</v>
      </c>
      <c r="W141" s="355" t="s">
        <v>3942</v>
      </c>
      <c r="X141" s="356" t="s">
        <v>7713</v>
      </c>
      <c r="Y141" s="362">
        <v>1</v>
      </c>
      <c r="Z141" s="355"/>
      <c r="AA141" s="360">
        <v>-6285067</v>
      </c>
      <c r="AB141" s="360">
        <v>106841503</v>
      </c>
      <c r="AC141" s="355"/>
      <c r="AD141" s="355"/>
      <c r="AE141" s="356"/>
      <c r="AF141" s="355">
        <v>119</v>
      </c>
      <c r="AG141" s="355">
        <v>120</v>
      </c>
      <c r="AH141" s="355"/>
      <c r="AI141" s="356"/>
      <c r="AJ141" s="356" t="s">
        <v>6850</v>
      </c>
      <c r="AK141" s="355">
        <v>180</v>
      </c>
      <c r="AL141" s="355" t="s">
        <v>6808</v>
      </c>
      <c r="AM141" s="355">
        <v>13215900</v>
      </c>
      <c r="AN141" s="355" t="s">
        <v>7714</v>
      </c>
      <c r="AO141" s="355" t="s">
        <v>7715</v>
      </c>
      <c r="AP141" s="355" t="s">
        <v>7716</v>
      </c>
      <c r="AQ141" s="355" t="s">
        <v>7717</v>
      </c>
      <c r="AR141" s="355" t="s">
        <v>7718</v>
      </c>
      <c r="AS141" s="355" t="s">
        <v>7719</v>
      </c>
      <c r="AT141" s="356"/>
      <c r="AU141" s="356"/>
      <c r="AV141" s="355"/>
      <c r="AW141" s="362" t="s">
        <v>6814</v>
      </c>
      <c r="AX141" s="355">
        <v>34.79</v>
      </c>
      <c r="AY141" s="355">
        <v>51.05</v>
      </c>
      <c r="AZ141" s="355"/>
      <c r="BA141" s="355"/>
      <c r="BB141" s="355"/>
      <c r="BC141" s="355"/>
      <c r="BD141" s="355"/>
      <c r="BE141" s="355"/>
      <c r="BF141" s="355"/>
      <c r="BG141" s="355"/>
      <c r="BH141" s="362" t="s">
        <v>7720</v>
      </c>
      <c r="BI141" s="361" t="s">
        <v>6816</v>
      </c>
      <c r="BJ141" s="355" t="s">
        <v>6817</v>
      </c>
      <c r="BK141" s="355" t="s">
        <v>6818</v>
      </c>
      <c r="BL141" s="355" t="s">
        <v>3286</v>
      </c>
      <c r="BM141" s="355" t="s">
        <v>7703</v>
      </c>
      <c r="BN141" s="355"/>
      <c r="BO141" s="355"/>
      <c r="BP141" s="355" t="s">
        <v>6820</v>
      </c>
      <c r="BQ141" s="355"/>
      <c r="BR141" s="355"/>
      <c r="BS141" s="355"/>
      <c r="BT141" s="355"/>
      <c r="BU141" s="355"/>
      <c r="BV141" s="355"/>
      <c r="BW141" s="355" t="s">
        <v>6821</v>
      </c>
    </row>
    <row r="142" spans="1:75">
      <c r="A142" s="354">
        <v>140</v>
      </c>
      <c r="B142" s="354" t="s">
        <v>6594</v>
      </c>
      <c r="C142" s="355" t="s">
        <v>4769</v>
      </c>
      <c r="D142" s="356"/>
      <c r="E142" s="355" t="s">
        <v>5518</v>
      </c>
      <c r="F142" s="355" t="s">
        <v>3541</v>
      </c>
      <c r="G142" s="355" t="s">
        <v>3542</v>
      </c>
      <c r="H142" s="355" t="s">
        <v>3557</v>
      </c>
      <c r="I142" s="355" t="s">
        <v>3947</v>
      </c>
      <c r="J142" s="355" t="s">
        <v>5950</v>
      </c>
      <c r="K142" s="355">
        <v>81285286381</v>
      </c>
      <c r="L142" s="355" t="s">
        <v>4827</v>
      </c>
      <c r="M142" s="357">
        <v>43309</v>
      </c>
      <c r="N142" s="355" t="s">
        <v>4831</v>
      </c>
      <c r="O142" s="357">
        <v>43312</v>
      </c>
      <c r="P142" s="357">
        <v>43383</v>
      </c>
      <c r="Q142" s="379">
        <v>43417</v>
      </c>
      <c r="R142" s="363">
        <v>0.72083333333333333</v>
      </c>
      <c r="S142" s="362" t="s">
        <v>7721</v>
      </c>
      <c r="T142" s="362">
        <v>8567233705</v>
      </c>
      <c r="U142" s="355" t="s">
        <v>4760</v>
      </c>
      <c r="V142" s="378" t="s">
        <v>3945</v>
      </c>
      <c r="W142" s="355" t="s">
        <v>3946</v>
      </c>
      <c r="X142" s="356" t="s">
        <v>7722</v>
      </c>
      <c r="Y142" s="362">
        <v>1</v>
      </c>
      <c r="Z142" s="355"/>
      <c r="AA142" s="360">
        <v>-6156923</v>
      </c>
      <c r="AB142" s="360">
        <v>106899868</v>
      </c>
      <c r="AC142" s="355"/>
      <c r="AD142" s="355"/>
      <c r="AE142" s="356"/>
      <c r="AF142" s="355">
        <v>122</v>
      </c>
      <c r="AG142" s="355">
        <v>123</v>
      </c>
      <c r="AH142" s="355"/>
      <c r="AI142" s="356"/>
      <c r="AJ142" s="356" t="s">
        <v>6841</v>
      </c>
      <c r="AK142" s="355">
        <v>180</v>
      </c>
      <c r="AL142" s="355" t="s">
        <v>6808</v>
      </c>
      <c r="AM142" s="355">
        <v>13196088</v>
      </c>
      <c r="AN142" s="355" t="s">
        <v>7723</v>
      </c>
      <c r="AO142" s="355" t="s">
        <v>7724</v>
      </c>
      <c r="AP142" s="355" t="s">
        <v>7725</v>
      </c>
      <c r="AQ142" s="355" t="s">
        <v>7726</v>
      </c>
      <c r="AR142" s="355" t="s">
        <v>7727</v>
      </c>
      <c r="AS142" s="356"/>
      <c r="AT142" s="356"/>
      <c r="AU142" s="356"/>
      <c r="AV142" s="355"/>
      <c r="AW142" s="362" t="s">
        <v>6814</v>
      </c>
      <c r="AX142" s="355">
        <v>35.31</v>
      </c>
      <c r="AY142" s="355">
        <v>53.9</v>
      </c>
      <c r="AZ142" s="355"/>
      <c r="BA142" s="355"/>
      <c r="BB142" s="355"/>
      <c r="BC142" s="355"/>
      <c r="BD142" s="355"/>
      <c r="BE142" s="355"/>
      <c r="BF142" s="355"/>
      <c r="BG142" s="355"/>
      <c r="BH142" s="362" t="s">
        <v>7728</v>
      </c>
      <c r="BI142" s="361" t="s">
        <v>6816</v>
      </c>
      <c r="BJ142" s="355" t="s">
        <v>6817</v>
      </c>
      <c r="BK142" s="355" t="s">
        <v>6818</v>
      </c>
      <c r="BL142" s="355" t="s">
        <v>5950</v>
      </c>
      <c r="BM142" s="355" t="s">
        <v>2986</v>
      </c>
      <c r="BN142" s="355"/>
      <c r="BO142" s="355"/>
      <c r="BP142" s="355" t="s">
        <v>6820</v>
      </c>
      <c r="BQ142" s="355" t="s">
        <v>6947</v>
      </c>
      <c r="BR142" s="355"/>
      <c r="BS142" s="355"/>
      <c r="BT142" s="355"/>
      <c r="BU142" s="355"/>
      <c r="BV142" s="355"/>
      <c r="BW142" s="355" t="s">
        <v>6821</v>
      </c>
    </row>
    <row r="143" spans="1:75" hidden="1">
      <c r="A143" s="343">
        <v>141</v>
      </c>
      <c r="B143" s="343" t="e">
        <v>#N/A</v>
      </c>
      <c r="C143" s="369"/>
      <c r="D143" s="369"/>
      <c r="E143" s="369" t="s">
        <v>5518</v>
      </c>
      <c r="F143" s="370" t="s">
        <v>3541</v>
      </c>
      <c r="G143" s="369" t="s">
        <v>3549</v>
      </c>
      <c r="H143" s="369" t="s">
        <v>3558</v>
      </c>
      <c r="I143" s="369" t="s">
        <v>5586</v>
      </c>
      <c r="J143" s="369"/>
      <c r="K143" s="369"/>
      <c r="L143" s="369"/>
      <c r="M143" s="369"/>
      <c r="N143" s="369"/>
      <c r="O143" s="369"/>
      <c r="P143" s="369"/>
      <c r="Q143" s="369"/>
      <c r="R143" s="369"/>
      <c r="S143" s="369"/>
      <c r="T143" s="369"/>
      <c r="U143" s="369" t="s">
        <v>4760</v>
      </c>
      <c r="V143" s="369"/>
      <c r="W143" s="371"/>
      <c r="X143" s="372"/>
      <c r="Y143" s="372"/>
      <c r="Z143" s="369"/>
      <c r="AA143" s="369"/>
      <c r="AB143" s="369"/>
      <c r="AC143" s="369"/>
      <c r="AD143" s="369"/>
      <c r="AE143" s="371"/>
      <c r="AF143" s="371"/>
      <c r="AG143" s="371"/>
      <c r="AH143" s="369"/>
      <c r="AI143" s="372"/>
      <c r="AJ143" s="371"/>
      <c r="AK143" s="372"/>
      <c r="AL143" s="372"/>
      <c r="AM143" s="372"/>
      <c r="AN143" s="371"/>
      <c r="AO143" s="371"/>
      <c r="AP143" s="371"/>
      <c r="AQ143" s="371"/>
      <c r="AR143" s="371"/>
      <c r="AS143" s="371"/>
      <c r="AT143" s="371"/>
      <c r="AU143" s="371"/>
      <c r="AV143" s="369"/>
      <c r="AW143" s="369"/>
      <c r="AX143" s="371"/>
      <c r="AY143" s="371"/>
      <c r="AZ143" s="369"/>
      <c r="BA143" s="369"/>
      <c r="BB143" s="369"/>
      <c r="BC143" s="369"/>
      <c r="BD143" s="369"/>
      <c r="BE143" s="369"/>
      <c r="BF143" s="369"/>
      <c r="BG143" s="369"/>
      <c r="BH143" s="369"/>
      <c r="BI143" s="369"/>
      <c r="BJ143" s="369"/>
      <c r="BK143" s="369"/>
      <c r="BL143" s="369"/>
      <c r="BM143" s="369"/>
      <c r="BN143" s="369"/>
      <c r="BO143" s="369"/>
      <c r="BP143" s="369"/>
      <c r="BQ143" s="369"/>
      <c r="BR143" s="369"/>
      <c r="BS143" s="369"/>
      <c r="BT143" s="369"/>
      <c r="BU143" s="369"/>
      <c r="BV143" s="369"/>
      <c r="BW143" s="370" t="s">
        <v>6821</v>
      </c>
    </row>
    <row r="144" spans="1:75" hidden="1">
      <c r="A144" s="380">
        <v>142</v>
      </c>
      <c r="B144" s="380" t="e">
        <v>#N/A</v>
      </c>
      <c r="C144" s="381"/>
      <c r="D144" s="381"/>
      <c r="E144" s="381" t="s">
        <v>5518</v>
      </c>
      <c r="F144" s="382" t="s">
        <v>3541</v>
      </c>
      <c r="G144" s="381" t="s">
        <v>3546</v>
      </c>
      <c r="H144" s="381" t="s">
        <v>3559</v>
      </c>
      <c r="I144" s="381" t="s">
        <v>5594</v>
      </c>
      <c r="J144" s="382" t="s">
        <v>3035</v>
      </c>
      <c r="K144" s="381"/>
      <c r="L144" s="381"/>
      <c r="M144" s="381"/>
      <c r="N144" s="382" t="s">
        <v>4831</v>
      </c>
      <c r="O144" s="381"/>
      <c r="P144" s="381"/>
      <c r="Q144" s="381"/>
      <c r="R144" s="381"/>
      <c r="S144" s="381"/>
      <c r="T144" s="381"/>
      <c r="U144" s="381" t="s">
        <v>4760</v>
      </c>
      <c r="V144" s="383" t="s">
        <v>7729</v>
      </c>
      <c r="W144" s="381"/>
      <c r="X144" s="381"/>
      <c r="Y144" s="381"/>
      <c r="Z144" s="381"/>
      <c r="AA144" s="381"/>
      <c r="AB144" s="381"/>
      <c r="AC144" s="381"/>
      <c r="AD144" s="381"/>
      <c r="AE144" s="381"/>
      <c r="AF144" s="381"/>
      <c r="AG144" s="381"/>
      <c r="AH144" s="381"/>
      <c r="AI144" s="381"/>
      <c r="AJ144" s="381"/>
      <c r="AK144" s="381"/>
      <c r="AL144" s="381"/>
      <c r="AM144" s="381"/>
      <c r="AN144" s="381"/>
      <c r="AO144" s="381"/>
      <c r="AP144" s="381"/>
      <c r="AQ144" s="381"/>
      <c r="AR144" s="381"/>
      <c r="AS144" s="381"/>
      <c r="AT144" s="381"/>
      <c r="AU144" s="381"/>
      <c r="AV144" s="381"/>
      <c r="AW144" s="381"/>
      <c r="AX144" s="381"/>
      <c r="AY144" s="381"/>
      <c r="AZ144" s="381"/>
      <c r="BA144" s="381"/>
      <c r="BB144" s="381"/>
      <c r="BC144" s="381"/>
      <c r="BD144" s="381"/>
      <c r="BE144" s="381"/>
      <c r="BF144" s="381"/>
      <c r="BG144" s="381"/>
      <c r="BH144" s="381"/>
      <c r="BI144" s="384" t="s">
        <v>4860</v>
      </c>
      <c r="BJ144" s="382"/>
      <c r="BK144" s="382"/>
      <c r="BL144" s="382"/>
      <c r="BM144" s="382"/>
      <c r="BN144" s="382" t="s">
        <v>7730</v>
      </c>
      <c r="BO144" s="381"/>
      <c r="BP144" s="381"/>
      <c r="BQ144" s="381"/>
      <c r="BR144" s="381"/>
      <c r="BS144" s="381"/>
      <c r="BT144" s="381"/>
      <c r="BU144" s="381"/>
      <c r="BV144" s="381"/>
      <c r="BW144" s="382" t="s">
        <v>6821</v>
      </c>
    </row>
    <row r="145" spans="1:75">
      <c r="A145" s="354">
        <v>143</v>
      </c>
      <c r="B145" s="354" t="s">
        <v>6595</v>
      </c>
      <c r="C145" s="355" t="s">
        <v>4769</v>
      </c>
      <c r="D145" s="356"/>
      <c r="E145" s="355" t="s">
        <v>166</v>
      </c>
      <c r="F145" s="355" t="s">
        <v>3541</v>
      </c>
      <c r="G145" s="355" t="s">
        <v>3546</v>
      </c>
      <c r="H145" s="355" t="s">
        <v>3560</v>
      </c>
      <c r="I145" s="355" t="s">
        <v>3951</v>
      </c>
      <c r="J145" s="355" t="s">
        <v>4825</v>
      </c>
      <c r="K145" s="355">
        <v>81388320435</v>
      </c>
      <c r="L145" s="355" t="s">
        <v>4827</v>
      </c>
      <c r="M145" s="357">
        <v>43299</v>
      </c>
      <c r="N145" s="355" t="s">
        <v>4831</v>
      </c>
      <c r="O145" s="357">
        <v>43302</v>
      </c>
      <c r="P145" s="357">
        <v>43382</v>
      </c>
      <c r="Q145" s="358">
        <v>43416</v>
      </c>
      <c r="R145" s="359">
        <v>0.58124999999999993</v>
      </c>
      <c r="S145" s="355" t="s">
        <v>7731</v>
      </c>
      <c r="T145" s="355"/>
      <c r="U145" s="355" t="s">
        <v>4760</v>
      </c>
      <c r="V145" s="355" t="s">
        <v>3948</v>
      </c>
      <c r="W145" s="355" t="s">
        <v>3949</v>
      </c>
      <c r="X145" s="355" t="s">
        <v>7548</v>
      </c>
      <c r="Y145" s="355">
        <v>1</v>
      </c>
      <c r="Z145" s="355"/>
      <c r="AA145" s="360">
        <v>-6252643</v>
      </c>
      <c r="AB145" s="360">
        <v>106781895</v>
      </c>
      <c r="AC145" s="355"/>
      <c r="AD145" s="355"/>
      <c r="AE145" s="355"/>
      <c r="AF145" s="355">
        <v>137</v>
      </c>
      <c r="AG145" s="355">
        <v>118</v>
      </c>
      <c r="AH145" s="355"/>
      <c r="AI145" s="356"/>
      <c r="AJ145" s="356" t="s">
        <v>6850</v>
      </c>
      <c r="AK145" s="355">
        <v>180</v>
      </c>
      <c r="AL145" s="355" t="s">
        <v>6808</v>
      </c>
      <c r="AM145" s="355">
        <v>13195184</v>
      </c>
      <c r="AN145" s="355" t="s">
        <v>7732</v>
      </c>
      <c r="AO145" s="355" t="s">
        <v>7733</v>
      </c>
      <c r="AP145" s="355" t="s">
        <v>7734</v>
      </c>
      <c r="AQ145" s="355" t="s">
        <v>7735</v>
      </c>
      <c r="AR145" s="355" t="s">
        <v>7736</v>
      </c>
      <c r="AS145" s="355" t="s">
        <v>7737</v>
      </c>
      <c r="AT145" s="356"/>
      <c r="AU145" s="356"/>
      <c r="AV145" s="355"/>
      <c r="AW145" s="355" t="s">
        <v>6814</v>
      </c>
      <c r="AX145" s="355">
        <v>35.9</v>
      </c>
      <c r="AY145" s="355">
        <v>53.27</v>
      </c>
      <c r="AZ145" s="355"/>
      <c r="BA145" s="355"/>
      <c r="BB145" s="355"/>
      <c r="BC145" s="355"/>
      <c r="BD145" s="355"/>
      <c r="BE145" s="355"/>
      <c r="BF145" s="355"/>
      <c r="BG145" s="355"/>
      <c r="BH145" s="355" t="s">
        <v>7738</v>
      </c>
      <c r="BI145" s="361" t="s">
        <v>6816</v>
      </c>
      <c r="BJ145" s="355" t="s">
        <v>6817</v>
      </c>
      <c r="BK145" s="355" t="s">
        <v>6818</v>
      </c>
      <c r="BL145" s="355" t="s">
        <v>3045</v>
      </c>
      <c r="BM145" s="355" t="s">
        <v>7739</v>
      </c>
      <c r="BN145" s="355"/>
      <c r="BO145" s="355"/>
      <c r="BP145" s="355" t="s">
        <v>6820</v>
      </c>
      <c r="BQ145" s="355" t="s">
        <v>6947</v>
      </c>
      <c r="BR145" s="355"/>
      <c r="BS145" s="355"/>
      <c r="BT145" s="355"/>
      <c r="BU145" s="355"/>
      <c r="BV145" s="355"/>
      <c r="BW145" s="355" t="s">
        <v>6821</v>
      </c>
    </row>
    <row r="146" spans="1:75">
      <c r="A146" s="354">
        <v>144</v>
      </c>
      <c r="B146" s="354" t="s">
        <v>6596</v>
      </c>
      <c r="C146" s="355" t="s">
        <v>4769</v>
      </c>
      <c r="D146" s="361">
        <v>230</v>
      </c>
      <c r="E146" s="355" t="s">
        <v>5518</v>
      </c>
      <c r="F146" s="355" t="s">
        <v>3541</v>
      </c>
      <c r="G146" s="355" t="s">
        <v>3549</v>
      </c>
      <c r="H146" s="355" t="s">
        <v>3561</v>
      </c>
      <c r="I146" s="355" t="s">
        <v>3954</v>
      </c>
      <c r="J146" s="355" t="s">
        <v>3045</v>
      </c>
      <c r="K146" s="355">
        <v>85772921450</v>
      </c>
      <c r="L146" s="355" t="s">
        <v>4827</v>
      </c>
      <c r="M146" s="368">
        <v>43304</v>
      </c>
      <c r="N146" s="355" t="s">
        <v>4831</v>
      </c>
      <c r="O146" s="357">
        <v>43306</v>
      </c>
      <c r="P146" s="357">
        <v>43382</v>
      </c>
      <c r="Q146" s="358">
        <v>43420</v>
      </c>
      <c r="R146" s="359">
        <v>0.75</v>
      </c>
      <c r="S146" s="355" t="s">
        <v>5608</v>
      </c>
      <c r="T146" s="355"/>
      <c r="U146" s="355" t="s">
        <v>4760</v>
      </c>
      <c r="V146" s="378" t="s">
        <v>3952</v>
      </c>
      <c r="W146" s="355" t="s">
        <v>3953</v>
      </c>
      <c r="X146" s="355" t="s">
        <v>7740</v>
      </c>
      <c r="Y146" s="355">
        <v>1</v>
      </c>
      <c r="Z146" s="355"/>
      <c r="AA146" s="360">
        <v>-618489</v>
      </c>
      <c r="AB146" s="360">
        <v>106833902</v>
      </c>
      <c r="AC146" s="355"/>
      <c r="AD146" s="355"/>
      <c r="AE146" s="355"/>
      <c r="AF146" s="355">
        <v>125</v>
      </c>
      <c r="AG146" s="355">
        <v>123</v>
      </c>
      <c r="AH146" s="355"/>
      <c r="AI146" s="356"/>
      <c r="AJ146" s="356" t="s">
        <v>6850</v>
      </c>
      <c r="AK146" s="355">
        <v>180</v>
      </c>
      <c r="AL146" s="355" t="s">
        <v>6808</v>
      </c>
      <c r="AM146" s="355">
        <v>13214756</v>
      </c>
      <c r="AN146" s="355" t="s">
        <v>7741</v>
      </c>
      <c r="AO146" s="355" t="s">
        <v>7742</v>
      </c>
      <c r="AP146" s="355">
        <v>930032629</v>
      </c>
      <c r="AQ146" s="355" t="s">
        <v>7743</v>
      </c>
      <c r="AR146" s="355" t="s">
        <v>7744</v>
      </c>
      <c r="AS146" s="355" t="s">
        <v>7745</v>
      </c>
      <c r="AT146" s="356"/>
      <c r="AU146" s="356"/>
      <c r="AV146" s="355"/>
      <c r="AW146" s="355" t="s">
        <v>6814</v>
      </c>
      <c r="AX146" s="355">
        <v>35.909999999999997</v>
      </c>
      <c r="AY146" s="355">
        <v>53.3</v>
      </c>
      <c r="AZ146" s="355"/>
      <c r="BA146" s="355"/>
      <c r="BB146" s="355"/>
      <c r="BC146" s="355"/>
      <c r="BD146" s="355"/>
      <c r="BE146" s="355"/>
      <c r="BF146" s="355"/>
      <c r="BG146" s="355"/>
      <c r="BH146" s="355" t="s">
        <v>7746</v>
      </c>
      <c r="BI146" s="361" t="s">
        <v>6816</v>
      </c>
      <c r="BJ146" s="355" t="s">
        <v>6817</v>
      </c>
      <c r="BK146" s="355" t="s">
        <v>6818</v>
      </c>
      <c r="BL146" s="355" t="s">
        <v>3045</v>
      </c>
      <c r="BM146" s="355" t="s">
        <v>7747</v>
      </c>
      <c r="BN146" s="355"/>
      <c r="BO146" s="355"/>
      <c r="BP146" s="355" t="s">
        <v>6820</v>
      </c>
      <c r="BQ146" s="355"/>
      <c r="BR146" s="355"/>
      <c r="BS146" s="355"/>
      <c r="BT146" s="355"/>
      <c r="BU146" s="355"/>
      <c r="BV146" s="355"/>
      <c r="BW146" s="355" t="s">
        <v>6821</v>
      </c>
    </row>
    <row r="147" spans="1:75">
      <c r="A147" s="354">
        <v>145</v>
      </c>
      <c r="B147" s="354" t="s">
        <v>6597</v>
      </c>
      <c r="C147" s="355" t="s">
        <v>4769</v>
      </c>
      <c r="D147" s="361">
        <v>193</v>
      </c>
      <c r="E147" s="355" t="s">
        <v>166</v>
      </c>
      <c r="F147" s="355" t="s">
        <v>3541</v>
      </c>
      <c r="G147" s="355" t="s">
        <v>3546</v>
      </c>
      <c r="H147" s="355" t="s">
        <v>3562</v>
      </c>
      <c r="I147" s="355" t="s">
        <v>3957</v>
      </c>
      <c r="J147" s="355" t="s">
        <v>6882</v>
      </c>
      <c r="K147" s="355">
        <v>87784858481</v>
      </c>
      <c r="L147" s="355" t="s">
        <v>4827</v>
      </c>
      <c r="M147" s="357">
        <v>43309</v>
      </c>
      <c r="N147" s="355" t="s">
        <v>4831</v>
      </c>
      <c r="O147" s="357">
        <v>43309</v>
      </c>
      <c r="P147" s="358">
        <v>43416</v>
      </c>
      <c r="Q147" s="358">
        <v>43416</v>
      </c>
      <c r="R147" s="359">
        <v>0.82500000000000007</v>
      </c>
      <c r="S147" s="355" t="s">
        <v>2215</v>
      </c>
      <c r="T147" s="355">
        <v>89630496662</v>
      </c>
      <c r="U147" s="355" t="s">
        <v>4760</v>
      </c>
      <c r="V147" s="355" t="s">
        <v>3955</v>
      </c>
      <c r="W147" s="355" t="s">
        <v>3956</v>
      </c>
      <c r="X147" s="356" t="s">
        <v>7748</v>
      </c>
      <c r="Y147" s="355">
        <v>1</v>
      </c>
      <c r="Z147" s="355"/>
      <c r="AA147" s="360">
        <v>-624307</v>
      </c>
      <c r="AB147" s="360">
        <v>106802235</v>
      </c>
      <c r="AC147" s="355"/>
      <c r="AD147" s="355"/>
      <c r="AE147" s="355"/>
      <c r="AF147" s="355">
        <v>124</v>
      </c>
      <c r="AG147" s="355">
        <v>122</v>
      </c>
      <c r="AH147" s="355"/>
      <c r="AI147" s="356"/>
      <c r="AJ147" s="356" t="s">
        <v>6807</v>
      </c>
      <c r="AK147" s="355">
        <v>180</v>
      </c>
      <c r="AL147" s="355" t="s">
        <v>6808</v>
      </c>
      <c r="AM147" s="355">
        <v>13195307</v>
      </c>
      <c r="AN147" s="355" t="s">
        <v>7749</v>
      </c>
      <c r="AO147" s="355" t="s">
        <v>7750</v>
      </c>
      <c r="AP147" s="355" t="s">
        <v>7751</v>
      </c>
      <c r="AQ147" s="355" t="s">
        <v>7752</v>
      </c>
      <c r="AR147" s="355"/>
      <c r="AS147" s="356"/>
      <c r="AT147" s="356"/>
      <c r="AU147" s="356"/>
      <c r="AV147" s="355"/>
      <c r="AW147" s="355" t="s">
        <v>6814</v>
      </c>
      <c r="AX147" s="355">
        <v>38.479999999999997</v>
      </c>
      <c r="AY147" s="355">
        <v>53.88</v>
      </c>
      <c r="AZ147" s="355"/>
      <c r="BA147" s="355"/>
      <c r="BB147" s="355"/>
      <c r="BC147" s="355"/>
      <c r="BD147" s="355"/>
      <c r="BE147" s="355"/>
      <c r="BF147" s="355"/>
      <c r="BG147" s="355"/>
      <c r="BH147" s="355" t="s">
        <v>7753</v>
      </c>
      <c r="BI147" s="361" t="s">
        <v>6816</v>
      </c>
      <c r="BJ147" s="355" t="s">
        <v>6817</v>
      </c>
      <c r="BK147" s="355" t="s">
        <v>6818</v>
      </c>
      <c r="BL147" s="355" t="s">
        <v>5542</v>
      </c>
      <c r="BM147" s="355" t="s">
        <v>5542</v>
      </c>
      <c r="BN147" s="355"/>
      <c r="BO147" s="355" t="s">
        <v>7754</v>
      </c>
      <c r="BP147" s="355" t="s">
        <v>6820</v>
      </c>
      <c r="BQ147" s="355" t="s">
        <v>6947</v>
      </c>
      <c r="BR147" s="355"/>
      <c r="BS147" s="355"/>
      <c r="BT147" s="355"/>
      <c r="BU147" s="355"/>
      <c r="BV147" s="355"/>
      <c r="BW147" s="355" t="s">
        <v>6821</v>
      </c>
    </row>
    <row r="148" spans="1:75" hidden="1">
      <c r="A148" s="343">
        <v>146</v>
      </c>
      <c r="B148" s="343" t="e">
        <v>#N/A</v>
      </c>
      <c r="C148" s="369"/>
      <c r="D148" s="369"/>
      <c r="E148" s="369" t="s">
        <v>166</v>
      </c>
      <c r="F148" s="370" t="s">
        <v>3541</v>
      </c>
      <c r="G148" s="369" t="s">
        <v>3563</v>
      </c>
      <c r="H148" s="369" t="s">
        <v>3564</v>
      </c>
      <c r="I148" s="369" t="s">
        <v>5619</v>
      </c>
      <c r="J148" s="369"/>
      <c r="K148" s="369"/>
      <c r="L148" s="369"/>
      <c r="M148" s="369"/>
      <c r="N148" s="369"/>
      <c r="O148" s="369"/>
      <c r="P148" s="369"/>
      <c r="Q148" s="369"/>
      <c r="R148" s="369"/>
      <c r="S148" s="369"/>
      <c r="T148" s="369"/>
      <c r="U148" s="369" t="s">
        <v>4760</v>
      </c>
      <c r="V148" s="369"/>
      <c r="W148" s="372"/>
      <c r="X148" s="371"/>
      <c r="Y148" s="371"/>
      <c r="Z148" s="369"/>
      <c r="AA148" s="369"/>
      <c r="AB148" s="369"/>
      <c r="AC148" s="369"/>
      <c r="AD148" s="369"/>
      <c r="AE148" s="372"/>
      <c r="AF148" s="372"/>
      <c r="AG148" s="372"/>
      <c r="AH148" s="369"/>
      <c r="AI148" s="371"/>
      <c r="AJ148" s="372"/>
      <c r="AK148" s="369"/>
      <c r="AL148" s="369"/>
      <c r="AM148" s="369"/>
      <c r="AN148" s="372"/>
      <c r="AO148" s="372"/>
      <c r="AP148" s="372"/>
      <c r="AQ148" s="372"/>
      <c r="AR148" s="369"/>
      <c r="AS148" s="372"/>
      <c r="AT148" s="372"/>
      <c r="AU148" s="372"/>
      <c r="AV148" s="369"/>
      <c r="AW148" s="369"/>
      <c r="AX148" s="372"/>
      <c r="AY148" s="372"/>
      <c r="AZ148" s="369"/>
      <c r="BA148" s="369"/>
      <c r="BB148" s="369"/>
      <c r="BC148" s="369"/>
      <c r="BD148" s="369"/>
      <c r="BE148" s="369"/>
      <c r="BF148" s="369"/>
      <c r="BG148" s="369"/>
      <c r="BH148" s="369"/>
      <c r="BI148" s="369"/>
      <c r="BJ148" s="369"/>
      <c r="BK148" s="369"/>
      <c r="BL148" s="369"/>
      <c r="BM148" s="369"/>
      <c r="BN148" s="369"/>
      <c r="BO148" s="369"/>
      <c r="BP148" s="369"/>
      <c r="BQ148" s="369"/>
      <c r="BR148" s="369"/>
      <c r="BS148" s="369"/>
      <c r="BT148" s="369"/>
      <c r="BU148" s="369"/>
      <c r="BV148" s="369"/>
      <c r="BW148" s="370" t="s">
        <v>6821</v>
      </c>
    </row>
    <row r="149" spans="1:75" hidden="1">
      <c r="A149" s="343">
        <v>147</v>
      </c>
      <c r="B149" s="343" t="e">
        <v>#N/A</v>
      </c>
      <c r="C149" s="369"/>
      <c r="D149" s="369"/>
      <c r="E149" s="369" t="s">
        <v>4824</v>
      </c>
      <c r="F149" s="370" t="s">
        <v>3541</v>
      </c>
      <c r="G149" s="369" t="s">
        <v>3544</v>
      </c>
      <c r="H149" s="369" t="s">
        <v>3565</v>
      </c>
      <c r="I149" s="369" t="s">
        <v>5624</v>
      </c>
      <c r="J149" s="369"/>
      <c r="K149" s="369"/>
      <c r="L149" s="369"/>
      <c r="M149" s="369"/>
      <c r="N149" s="369"/>
      <c r="O149" s="369"/>
      <c r="P149" s="369"/>
      <c r="Q149" s="369"/>
      <c r="R149" s="369"/>
      <c r="S149" s="369"/>
      <c r="T149" s="369"/>
      <c r="U149" s="369" t="s">
        <v>4760</v>
      </c>
      <c r="V149" s="369"/>
      <c r="W149" s="371"/>
      <c r="X149" s="372"/>
      <c r="Y149" s="372"/>
      <c r="Z149" s="369"/>
      <c r="AA149" s="369"/>
      <c r="AB149" s="369"/>
      <c r="AC149" s="369"/>
      <c r="AD149" s="369"/>
      <c r="AE149" s="371"/>
      <c r="AF149" s="371"/>
      <c r="AG149" s="371"/>
      <c r="AH149" s="369"/>
      <c r="AI149" s="372"/>
      <c r="AJ149" s="371"/>
      <c r="AK149" s="369"/>
      <c r="AL149" s="369"/>
      <c r="AM149" s="369"/>
      <c r="AN149" s="371"/>
      <c r="AO149" s="371"/>
      <c r="AP149" s="371"/>
      <c r="AQ149" s="371"/>
      <c r="AR149" s="369"/>
      <c r="AS149" s="371"/>
      <c r="AT149" s="371"/>
      <c r="AU149" s="371"/>
      <c r="AV149" s="369"/>
      <c r="AW149" s="369"/>
      <c r="AX149" s="371"/>
      <c r="AY149" s="371"/>
      <c r="AZ149" s="369"/>
      <c r="BA149" s="369"/>
      <c r="BB149" s="369"/>
      <c r="BC149" s="369"/>
      <c r="BD149" s="369"/>
      <c r="BE149" s="369"/>
      <c r="BF149" s="369"/>
      <c r="BG149" s="369"/>
      <c r="BH149" s="369"/>
      <c r="BI149" s="369"/>
      <c r="BJ149" s="369"/>
      <c r="BK149" s="369"/>
      <c r="BL149" s="369"/>
      <c r="BM149" s="369"/>
      <c r="BN149" s="369"/>
      <c r="BO149" s="369"/>
      <c r="BP149" s="369"/>
      <c r="BQ149" s="369"/>
      <c r="BR149" s="369"/>
      <c r="BS149" s="369"/>
      <c r="BT149" s="369"/>
      <c r="BU149" s="369"/>
      <c r="BV149" s="369"/>
      <c r="BW149" s="370" t="s">
        <v>6821</v>
      </c>
    </row>
    <row r="150" spans="1:75" hidden="1">
      <c r="A150" s="364">
        <v>148</v>
      </c>
      <c r="B150" s="364" t="e">
        <v>#N/A</v>
      </c>
      <c r="C150" s="365"/>
      <c r="D150" s="365"/>
      <c r="E150" s="365" t="s">
        <v>5518</v>
      </c>
      <c r="F150" s="366" t="s">
        <v>3541</v>
      </c>
      <c r="G150" s="365" t="s">
        <v>3549</v>
      </c>
      <c r="H150" s="365" t="s">
        <v>3566</v>
      </c>
      <c r="I150" s="365" t="s">
        <v>5633</v>
      </c>
      <c r="J150" s="366" t="s">
        <v>3045</v>
      </c>
      <c r="K150" s="365"/>
      <c r="L150" s="365"/>
      <c r="M150" s="365"/>
      <c r="N150" s="366" t="s">
        <v>4831</v>
      </c>
      <c r="O150" s="365"/>
      <c r="P150" s="365"/>
      <c r="Q150" s="365"/>
      <c r="R150" s="365"/>
      <c r="S150" s="365"/>
      <c r="T150" s="365"/>
      <c r="U150" s="365" t="s">
        <v>4760</v>
      </c>
      <c r="V150" s="385" t="s">
        <v>7755</v>
      </c>
      <c r="W150" s="365"/>
      <c r="X150" s="365"/>
      <c r="Y150" s="365"/>
      <c r="Z150" s="365"/>
      <c r="AA150" s="365"/>
      <c r="AB150" s="365"/>
      <c r="AC150" s="365"/>
      <c r="AD150" s="365"/>
      <c r="AE150" s="365"/>
      <c r="AF150" s="365"/>
      <c r="AG150" s="365"/>
      <c r="AH150" s="365"/>
      <c r="AI150" s="365"/>
      <c r="AJ150" s="365"/>
      <c r="AK150" s="365"/>
      <c r="AL150" s="365"/>
      <c r="AM150" s="365"/>
      <c r="AN150" s="365"/>
      <c r="AO150" s="365"/>
      <c r="AP150" s="365"/>
      <c r="AQ150" s="365"/>
      <c r="AR150" s="365"/>
      <c r="AS150" s="365"/>
      <c r="AT150" s="365"/>
      <c r="AU150" s="365"/>
      <c r="AV150" s="365"/>
      <c r="AW150" s="365"/>
      <c r="AX150" s="365"/>
      <c r="AY150" s="365"/>
      <c r="AZ150" s="365"/>
      <c r="BA150" s="365"/>
      <c r="BB150" s="365"/>
      <c r="BC150" s="365"/>
      <c r="BD150" s="365"/>
      <c r="BE150" s="365"/>
      <c r="BF150" s="365"/>
      <c r="BG150" s="365"/>
      <c r="BH150" s="366" t="s">
        <v>7756</v>
      </c>
      <c r="BI150" s="369"/>
      <c r="BJ150" s="366"/>
      <c r="BK150" s="366"/>
      <c r="BL150" s="365"/>
      <c r="BM150" s="365"/>
      <c r="BN150" s="365"/>
      <c r="BO150" s="365"/>
      <c r="BP150" s="365"/>
      <c r="BQ150" s="365"/>
      <c r="BR150" s="365"/>
      <c r="BS150" s="365"/>
      <c r="BT150" s="365"/>
      <c r="BU150" s="365"/>
      <c r="BV150" s="365"/>
      <c r="BW150" s="366" t="s">
        <v>6821</v>
      </c>
    </row>
    <row r="151" spans="1:75">
      <c r="A151" s="354">
        <v>149</v>
      </c>
      <c r="B151" s="354" t="s">
        <v>6598</v>
      </c>
      <c r="C151" s="355" t="s">
        <v>4769</v>
      </c>
      <c r="D151" s="356"/>
      <c r="E151" s="355" t="s">
        <v>4824</v>
      </c>
      <c r="F151" s="355" t="s">
        <v>3541</v>
      </c>
      <c r="G151" s="355" t="s">
        <v>3332</v>
      </c>
      <c r="H151" s="355" t="s">
        <v>3567</v>
      </c>
      <c r="I151" s="355" t="s">
        <v>3965</v>
      </c>
      <c r="J151" s="355" t="s">
        <v>6142</v>
      </c>
      <c r="K151" s="355">
        <v>83819623799</v>
      </c>
      <c r="L151" s="355" t="s">
        <v>4827</v>
      </c>
      <c r="M151" s="357">
        <v>43296</v>
      </c>
      <c r="N151" s="355" t="s">
        <v>4831</v>
      </c>
      <c r="O151" s="357">
        <v>43299</v>
      </c>
      <c r="P151" s="357">
        <v>43381</v>
      </c>
      <c r="Q151" s="358">
        <v>43420</v>
      </c>
      <c r="R151" s="359">
        <v>0.62777777777777777</v>
      </c>
      <c r="S151" s="355" t="s">
        <v>5638</v>
      </c>
      <c r="T151" s="355" t="s">
        <v>7757</v>
      </c>
      <c r="U151" s="355" t="s">
        <v>4760</v>
      </c>
      <c r="V151" s="355" t="s">
        <v>3963</v>
      </c>
      <c r="W151" s="355" t="s">
        <v>3964</v>
      </c>
      <c r="X151" s="355" t="s">
        <v>7758</v>
      </c>
      <c r="Y151" s="355">
        <v>1</v>
      </c>
      <c r="Z151" s="355"/>
      <c r="AA151" s="360">
        <v>-6342903</v>
      </c>
      <c r="AB151" s="360">
        <v>106731246</v>
      </c>
      <c r="AC151" s="356"/>
      <c r="AD151" s="356"/>
      <c r="AE151" s="356"/>
      <c r="AF151" s="355">
        <v>122</v>
      </c>
      <c r="AG151" s="355">
        <v>109</v>
      </c>
      <c r="AH151" s="355"/>
      <c r="AI151" s="356"/>
      <c r="AJ151" s="356" t="s">
        <v>6850</v>
      </c>
      <c r="AK151" s="355">
        <v>180</v>
      </c>
      <c r="AL151" s="355" t="s">
        <v>6808</v>
      </c>
      <c r="AM151" s="355">
        <v>13195982</v>
      </c>
      <c r="AN151" s="355" t="s">
        <v>7759</v>
      </c>
      <c r="AO151" s="355" t="s">
        <v>7760</v>
      </c>
      <c r="AP151" s="355" t="s">
        <v>7761</v>
      </c>
      <c r="AQ151" s="355" t="s">
        <v>7762</v>
      </c>
      <c r="AR151" s="355" t="s">
        <v>7763</v>
      </c>
      <c r="AS151" s="355" t="s">
        <v>7764</v>
      </c>
      <c r="AT151" s="356"/>
      <c r="AU151" s="356"/>
      <c r="AV151" s="356"/>
      <c r="AW151" s="355" t="s">
        <v>6814</v>
      </c>
      <c r="AX151" s="355">
        <v>35.090000000000003</v>
      </c>
      <c r="AY151" s="355">
        <v>51.72</v>
      </c>
      <c r="AZ151" s="355"/>
      <c r="BA151" s="355"/>
      <c r="BB151" s="355"/>
      <c r="BC151" s="355"/>
      <c r="BD151" s="356"/>
      <c r="BE151" s="356"/>
      <c r="BF151" s="355"/>
      <c r="BG151" s="355"/>
      <c r="BH151" s="355" t="s">
        <v>7765</v>
      </c>
      <c r="BI151" s="361" t="s">
        <v>6816</v>
      </c>
      <c r="BJ151" s="355" t="s">
        <v>6817</v>
      </c>
      <c r="BK151" s="355" t="s">
        <v>6818</v>
      </c>
      <c r="BL151" s="355" t="s">
        <v>7766</v>
      </c>
      <c r="BM151" s="355" t="s">
        <v>7767</v>
      </c>
      <c r="BN151" s="355"/>
      <c r="BO151" s="355"/>
      <c r="BP151" s="355" t="s">
        <v>6820</v>
      </c>
      <c r="BQ151" s="355"/>
      <c r="BR151" s="355"/>
      <c r="BS151" s="355"/>
      <c r="BT151" s="355"/>
      <c r="BU151" s="355"/>
      <c r="BV151" s="355"/>
      <c r="BW151" s="355" t="s">
        <v>6821</v>
      </c>
    </row>
    <row r="152" spans="1:75">
      <c r="A152" s="354">
        <v>150</v>
      </c>
      <c r="B152" s="354" t="s">
        <v>6599</v>
      </c>
      <c r="C152" s="355" t="s">
        <v>4769</v>
      </c>
      <c r="D152" s="356"/>
      <c r="E152" s="355" t="s">
        <v>166</v>
      </c>
      <c r="F152" s="355" t="s">
        <v>3541</v>
      </c>
      <c r="G152" s="355" t="s">
        <v>3546</v>
      </c>
      <c r="H152" s="355" t="s">
        <v>3568</v>
      </c>
      <c r="I152" s="355" t="s">
        <v>3971</v>
      </c>
      <c r="J152" s="355" t="s">
        <v>5542</v>
      </c>
      <c r="K152" s="355">
        <v>82298524266</v>
      </c>
      <c r="L152" s="355" t="s">
        <v>4827</v>
      </c>
      <c r="M152" s="357">
        <v>43296</v>
      </c>
      <c r="N152" s="355" t="s">
        <v>4831</v>
      </c>
      <c r="O152" s="357">
        <v>43299</v>
      </c>
      <c r="P152" s="357">
        <v>43383</v>
      </c>
      <c r="Q152" s="358">
        <v>43421</v>
      </c>
      <c r="R152" s="359">
        <v>0.51041666666666663</v>
      </c>
      <c r="S152" s="355" t="s">
        <v>5645</v>
      </c>
      <c r="T152" s="355">
        <v>85693998829</v>
      </c>
      <c r="U152" s="355" t="s">
        <v>4760</v>
      </c>
      <c r="V152" s="355" t="s">
        <v>3969</v>
      </c>
      <c r="W152" s="355" t="s">
        <v>3970</v>
      </c>
      <c r="X152" s="355"/>
      <c r="Y152" s="355">
        <v>1</v>
      </c>
      <c r="Z152" s="355"/>
      <c r="AA152" s="360">
        <v>-6231695</v>
      </c>
      <c r="AB152" s="360">
        <v>106845909</v>
      </c>
      <c r="AC152" s="355"/>
      <c r="AD152" s="355"/>
      <c r="AE152" s="355"/>
      <c r="AF152" s="355">
        <v>126</v>
      </c>
      <c r="AG152" s="355">
        <v>123</v>
      </c>
      <c r="AH152" s="355"/>
      <c r="AI152" s="356"/>
      <c r="AJ152" s="356"/>
      <c r="AK152" s="356"/>
      <c r="AL152" s="356"/>
      <c r="AM152" s="355">
        <v>13212924</v>
      </c>
      <c r="AN152" s="355" t="s">
        <v>7768</v>
      </c>
      <c r="AO152" s="355" t="s">
        <v>7769</v>
      </c>
      <c r="AP152" s="355" t="s">
        <v>7770</v>
      </c>
      <c r="AQ152" s="355" t="s">
        <v>7771</v>
      </c>
      <c r="AR152" s="355" t="s">
        <v>7772</v>
      </c>
      <c r="AS152" s="355" t="s">
        <v>7773</v>
      </c>
      <c r="AT152" s="356"/>
      <c r="AU152" s="356"/>
      <c r="AV152" s="355"/>
      <c r="AW152" s="355" t="s">
        <v>6814</v>
      </c>
      <c r="AX152" s="355">
        <v>35.85</v>
      </c>
      <c r="AY152" s="355">
        <v>54.48</v>
      </c>
      <c r="AZ152" s="355"/>
      <c r="BA152" s="355"/>
      <c r="BB152" s="355"/>
      <c r="BC152" s="355"/>
      <c r="BD152" s="355"/>
      <c r="BE152" s="355"/>
      <c r="BF152" s="355"/>
      <c r="BG152" s="355"/>
      <c r="BH152" s="355" t="s">
        <v>6871</v>
      </c>
      <c r="BI152" s="361" t="s">
        <v>6816</v>
      </c>
      <c r="BJ152" s="355" t="s">
        <v>6817</v>
      </c>
      <c r="BK152" s="355" t="s">
        <v>6818</v>
      </c>
      <c r="BL152" s="355" t="s">
        <v>3046</v>
      </c>
      <c r="BM152" s="355" t="s">
        <v>2986</v>
      </c>
      <c r="BN152" s="355"/>
      <c r="BO152" s="355"/>
      <c r="BP152" s="355" t="s">
        <v>6820</v>
      </c>
      <c r="BQ152" s="355"/>
      <c r="BR152" s="355"/>
      <c r="BS152" s="355"/>
      <c r="BT152" s="355"/>
      <c r="BU152" s="355"/>
      <c r="BV152" s="355"/>
      <c r="BW152" s="355" t="s">
        <v>6821</v>
      </c>
    </row>
    <row r="153" spans="1:75" hidden="1">
      <c r="A153" s="343">
        <v>151</v>
      </c>
      <c r="B153" s="343" t="e">
        <v>#N/A</v>
      </c>
      <c r="C153" s="369"/>
      <c r="D153" s="369"/>
      <c r="E153" s="369" t="s">
        <v>166</v>
      </c>
      <c r="F153" s="370" t="s">
        <v>3541</v>
      </c>
      <c r="G153" s="369" t="s">
        <v>3546</v>
      </c>
      <c r="H153" s="369" t="s">
        <v>3569</v>
      </c>
      <c r="I153" s="369" t="s">
        <v>5651</v>
      </c>
      <c r="J153" s="369"/>
      <c r="K153" s="369"/>
      <c r="L153" s="369"/>
      <c r="M153" s="369"/>
      <c r="N153" s="369"/>
      <c r="O153" s="369"/>
      <c r="P153" s="369"/>
      <c r="Q153" s="369"/>
      <c r="R153" s="369"/>
      <c r="S153" s="369"/>
      <c r="T153" s="369"/>
      <c r="U153" s="369" t="s">
        <v>4760</v>
      </c>
      <c r="V153" s="369"/>
      <c r="W153" s="372"/>
      <c r="X153" s="371"/>
      <c r="Y153" s="371"/>
      <c r="Z153" s="369"/>
      <c r="AA153" s="369"/>
      <c r="AB153" s="369"/>
      <c r="AC153" s="369"/>
      <c r="AD153" s="369"/>
      <c r="AE153" s="372"/>
      <c r="AF153" s="372"/>
      <c r="AG153" s="372"/>
      <c r="AH153" s="369"/>
      <c r="AI153" s="371"/>
      <c r="AJ153" s="371"/>
      <c r="AK153" s="369"/>
      <c r="AL153" s="369"/>
      <c r="AM153" s="369"/>
      <c r="AN153" s="372"/>
      <c r="AO153" s="372"/>
      <c r="AP153" s="372"/>
      <c r="AQ153" s="369"/>
      <c r="AR153" s="369"/>
      <c r="AS153" s="371"/>
      <c r="AT153" s="371"/>
      <c r="AU153" s="371"/>
      <c r="AV153" s="369"/>
      <c r="AW153" s="369"/>
      <c r="AX153" s="372"/>
      <c r="AY153" s="372"/>
      <c r="AZ153" s="369"/>
      <c r="BA153" s="369"/>
      <c r="BB153" s="369"/>
      <c r="BC153" s="369"/>
      <c r="BD153" s="369"/>
      <c r="BE153" s="369"/>
      <c r="BF153" s="369"/>
      <c r="BG153" s="369"/>
      <c r="BH153" s="369"/>
      <c r="BI153" s="369"/>
      <c r="BJ153" s="369"/>
      <c r="BK153" s="369"/>
      <c r="BL153" s="369"/>
      <c r="BM153" s="369"/>
      <c r="BN153" s="369"/>
      <c r="BO153" s="369"/>
      <c r="BP153" s="369"/>
      <c r="BQ153" s="369"/>
      <c r="BR153" s="369"/>
      <c r="BS153" s="369"/>
      <c r="BT153" s="369"/>
      <c r="BU153" s="369"/>
      <c r="BV153" s="369"/>
      <c r="BW153" s="370" t="s">
        <v>6821</v>
      </c>
    </row>
    <row r="154" spans="1:75">
      <c r="A154" s="354">
        <v>152</v>
      </c>
      <c r="B154" s="354" t="s">
        <v>6600</v>
      </c>
      <c r="C154" s="355" t="s">
        <v>4769</v>
      </c>
      <c r="D154" s="356"/>
      <c r="E154" s="355" t="s">
        <v>3972</v>
      </c>
      <c r="F154" s="355" t="s">
        <v>3570</v>
      </c>
      <c r="G154" s="355" t="s">
        <v>3571</v>
      </c>
      <c r="H154" s="355" t="s">
        <v>3572</v>
      </c>
      <c r="I154" s="355" t="s">
        <v>3976</v>
      </c>
      <c r="J154" s="355" t="s">
        <v>2997</v>
      </c>
      <c r="K154" s="355">
        <v>81322774684</v>
      </c>
      <c r="L154" s="355" t="s">
        <v>4879</v>
      </c>
      <c r="M154" s="357">
        <v>43328</v>
      </c>
      <c r="N154" s="355" t="s">
        <v>4831</v>
      </c>
      <c r="O154" s="357">
        <v>43328</v>
      </c>
      <c r="P154" s="357">
        <v>43388</v>
      </c>
      <c r="Q154" s="358">
        <v>43416</v>
      </c>
      <c r="R154" s="359">
        <v>0.49722222222222223</v>
      </c>
      <c r="S154" s="355" t="s">
        <v>5657</v>
      </c>
      <c r="T154" s="355">
        <v>83821824898</v>
      </c>
      <c r="U154" s="355" t="s">
        <v>4760</v>
      </c>
      <c r="V154" s="355" t="s">
        <v>7774</v>
      </c>
      <c r="W154" s="355" t="s">
        <v>3974</v>
      </c>
      <c r="X154" s="355" t="s">
        <v>7775</v>
      </c>
      <c r="Y154" s="355">
        <v>1</v>
      </c>
      <c r="Z154" s="355"/>
      <c r="AA154" s="360">
        <v>-6937228</v>
      </c>
      <c r="AB154" s="360">
        <v>10764218</v>
      </c>
      <c r="AC154" s="355"/>
      <c r="AD154" s="355"/>
      <c r="AE154" s="355"/>
      <c r="AF154" s="355">
        <v>129</v>
      </c>
      <c r="AG154" s="355">
        <v>127</v>
      </c>
      <c r="AH154" s="355"/>
      <c r="AI154" s="356"/>
      <c r="AJ154" s="356" t="s">
        <v>6850</v>
      </c>
      <c r="AK154" s="355">
        <v>180</v>
      </c>
      <c r="AL154" s="355" t="s">
        <v>6808</v>
      </c>
      <c r="AM154" s="355">
        <v>13214746</v>
      </c>
      <c r="AN154" s="355" t="s">
        <v>7776</v>
      </c>
      <c r="AO154" s="355" t="s">
        <v>7777</v>
      </c>
      <c r="AP154" s="355" t="s">
        <v>7778</v>
      </c>
      <c r="AQ154" s="355" t="s">
        <v>7779</v>
      </c>
      <c r="AR154" s="355" t="s">
        <v>7780</v>
      </c>
      <c r="AS154" s="355">
        <v>5170864</v>
      </c>
      <c r="AT154" s="356"/>
      <c r="AU154" s="356"/>
      <c r="AV154" s="355"/>
      <c r="AW154" s="355" t="s">
        <v>6814</v>
      </c>
      <c r="AX154" s="355" t="s">
        <v>7781</v>
      </c>
      <c r="AY154" s="355" t="s">
        <v>7782</v>
      </c>
      <c r="AZ154" s="355"/>
      <c r="BA154" s="355"/>
      <c r="BB154" s="355"/>
      <c r="BC154" s="355"/>
      <c r="BD154" s="355"/>
      <c r="BE154" s="355"/>
      <c r="BF154" s="355"/>
      <c r="BG154" s="355"/>
      <c r="BH154" s="355" t="s">
        <v>7783</v>
      </c>
      <c r="BI154" s="361" t="s">
        <v>6816</v>
      </c>
      <c r="BJ154" s="355" t="s">
        <v>6817</v>
      </c>
      <c r="BK154" s="355" t="s">
        <v>6818</v>
      </c>
      <c r="BL154" s="355" t="s">
        <v>2999</v>
      </c>
      <c r="BM154" s="355" t="s">
        <v>7784</v>
      </c>
      <c r="BN154" s="355"/>
      <c r="BO154" s="355"/>
      <c r="BP154" s="355" t="s">
        <v>6820</v>
      </c>
      <c r="BQ154" s="355" t="s">
        <v>6947</v>
      </c>
      <c r="BR154" s="355"/>
      <c r="BS154" s="355"/>
      <c r="BT154" s="355"/>
      <c r="BU154" s="355"/>
      <c r="BV154" s="355"/>
      <c r="BW154" s="355" t="s">
        <v>6821</v>
      </c>
    </row>
    <row r="155" spans="1:75">
      <c r="A155" s="354">
        <v>153</v>
      </c>
      <c r="B155" s="354" t="s">
        <v>6601</v>
      </c>
      <c r="C155" s="355" t="s">
        <v>4769</v>
      </c>
      <c r="D155" s="356"/>
      <c r="E155" s="355" t="s">
        <v>3972</v>
      </c>
      <c r="F155" s="355" t="s">
        <v>3570</v>
      </c>
      <c r="G155" s="355" t="s">
        <v>3573</v>
      </c>
      <c r="H155" s="355" t="s">
        <v>3574</v>
      </c>
      <c r="I155" s="355" t="s">
        <v>3980</v>
      </c>
      <c r="J155" s="355" t="s">
        <v>2973</v>
      </c>
      <c r="K155" s="355" t="s">
        <v>7019</v>
      </c>
      <c r="L155" s="355" t="s">
        <v>4879</v>
      </c>
      <c r="M155" s="357">
        <v>43327</v>
      </c>
      <c r="N155" s="355" t="s">
        <v>4831</v>
      </c>
      <c r="O155" s="357">
        <v>43327</v>
      </c>
      <c r="P155" s="357">
        <v>43388</v>
      </c>
      <c r="Q155" s="358">
        <v>43424</v>
      </c>
      <c r="R155" s="359">
        <v>0.64722222222222225</v>
      </c>
      <c r="S155" s="355" t="s">
        <v>6189</v>
      </c>
      <c r="T155" s="355">
        <v>85294425555</v>
      </c>
      <c r="U155" s="355" t="s">
        <v>4760</v>
      </c>
      <c r="V155" s="355" t="s">
        <v>3978</v>
      </c>
      <c r="W155" s="355" t="s">
        <v>3979</v>
      </c>
      <c r="X155" s="355" t="s">
        <v>7785</v>
      </c>
      <c r="Y155" s="355">
        <v>1</v>
      </c>
      <c r="Z155" s="355"/>
      <c r="AA155" s="360">
        <v>-6981409</v>
      </c>
      <c r="AB155" s="360">
        <v>108476897</v>
      </c>
      <c r="AC155" s="355"/>
      <c r="AD155" s="355"/>
      <c r="AE155" s="355"/>
      <c r="AF155" s="355">
        <v>125</v>
      </c>
      <c r="AG155" s="355">
        <v>120</v>
      </c>
      <c r="AH155" s="355"/>
      <c r="AI155" s="356"/>
      <c r="AJ155" s="356" t="s">
        <v>6841</v>
      </c>
      <c r="AK155" s="355">
        <v>180</v>
      </c>
      <c r="AL155" s="355" t="s">
        <v>6808</v>
      </c>
      <c r="AM155" s="355">
        <v>13195329</v>
      </c>
      <c r="AN155" s="355" t="s">
        <v>7786</v>
      </c>
      <c r="AO155" s="355" t="s">
        <v>7787</v>
      </c>
      <c r="AP155" s="355" t="s">
        <v>7788</v>
      </c>
      <c r="AQ155" s="355" t="s">
        <v>7789</v>
      </c>
      <c r="AR155" s="355" t="s">
        <v>7790</v>
      </c>
      <c r="AS155" s="355">
        <v>12164007</v>
      </c>
      <c r="AT155" s="356"/>
      <c r="AU155" s="356"/>
      <c r="AV155" s="355"/>
      <c r="AW155" s="355" t="s">
        <v>6814</v>
      </c>
      <c r="AX155" s="355">
        <v>35.4</v>
      </c>
      <c r="AY155" s="355">
        <v>51.75</v>
      </c>
      <c r="AZ155" s="355"/>
      <c r="BA155" s="355"/>
      <c r="BB155" s="355"/>
      <c r="BC155" s="355"/>
      <c r="BD155" s="355"/>
      <c r="BE155" s="355"/>
      <c r="BF155" s="355"/>
      <c r="BG155" s="355"/>
      <c r="BH155" s="355" t="s">
        <v>6871</v>
      </c>
      <c r="BI155" s="361" t="s">
        <v>6816</v>
      </c>
      <c r="BJ155" s="355" t="s">
        <v>6817</v>
      </c>
      <c r="BK155" s="355" t="s">
        <v>6818</v>
      </c>
      <c r="BL155" s="355" t="s">
        <v>7027</v>
      </c>
      <c r="BM155" s="355" t="s">
        <v>7027</v>
      </c>
      <c r="BN155" s="355"/>
      <c r="BO155" s="355"/>
      <c r="BP155" s="355" t="s">
        <v>6820</v>
      </c>
      <c r="BQ155" s="355"/>
      <c r="BR155" s="355"/>
      <c r="BS155" s="355"/>
      <c r="BT155" s="355"/>
      <c r="BU155" s="355"/>
      <c r="BV155" s="355"/>
      <c r="BW155" s="355" t="s">
        <v>6821</v>
      </c>
    </row>
    <row r="156" spans="1:75">
      <c r="A156" s="354">
        <v>154</v>
      </c>
      <c r="B156" s="354" t="s">
        <v>6602</v>
      </c>
      <c r="C156" s="355" t="s">
        <v>4769</v>
      </c>
      <c r="D156" s="356"/>
      <c r="E156" s="355" t="s">
        <v>3972</v>
      </c>
      <c r="F156" s="355" t="s">
        <v>3570</v>
      </c>
      <c r="G156" s="355" t="s">
        <v>3575</v>
      </c>
      <c r="H156" s="355" t="s">
        <v>3576</v>
      </c>
      <c r="I156" s="355" t="s">
        <v>3984</v>
      </c>
      <c r="J156" s="355" t="s">
        <v>3090</v>
      </c>
      <c r="K156" s="355">
        <v>81312213994</v>
      </c>
      <c r="L156" s="355" t="s">
        <v>4879</v>
      </c>
      <c r="M156" s="357">
        <v>43341</v>
      </c>
      <c r="N156" s="355" t="s">
        <v>4831</v>
      </c>
      <c r="O156" s="357">
        <v>43341</v>
      </c>
      <c r="P156" s="357">
        <v>43390</v>
      </c>
      <c r="Q156" s="358">
        <v>43418</v>
      </c>
      <c r="R156" s="359">
        <v>0.87222222222222223</v>
      </c>
      <c r="S156" s="355" t="s">
        <v>7791</v>
      </c>
      <c r="T156" s="355">
        <v>85295651814</v>
      </c>
      <c r="U156" s="355" t="s">
        <v>4760</v>
      </c>
      <c r="V156" s="355" t="s">
        <v>3982</v>
      </c>
      <c r="W156" s="355">
        <v>13196070</v>
      </c>
      <c r="X156" s="356" t="s">
        <v>7792</v>
      </c>
      <c r="Y156" s="355">
        <v>1</v>
      </c>
      <c r="Z156" s="355"/>
      <c r="AA156" s="360">
        <v>-683545</v>
      </c>
      <c r="AB156" s="360">
        <v>108230768</v>
      </c>
      <c r="AC156" s="355"/>
      <c r="AD156" s="355"/>
      <c r="AE156" s="356"/>
      <c r="AF156" s="355">
        <v>128</v>
      </c>
      <c r="AG156" s="355">
        <v>129</v>
      </c>
      <c r="AH156" s="355"/>
      <c r="AI156" s="356"/>
      <c r="AJ156" s="356" t="s">
        <v>6850</v>
      </c>
      <c r="AK156" s="355">
        <v>180</v>
      </c>
      <c r="AL156" s="355" t="s">
        <v>6808</v>
      </c>
      <c r="AM156" s="355">
        <v>13196070</v>
      </c>
      <c r="AN156" s="355" t="s">
        <v>7793</v>
      </c>
      <c r="AO156" s="355" t="s">
        <v>7794</v>
      </c>
      <c r="AP156" s="355" t="s">
        <v>7795</v>
      </c>
      <c r="AQ156" s="355" t="s">
        <v>7796</v>
      </c>
      <c r="AR156" s="355" t="s">
        <v>7797</v>
      </c>
      <c r="AS156" s="355">
        <v>3170335</v>
      </c>
      <c r="AT156" s="356"/>
      <c r="AU156" s="356"/>
      <c r="AV156" s="355"/>
      <c r="AW156" s="355" t="s">
        <v>6814</v>
      </c>
      <c r="AX156" s="355">
        <v>35.770000000000003</v>
      </c>
      <c r="AY156" s="355">
        <v>52.83</v>
      </c>
      <c r="AZ156" s="355"/>
      <c r="BA156" s="355"/>
      <c r="BB156" s="355"/>
      <c r="BC156" s="355"/>
      <c r="BD156" s="355"/>
      <c r="BE156" s="355"/>
      <c r="BF156" s="355"/>
      <c r="BG156" s="355"/>
      <c r="BH156" s="355" t="s">
        <v>7798</v>
      </c>
      <c r="BI156" s="361" t="s">
        <v>6816</v>
      </c>
      <c r="BJ156" s="355" t="s">
        <v>6817</v>
      </c>
      <c r="BK156" s="355" t="s">
        <v>6818</v>
      </c>
      <c r="BL156" s="355" t="s">
        <v>2999</v>
      </c>
      <c r="BM156" s="355" t="s">
        <v>7784</v>
      </c>
      <c r="BN156" s="355"/>
      <c r="BO156" s="355"/>
      <c r="BP156" s="355" t="s">
        <v>6820</v>
      </c>
      <c r="BQ156" s="355"/>
      <c r="BR156" s="355"/>
      <c r="BS156" s="355"/>
      <c r="BT156" s="355"/>
      <c r="BU156" s="355"/>
      <c r="BV156" s="355"/>
      <c r="BW156" s="355" t="s">
        <v>6821</v>
      </c>
    </row>
    <row r="157" spans="1:75">
      <c r="A157" s="354">
        <v>155</v>
      </c>
      <c r="B157" s="354" t="s">
        <v>6603</v>
      </c>
      <c r="C157" s="355" t="s">
        <v>4769</v>
      </c>
      <c r="D157" s="356"/>
      <c r="E157" s="355" t="s">
        <v>3972</v>
      </c>
      <c r="F157" s="355" t="s">
        <v>3570</v>
      </c>
      <c r="G157" s="355" t="s">
        <v>3577</v>
      </c>
      <c r="H157" s="355" t="s">
        <v>3578</v>
      </c>
      <c r="I157" s="355" t="s">
        <v>7799</v>
      </c>
      <c r="J157" s="355" t="s">
        <v>3006</v>
      </c>
      <c r="K157" s="355" t="s">
        <v>7800</v>
      </c>
      <c r="L157" s="355" t="s">
        <v>4879</v>
      </c>
      <c r="M157" s="357">
        <v>43327</v>
      </c>
      <c r="N157" s="355" t="s">
        <v>4831</v>
      </c>
      <c r="O157" s="357">
        <v>43327</v>
      </c>
      <c r="P157" s="357">
        <v>43390</v>
      </c>
      <c r="Q157" s="358">
        <v>43418</v>
      </c>
      <c r="R157" s="359">
        <v>0.58194444444444449</v>
      </c>
      <c r="S157" s="355" t="s">
        <v>7801</v>
      </c>
      <c r="T157" s="355">
        <v>85863208132</v>
      </c>
      <c r="U157" s="355" t="s">
        <v>4760</v>
      </c>
      <c r="V157" s="355" t="s">
        <v>3985</v>
      </c>
      <c r="W157" s="355" t="s">
        <v>3986</v>
      </c>
      <c r="X157" s="356" t="s">
        <v>7802</v>
      </c>
      <c r="Y157" s="355">
        <v>1</v>
      </c>
      <c r="Z157" s="355"/>
      <c r="AA157" s="360">
        <v>-689149</v>
      </c>
      <c r="AB157" s="360">
        <v>106782259</v>
      </c>
      <c r="AC157" s="355"/>
      <c r="AD157" s="355"/>
      <c r="AE157" s="356"/>
      <c r="AF157" s="355">
        <v>130</v>
      </c>
      <c r="AG157" s="355">
        <v>121</v>
      </c>
      <c r="AH157" s="355"/>
      <c r="AI157" s="356"/>
      <c r="AJ157" s="356" t="s">
        <v>6850</v>
      </c>
      <c r="AK157" s="355">
        <v>180</v>
      </c>
      <c r="AL157" s="355" t="s">
        <v>6808</v>
      </c>
      <c r="AM157" s="355" t="s">
        <v>7803</v>
      </c>
      <c r="AN157" s="355" t="s">
        <v>7804</v>
      </c>
      <c r="AO157" s="355" t="s">
        <v>7805</v>
      </c>
      <c r="AP157" s="355" t="s">
        <v>7806</v>
      </c>
      <c r="AQ157" s="355" t="s">
        <v>7807</v>
      </c>
      <c r="AR157" s="355" t="s">
        <v>7808</v>
      </c>
      <c r="AS157" s="355">
        <v>3170350</v>
      </c>
      <c r="AT157" s="356"/>
      <c r="AU157" s="356"/>
      <c r="AV157" s="355"/>
      <c r="AW157" s="355" t="s">
        <v>6814</v>
      </c>
      <c r="AX157" s="355">
        <v>35.299999999999997</v>
      </c>
      <c r="AY157" s="355">
        <v>52.18</v>
      </c>
      <c r="AZ157" s="355"/>
      <c r="BA157" s="355"/>
      <c r="BB157" s="355"/>
      <c r="BC157" s="355"/>
      <c r="BD157" s="355"/>
      <c r="BE157" s="355"/>
      <c r="BF157" s="355"/>
      <c r="BG157" s="355"/>
      <c r="BH157" s="355" t="s">
        <v>7809</v>
      </c>
      <c r="BI157" s="361" t="s">
        <v>6816</v>
      </c>
      <c r="BJ157" s="355" t="s">
        <v>6817</v>
      </c>
      <c r="BK157" s="355" t="s">
        <v>6818</v>
      </c>
      <c r="BL157" s="355" t="s">
        <v>3006</v>
      </c>
      <c r="BM157" s="355" t="s">
        <v>3006</v>
      </c>
      <c r="BN157" s="355"/>
      <c r="BO157" s="355"/>
      <c r="BP157" s="355" t="s">
        <v>6820</v>
      </c>
      <c r="BQ157" s="355"/>
      <c r="BR157" s="355"/>
      <c r="BS157" s="355"/>
      <c r="BT157" s="355"/>
      <c r="BU157" s="355"/>
      <c r="BV157" s="355"/>
      <c r="BW157" s="355" t="s">
        <v>6821</v>
      </c>
    </row>
    <row r="158" spans="1:75">
      <c r="A158" s="354">
        <v>156</v>
      </c>
      <c r="B158" s="354" t="s">
        <v>6604</v>
      </c>
      <c r="C158" s="355" t="s">
        <v>4769</v>
      </c>
      <c r="D158" s="356"/>
      <c r="E158" s="355" t="s">
        <v>3972</v>
      </c>
      <c r="F158" s="355" t="s">
        <v>3570</v>
      </c>
      <c r="G158" s="355" t="s">
        <v>3571</v>
      </c>
      <c r="H158" s="355" t="s">
        <v>3579</v>
      </c>
      <c r="I158" s="355" t="s">
        <v>3991</v>
      </c>
      <c r="J158" s="355" t="s">
        <v>5692</v>
      </c>
      <c r="K158" s="355" t="s">
        <v>7810</v>
      </c>
      <c r="L158" s="355" t="s">
        <v>4879</v>
      </c>
      <c r="M158" s="357">
        <v>43330</v>
      </c>
      <c r="N158" s="355" t="s">
        <v>4831</v>
      </c>
      <c r="O158" s="357">
        <v>43330</v>
      </c>
      <c r="P158" s="357">
        <v>43388</v>
      </c>
      <c r="Q158" s="357">
        <f>P158</f>
        <v>43388</v>
      </c>
      <c r="R158" s="359">
        <v>0.84097222222222223</v>
      </c>
      <c r="S158" s="355" t="s">
        <v>1206</v>
      </c>
      <c r="T158" s="355">
        <v>85294394646</v>
      </c>
      <c r="U158" s="355" t="s">
        <v>4760</v>
      </c>
      <c r="V158" s="355" t="s">
        <v>3989</v>
      </c>
      <c r="W158" s="355" t="s">
        <v>3990</v>
      </c>
      <c r="X158" s="356" t="s">
        <v>7811</v>
      </c>
      <c r="Y158" s="355">
        <v>1</v>
      </c>
      <c r="Z158" s="355"/>
      <c r="AA158" s="360">
        <v>-691449</v>
      </c>
      <c r="AB158" s="360">
        <v>107701269</v>
      </c>
      <c r="AC158" s="356"/>
      <c r="AD158" s="356"/>
      <c r="AE158" s="356">
        <v>73</v>
      </c>
      <c r="AF158" s="356">
        <v>74</v>
      </c>
      <c r="AG158" s="356">
        <v>82</v>
      </c>
      <c r="AH158" s="355"/>
      <c r="AI158" s="356"/>
      <c r="AJ158" s="356" t="s">
        <v>6976</v>
      </c>
      <c r="AK158" s="355">
        <v>180</v>
      </c>
      <c r="AL158" s="355" t="s">
        <v>6808</v>
      </c>
      <c r="AM158" s="356"/>
      <c r="AN158" s="355" t="s">
        <v>7812</v>
      </c>
      <c r="AO158" s="355" t="s">
        <v>7813</v>
      </c>
      <c r="AP158" s="355" t="s">
        <v>7814</v>
      </c>
      <c r="AQ158" s="355" t="s">
        <v>7815</v>
      </c>
      <c r="AR158" s="355" t="s">
        <v>7816</v>
      </c>
      <c r="AS158" s="355">
        <v>5170915</v>
      </c>
      <c r="AT158" s="356"/>
      <c r="AU158" s="356"/>
      <c r="AV158" s="356"/>
      <c r="AW158" s="355" t="s">
        <v>6814</v>
      </c>
      <c r="AX158" s="356">
        <v>42.75</v>
      </c>
      <c r="AY158" s="356">
        <v>46.33</v>
      </c>
      <c r="AZ158" s="355"/>
      <c r="BA158" s="355"/>
      <c r="BB158" s="355"/>
      <c r="BC158" s="355"/>
      <c r="BD158" s="356"/>
      <c r="BE158" s="356"/>
      <c r="BF158" s="355"/>
      <c r="BG158" s="355"/>
      <c r="BH158" s="355" t="s">
        <v>6982</v>
      </c>
      <c r="BI158" s="361" t="s">
        <v>6816</v>
      </c>
      <c r="BJ158" s="355" t="s">
        <v>6817</v>
      </c>
      <c r="BK158" s="355" t="s">
        <v>6818</v>
      </c>
      <c r="BL158" s="355" t="s">
        <v>2999</v>
      </c>
      <c r="BM158" s="355"/>
      <c r="BN158" s="355"/>
      <c r="BO158" s="355"/>
      <c r="BP158" s="355" t="s">
        <v>6820</v>
      </c>
      <c r="BQ158" s="355"/>
      <c r="BR158" s="355"/>
      <c r="BS158" s="355"/>
      <c r="BT158" s="355"/>
      <c r="BU158" s="355"/>
      <c r="BV158" s="355"/>
      <c r="BW158" s="355" t="s">
        <v>6821</v>
      </c>
    </row>
    <row r="159" spans="1:75">
      <c r="A159" s="354">
        <v>157</v>
      </c>
      <c r="B159" s="354" t="s">
        <v>6605</v>
      </c>
      <c r="C159" s="355" t="s">
        <v>4769</v>
      </c>
      <c r="D159" s="356"/>
      <c r="E159" s="355" t="s">
        <v>3972</v>
      </c>
      <c r="F159" s="355" t="s">
        <v>3570</v>
      </c>
      <c r="G159" s="355" t="s">
        <v>3571</v>
      </c>
      <c r="H159" s="355" t="s">
        <v>3580</v>
      </c>
      <c r="I159" s="355" t="s">
        <v>3995</v>
      </c>
      <c r="J159" s="355" t="s">
        <v>3005</v>
      </c>
      <c r="K159" s="355">
        <v>85321902868</v>
      </c>
      <c r="L159" s="355" t="s">
        <v>4879</v>
      </c>
      <c r="M159" s="357">
        <v>43327</v>
      </c>
      <c r="N159" s="355" t="s">
        <v>4831</v>
      </c>
      <c r="O159" s="357">
        <v>43327</v>
      </c>
      <c r="P159" s="357">
        <v>43386</v>
      </c>
      <c r="Q159" s="358">
        <v>43416</v>
      </c>
      <c r="R159" s="359">
        <v>0.45416666666666666</v>
      </c>
      <c r="S159" s="355" t="s">
        <v>6371</v>
      </c>
      <c r="T159" s="355">
        <v>83822655049</v>
      </c>
      <c r="U159" s="355" t="s">
        <v>4760</v>
      </c>
      <c r="V159" s="355" t="s">
        <v>3992</v>
      </c>
      <c r="W159" s="355" t="s">
        <v>3993</v>
      </c>
      <c r="X159" s="356" t="s">
        <v>7817</v>
      </c>
      <c r="Y159" s="355">
        <v>1</v>
      </c>
      <c r="Z159" s="355"/>
      <c r="AA159" s="360">
        <v>-6920618</v>
      </c>
      <c r="AB159" s="360">
        <v>107607665</v>
      </c>
      <c r="AC159" s="356"/>
      <c r="AD159" s="355"/>
      <c r="AE159" s="356"/>
      <c r="AF159" s="355">
        <v>130</v>
      </c>
      <c r="AG159" s="355">
        <v>123</v>
      </c>
      <c r="AH159" s="355"/>
      <c r="AI159" s="356"/>
      <c r="AJ159" s="356" t="s">
        <v>6841</v>
      </c>
      <c r="AK159" s="355">
        <v>180</v>
      </c>
      <c r="AL159" s="355" t="s">
        <v>6808</v>
      </c>
      <c r="AM159" s="355">
        <v>13215236</v>
      </c>
      <c r="AN159" s="355" t="s">
        <v>7818</v>
      </c>
      <c r="AO159" s="355" t="s">
        <v>7819</v>
      </c>
      <c r="AP159" s="355">
        <v>930032650</v>
      </c>
      <c r="AQ159" s="355" t="s">
        <v>7779</v>
      </c>
      <c r="AR159" s="355" t="s">
        <v>7780</v>
      </c>
      <c r="AS159" s="355" t="s">
        <v>7820</v>
      </c>
      <c r="AT159" s="356"/>
      <c r="AU159" s="356"/>
      <c r="AV159" s="355"/>
      <c r="AW159" s="355" t="s">
        <v>6814</v>
      </c>
      <c r="AX159" s="355">
        <v>32.43</v>
      </c>
      <c r="AY159" s="355">
        <v>54.39</v>
      </c>
      <c r="AZ159" s="355"/>
      <c r="BA159" s="355"/>
      <c r="BB159" s="355"/>
      <c r="BC159" s="355"/>
      <c r="BD159" s="356"/>
      <c r="BE159" s="356"/>
      <c r="BF159" s="355"/>
      <c r="BG159" s="355"/>
      <c r="BH159" s="355" t="s">
        <v>7821</v>
      </c>
      <c r="BI159" s="361" t="s">
        <v>6816</v>
      </c>
      <c r="BJ159" s="355" t="s">
        <v>6817</v>
      </c>
      <c r="BK159" s="355" t="s">
        <v>6818</v>
      </c>
      <c r="BL159" s="355" t="s">
        <v>3005</v>
      </c>
      <c r="BM159" s="355" t="s">
        <v>3005</v>
      </c>
      <c r="BN159" s="355"/>
      <c r="BO159" s="355"/>
      <c r="BP159" s="355" t="s">
        <v>6820</v>
      </c>
      <c r="BQ159" s="355"/>
      <c r="BR159" s="355"/>
      <c r="BS159" s="355"/>
      <c r="BT159" s="355"/>
      <c r="BU159" s="355"/>
      <c r="BV159" s="355"/>
      <c r="BW159" s="355" t="s">
        <v>6821</v>
      </c>
    </row>
    <row r="160" spans="1:75">
      <c r="A160" s="354">
        <v>158</v>
      </c>
      <c r="B160" s="354" t="s">
        <v>6606</v>
      </c>
      <c r="C160" s="355" t="s">
        <v>4769</v>
      </c>
      <c r="D160" s="356"/>
      <c r="E160" s="355" t="s">
        <v>3972</v>
      </c>
      <c r="F160" s="355" t="s">
        <v>3570</v>
      </c>
      <c r="G160" s="355" t="s">
        <v>3352</v>
      </c>
      <c r="H160" s="355" t="s">
        <v>3581</v>
      </c>
      <c r="I160" s="361" t="s">
        <v>3999</v>
      </c>
      <c r="J160" s="355" t="s">
        <v>5950</v>
      </c>
      <c r="K160" s="355">
        <v>81285286381</v>
      </c>
      <c r="L160" s="355" t="s">
        <v>4879</v>
      </c>
      <c r="M160" s="357">
        <v>43336</v>
      </c>
      <c r="N160" s="355" t="s">
        <v>4831</v>
      </c>
      <c r="O160" s="357">
        <v>43336</v>
      </c>
      <c r="P160" s="357">
        <v>43391</v>
      </c>
      <c r="Q160" s="358">
        <v>43423</v>
      </c>
      <c r="R160" s="359">
        <v>0.3666666666666667</v>
      </c>
      <c r="S160" s="355" t="s">
        <v>3031</v>
      </c>
      <c r="T160" s="355">
        <v>82121186605</v>
      </c>
      <c r="U160" s="355" t="s">
        <v>4760</v>
      </c>
      <c r="V160" s="355" t="s">
        <v>3997</v>
      </c>
      <c r="W160" s="355" t="s">
        <v>3998</v>
      </c>
      <c r="X160" s="355" t="s">
        <v>7822</v>
      </c>
      <c r="Y160" s="355">
        <v>1</v>
      </c>
      <c r="Z160" s="355"/>
      <c r="AA160" s="360">
        <v>-736963</v>
      </c>
      <c r="AB160" s="360">
        <v>108542128</v>
      </c>
      <c r="AC160" s="355"/>
      <c r="AD160" s="355"/>
      <c r="AE160" s="356"/>
      <c r="AF160" s="355">
        <v>130</v>
      </c>
      <c r="AG160" s="355">
        <v>132</v>
      </c>
      <c r="AH160" s="355"/>
      <c r="AI160" s="356"/>
      <c r="AJ160" s="356" t="s">
        <v>6841</v>
      </c>
      <c r="AK160" s="355">
        <v>180</v>
      </c>
      <c r="AL160" s="355" t="s">
        <v>6808</v>
      </c>
      <c r="AM160" s="355">
        <v>13319224</v>
      </c>
      <c r="AN160" s="355" t="s">
        <v>7823</v>
      </c>
      <c r="AO160" s="355" t="s">
        <v>7824</v>
      </c>
      <c r="AP160" s="355" t="s">
        <v>7825</v>
      </c>
      <c r="AQ160" s="355" t="s">
        <v>7826</v>
      </c>
      <c r="AR160" s="355" t="s">
        <v>7827</v>
      </c>
      <c r="AS160" s="355">
        <v>12164008</v>
      </c>
      <c r="AT160" s="356"/>
      <c r="AU160" s="356"/>
      <c r="AV160" s="355"/>
      <c r="AW160" s="355" t="s">
        <v>6814</v>
      </c>
      <c r="AX160" s="355">
        <v>39.5</v>
      </c>
      <c r="AY160" s="355">
        <v>53.88</v>
      </c>
      <c r="AZ160" s="355"/>
      <c r="BA160" s="355"/>
      <c r="BB160" s="355"/>
      <c r="BC160" s="355"/>
      <c r="BD160" s="355"/>
      <c r="BE160" s="355"/>
      <c r="BF160" s="355"/>
      <c r="BG160" s="355"/>
      <c r="BH160" s="355" t="s">
        <v>6945</v>
      </c>
      <c r="BI160" s="361" t="s">
        <v>6816</v>
      </c>
      <c r="BJ160" s="355" t="s">
        <v>6817</v>
      </c>
      <c r="BK160" s="355" t="s">
        <v>6818</v>
      </c>
      <c r="BL160" s="355" t="s">
        <v>6142</v>
      </c>
      <c r="BM160" s="355" t="s">
        <v>3008</v>
      </c>
      <c r="BN160" s="355"/>
      <c r="BO160" s="355"/>
      <c r="BP160" s="355" t="s">
        <v>6820</v>
      </c>
      <c r="BQ160" s="355"/>
      <c r="BR160" s="355"/>
      <c r="BS160" s="355"/>
      <c r="BT160" s="355"/>
      <c r="BU160" s="355"/>
      <c r="BV160" s="355"/>
      <c r="BW160" s="355" t="s">
        <v>6821</v>
      </c>
    </row>
    <row r="161" spans="1:75">
      <c r="A161" s="354">
        <v>159</v>
      </c>
      <c r="B161" s="354" t="s">
        <v>6607</v>
      </c>
      <c r="C161" s="355" t="s">
        <v>4769</v>
      </c>
      <c r="D161" s="356"/>
      <c r="E161" s="355" t="s">
        <v>3972</v>
      </c>
      <c r="F161" s="355" t="s">
        <v>3570</v>
      </c>
      <c r="G161" s="355" t="s">
        <v>3582</v>
      </c>
      <c r="H161" s="355" t="s">
        <v>3583</v>
      </c>
      <c r="I161" s="355" t="s">
        <v>4003</v>
      </c>
      <c r="J161" s="355" t="s">
        <v>2973</v>
      </c>
      <c r="K161" s="355" t="s">
        <v>7019</v>
      </c>
      <c r="L161" s="355" t="s">
        <v>4879</v>
      </c>
      <c r="M161" s="357">
        <v>43330</v>
      </c>
      <c r="N161" s="355" t="s">
        <v>4831</v>
      </c>
      <c r="O161" s="357">
        <v>43330</v>
      </c>
      <c r="P161" s="357">
        <v>43389</v>
      </c>
      <c r="Q161" s="358">
        <v>43422</v>
      </c>
      <c r="R161" s="359">
        <v>0.78333333333333333</v>
      </c>
      <c r="S161" s="355" t="s">
        <v>7828</v>
      </c>
      <c r="T161" s="355">
        <v>85295533443</v>
      </c>
      <c r="U161" s="355" t="s">
        <v>4760</v>
      </c>
      <c r="V161" s="355" t="s">
        <v>4001</v>
      </c>
      <c r="W161" s="355" t="s">
        <v>4002</v>
      </c>
      <c r="X161" s="356" t="s">
        <v>7829</v>
      </c>
      <c r="Y161" s="355">
        <v>1</v>
      </c>
      <c r="Z161" s="355"/>
      <c r="AA161" s="360">
        <v>-6333777</v>
      </c>
      <c r="AB161" s="360">
        <v>108328469</v>
      </c>
      <c r="AC161" s="356"/>
      <c r="AD161" s="355"/>
      <c r="AE161" s="356"/>
      <c r="AF161" s="355">
        <v>126</v>
      </c>
      <c r="AG161" s="355">
        <v>121</v>
      </c>
      <c r="AH161" s="355"/>
      <c r="AI161" s="356"/>
      <c r="AJ161" s="356" t="s">
        <v>6841</v>
      </c>
      <c r="AK161" s="355">
        <v>180</v>
      </c>
      <c r="AL161" s="355" t="s">
        <v>6808</v>
      </c>
      <c r="AM161" s="355">
        <v>13182925</v>
      </c>
      <c r="AN161" s="355" t="s">
        <v>7830</v>
      </c>
      <c r="AO161" s="355" t="s">
        <v>7831</v>
      </c>
      <c r="AP161" s="355" t="s">
        <v>7832</v>
      </c>
      <c r="AQ161" s="355" t="s">
        <v>7833</v>
      </c>
      <c r="AR161" s="355" t="s">
        <v>7834</v>
      </c>
      <c r="AS161" s="355">
        <v>13170296</v>
      </c>
      <c r="AT161" s="356"/>
      <c r="AU161" s="356"/>
      <c r="AV161" s="355"/>
      <c r="AW161" s="355" t="s">
        <v>6814</v>
      </c>
      <c r="AX161" s="355">
        <v>36.67</v>
      </c>
      <c r="AY161" s="355">
        <v>52.18</v>
      </c>
      <c r="AZ161" s="355"/>
      <c r="BA161" s="355"/>
      <c r="BB161" s="355"/>
      <c r="BC161" s="355"/>
      <c r="BD161" s="356"/>
      <c r="BE161" s="356"/>
      <c r="BF161" s="355"/>
      <c r="BG161" s="355"/>
      <c r="BH161" s="355" t="s">
        <v>6945</v>
      </c>
      <c r="BI161" s="361" t="s">
        <v>6816</v>
      </c>
      <c r="BJ161" s="355" t="s">
        <v>6817</v>
      </c>
      <c r="BK161" s="355" t="s">
        <v>6818</v>
      </c>
      <c r="BL161" s="355" t="s">
        <v>7027</v>
      </c>
      <c r="BM161" s="355" t="s">
        <v>7027</v>
      </c>
      <c r="BN161" s="355"/>
      <c r="BO161" s="355"/>
      <c r="BP161" s="355" t="s">
        <v>6820</v>
      </c>
      <c r="BQ161" s="355"/>
      <c r="BR161" s="355"/>
      <c r="BS161" s="355"/>
      <c r="BT161" s="355"/>
      <c r="BU161" s="355"/>
      <c r="BV161" s="355"/>
      <c r="BW161" s="355" t="s">
        <v>6821</v>
      </c>
    </row>
    <row r="162" spans="1:75">
      <c r="A162" s="354">
        <v>160</v>
      </c>
      <c r="B162" s="354" t="s">
        <v>6608</v>
      </c>
      <c r="C162" s="355" t="s">
        <v>4769</v>
      </c>
      <c r="D162" s="356"/>
      <c r="E162" s="355" t="s">
        <v>3972</v>
      </c>
      <c r="F162" s="355" t="s">
        <v>3570</v>
      </c>
      <c r="G162" s="355" t="s">
        <v>3571</v>
      </c>
      <c r="H162" s="355" t="s">
        <v>3584</v>
      </c>
      <c r="I162" s="355" t="s">
        <v>7835</v>
      </c>
      <c r="J162" s="355" t="s">
        <v>3005</v>
      </c>
      <c r="K162" s="355">
        <v>85321902868</v>
      </c>
      <c r="L162" s="355" t="s">
        <v>4879</v>
      </c>
      <c r="M162" s="357">
        <v>43325</v>
      </c>
      <c r="N162" s="355" t="s">
        <v>4831</v>
      </c>
      <c r="O162" s="357">
        <v>43325</v>
      </c>
      <c r="P162" s="357">
        <v>43389</v>
      </c>
      <c r="Q162" s="358">
        <v>43417</v>
      </c>
      <c r="R162" s="359">
        <v>0.4597222222222222</v>
      </c>
      <c r="S162" s="355" t="s">
        <v>5705</v>
      </c>
      <c r="T162" s="355">
        <v>85294702172</v>
      </c>
      <c r="U162" s="355" t="s">
        <v>4760</v>
      </c>
      <c r="V162" s="355" t="s">
        <v>4004</v>
      </c>
      <c r="W162" s="355" t="s">
        <v>4005</v>
      </c>
      <c r="X162" s="356" t="s">
        <v>7836</v>
      </c>
      <c r="Y162" s="355">
        <v>1</v>
      </c>
      <c r="Z162" s="355"/>
      <c r="AA162" s="360">
        <v>-6922722</v>
      </c>
      <c r="AB162" s="360">
        <v>107606459</v>
      </c>
      <c r="AC162" s="356"/>
      <c r="AD162" s="355"/>
      <c r="AE162" s="356"/>
      <c r="AF162" s="355">
        <v>122</v>
      </c>
      <c r="AG162" s="355" t="s">
        <v>7837</v>
      </c>
      <c r="AH162" s="355"/>
      <c r="AI162" s="356"/>
      <c r="AJ162" s="356" t="s">
        <v>6841</v>
      </c>
      <c r="AK162" s="355">
        <v>180</v>
      </c>
      <c r="AL162" s="355" t="s">
        <v>6808</v>
      </c>
      <c r="AM162" s="355">
        <v>13195868</v>
      </c>
      <c r="AN162" s="355" t="s">
        <v>7838</v>
      </c>
      <c r="AO162" s="355" t="s">
        <v>7698</v>
      </c>
      <c r="AP162" s="355" t="s">
        <v>7839</v>
      </c>
      <c r="AQ162" s="355" t="s">
        <v>7840</v>
      </c>
      <c r="AR162" s="355" t="s">
        <v>7841</v>
      </c>
      <c r="AS162" s="355">
        <v>5171267</v>
      </c>
      <c r="AT162" s="356"/>
      <c r="AU162" s="356"/>
      <c r="AV162" s="355"/>
      <c r="AW162" s="355" t="s">
        <v>6814</v>
      </c>
      <c r="AX162" s="355">
        <v>33.130000000000003</v>
      </c>
      <c r="AY162" s="355">
        <v>53.49</v>
      </c>
      <c r="AZ162" s="355"/>
      <c r="BA162" s="355"/>
      <c r="BB162" s="355"/>
      <c r="BC162" s="355"/>
      <c r="BD162" s="356"/>
      <c r="BE162" s="356"/>
      <c r="BF162" s="355"/>
      <c r="BG162" s="355"/>
      <c r="BH162" s="355" t="s">
        <v>7842</v>
      </c>
      <c r="BI162" s="361" t="s">
        <v>6816</v>
      </c>
      <c r="BJ162" s="355" t="s">
        <v>6817</v>
      </c>
      <c r="BK162" s="355" t="s">
        <v>6818</v>
      </c>
      <c r="BL162" s="355" t="s">
        <v>3005</v>
      </c>
      <c r="BM162" s="355" t="s">
        <v>3005</v>
      </c>
      <c r="BN162" s="355"/>
      <c r="BO162" s="355"/>
      <c r="BP162" s="355" t="s">
        <v>6820</v>
      </c>
      <c r="BQ162" s="355" t="s">
        <v>6947</v>
      </c>
      <c r="BR162" s="355"/>
      <c r="BS162" s="355"/>
      <c r="BT162" s="355"/>
      <c r="BU162" s="355"/>
      <c r="BV162" s="355"/>
      <c r="BW162" s="355" t="s">
        <v>6821</v>
      </c>
    </row>
    <row r="163" spans="1:75" hidden="1">
      <c r="A163" s="343">
        <v>161</v>
      </c>
      <c r="B163" s="343" t="e">
        <v>#N/A</v>
      </c>
      <c r="C163" s="369"/>
      <c r="D163" s="369"/>
      <c r="E163" s="369" t="s">
        <v>3972</v>
      </c>
      <c r="F163" s="370" t="s">
        <v>3570</v>
      </c>
      <c r="G163" s="369" t="s">
        <v>3571</v>
      </c>
      <c r="H163" s="369" t="s">
        <v>3585</v>
      </c>
      <c r="I163" s="369" t="s">
        <v>5712</v>
      </c>
      <c r="J163" s="369"/>
      <c r="K163" s="369"/>
      <c r="L163" s="369"/>
      <c r="M163" s="369"/>
      <c r="N163" s="369"/>
      <c r="O163" s="369"/>
      <c r="P163" s="369"/>
      <c r="Q163" s="369"/>
      <c r="R163" s="369"/>
      <c r="S163" s="369"/>
      <c r="T163" s="369"/>
      <c r="U163" s="369" t="s">
        <v>4760</v>
      </c>
      <c r="V163" s="369"/>
      <c r="W163" s="372"/>
      <c r="X163" s="371"/>
      <c r="Y163" s="371"/>
      <c r="Z163" s="369"/>
      <c r="AA163" s="369"/>
      <c r="AB163" s="369"/>
      <c r="AC163" s="372"/>
      <c r="AD163" s="369"/>
      <c r="AE163" s="371"/>
      <c r="AF163" s="371"/>
      <c r="AG163" s="371"/>
      <c r="AH163" s="369"/>
      <c r="AI163" s="371"/>
      <c r="AJ163" s="371"/>
      <c r="AK163" s="372"/>
      <c r="AL163" s="372"/>
      <c r="AM163" s="372"/>
      <c r="AN163" s="372"/>
      <c r="AO163" s="372"/>
      <c r="AP163" s="372"/>
      <c r="AQ163" s="372"/>
      <c r="AR163" s="369"/>
      <c r="AS163" s="371"/>
      <c r="AT163" s="371"/>
      <c r="AU163" s="371"/>
      <c r="AV163" s="369"/>
      <c r="AW163" s="369"/>
      <c r="AX163" s="371"/>
      <c r="AY163" s="371"/>
      <c r="AZ163" s="369"/>
      <c r="BA163" s="369"/>
      <c r="BB163" s="369"/>
      <c r="BC163" s="369"/>
      <c r="BD163" s="372"/>
      <c r="BE163" s="372"/>
      <c r="BF163" s="369"/>
      <c r="BG163" s="369"/>
      <c r="BH163" s="369"/>
      <c r="BI163" s="369"/>
      <c r="BJ163" s="369"/>
      <c r="BK163" s="369"/>
      <c r="BL163" s="369"/>
      <c r="BM163" s="369"/>
      <c r="BN163" s="369"/>
      <c r="BO163" s="369"/>
      <c r="BP163" s="369"/>
      <c r="BQ163" s="369"/>
      <c r="BR163" s="369"/>
      <c r="BS163" s="369"/>
      <c r="BT163" s="369"/>
      <c r="BU163" s="369"/>
      <c r="BV163" s="369"/>
      <c r="BW163" s="370" t="s">
        <v>6821</v>
      </c>
    </row>
    <row r="164" spans="1:75">
      <c r="A164" s="354">
        <v>162</v>
      </c>
      <c r="B164" s="354" t="s">
        <v>6609</v>
      </c>
      <c r="C164" s="355" t="s">
        <v>4769</v>
      </c>
      <c r="D164" s="356"/>
      <c r="E164" s="355" t="s">
        <v>3972</v>
      </c>
      <c r="F164" s="355" t="s">
        <v>3570</v>
      </c>
      <c r="G164" s="355" t="s">
        <v>3571</v>
      </c>
      <c r="H164" s="355" t="s">
        <v>3586</v>
      </c>
      <c r="I164" s="355" t="s">
        <v>4014</v>
      </c>
      <c r="J164" s="355" t="s">
        <v>5692</v>
      </c>
      <c r="K164" s="355" t="s">
        <v>7810</v>
      </c>
      <c r="L164" s="355" t="s">
        <v>4879</v>
      </c>
      <c r="M164" s="357">
        <v>43325</v>
      </c>
      <c r="N164" s="355" t="s">
        <v>4831</v>
      </c>
      <c r="O164" s="357">
        <v>43325</v>
      </c>
      <c r="P164" s="357">
        <v>43386</v>
      </c>
      <c r="Q164" s="358">
        <v>43416</v>
      </c>
      <c r="R164" s="359">
        <v>0.39097222222222222</v>
      </c>
      <c r="S164" s="355" t="s">
        <v>5638</v>
      </c>
      <c r="T164" s="355">
        <v>85624499283</v>
      </c>
      <c r="U164" s="355" t="s">
        <v>4760</v>
      </c>
      <c r="V164" s="355" t="s">
        <v>4012</v>
      </c>
      <c r="W164" s="355" t="s">
        <v>4013</v>
      </c>
      <c r="X164" s="356" t="s">
        <v>7843</v>
      </c>
      <c r="Y164" s="355">
        <v>1</v>
      </c>
      <c r="Z164" s="355"/>
      <c r="AA164" s="360">
        <v>-6889208</v>
      </c>
      <c r="AB164" s="360">
        <v>107612853</v>
      </c>
      <c r="AC164" s="355"/>
      <c r="AD164" s="355"/>
      <c r="AE164" s="356"/>
      <c r="AF164" s="355">
        <v>126</v>
      </c>
      <c r="AG164" s="355">
        <v>120</v>
      </c>
      <c r="AH164" s="355"/>
      <c r="AI164" s="356"/>
      <c r="AJ164" s="356" t="s">
        <v>6976</v>
      </c>
      <c r="AK164" s="355">
        <v>180</v>
      </c>
      <c r="AL164" s="355" t="s">
        <v>6808</v>
      </c>
      <c r="AM164" s="355">
        <v>13195503</v>
      </c>
      <c r="AN164" s="355" t="s">
        <v>7844</v>
      </c>
      <c r="AO164" s="355" t="s">
        <v>7845</v>
      </c>
      <c r="AP164" s="355" t="s">
        <v>7846</v>
      </c>
      <c r="AQ164" s="355" t="s">
        <v>7847</v>
      </c>
      <c r="AR164" s="355" t="s">
        <v>7848</v>
      </c>
      <c r="AS164" s="355" t="s">
        <v>7849</v>
      </c>
      <c r="AT164" s="356"/>
      <c r="AU164" s="356"/>
      <c r="AV164" s="355"/>
      <c r="AW164" s="355" t="s">
        <v>6814</v>
      </c>
      <c r="AX164" s="355">
        <v>33.53</v>
      </c>
      <c r="AY164" s="355">
        <v>53.09</v>
      </c>
      <c r="AZ164" s="355"/>
      <c r="BA164" s="355"/>
      <c r="BB164" s="355"/>
      <c r="BC164" s="355"/>
      <c r="BD164" s="355"/>
      <c r="BE164" s="355"/>
      <c r="BF164" s="355"/>
      <c r="BG164" s="355"/>
      <c r="BH164" s="355" t="s">
        <v>7850</v>
      </c>
      <c r="BI164" s="361" t="s">
        <v>6816</v>
      </c>
      <c r="BJ164" s="355" t="s">
        <v>6817</v>
      </c>
      <c r="BK164" s="355" t="s">
        <v>6818</v>
      </c>
      <c r="BL164" s="355" t="s">
        <v>2999</v>
      </c>
      <c r="BM164" s="355" t="s">
        <v>2999</v>
      </c>
      <c r="BN164" s="355"/>
      <c r="BO164" s="355"/>
      <c r="BP164" s="355" t="s">
        <v>6820</v>
      </c>
      <c r="BQ164" s="355" t="s">
        <v>6947</v>
      </c>
      <c r="BR164" s="355"/>
      <c r="BS164" s="355"/>
      <c r="BT164" s="355"/>
      <c r="BU164" s="355"/>
      <c r="BV164" s="355"/>
      <c r="BW164" s="355" t="s">
        <v>6821</v>
      </c>
    </row>
    <row r="165" spans="1:75">
      <c r="A165" s="354">
        <v>163</v>
      </c>
      <c r="B165" s="354" t="s">
        <v>6610</v>
      </c>
      <c r="C165" s="355" t="s">
        <v>4769</v>
      </c>
      <c r="D165" s="356"/>
      <c r="E165" s="355" t="s">
        <v>3972</v>
      </c>
      <c r="F165" s="355" t="s">
        <v>3570</v>
      </c>
      <c r="G165" s="355" t="s">
        <v>3587</v>
      </c>
      <c r="H165" s="355" t="s">
        <v>3588</v>
      </c>
      <c r="I165" s="355" t="s">
        <v>4018</v>
      </c>
      <c r="J165" s="355" t="s">
        <v>5950</v>
      </c>
      <c r="K165" s="355">
        <v>81285286381</v>
      </c>
      <c r="L165" s="355" t="s">
        <v>4879</v>
      </c>
      <c r="M165" s="357">
        <v>43334</v>
      </c>
      <c r="N165" s="355" t="s">
        <v>4831</v>
      </c>
      <c r="O165" s="357">
        <v>43334</v>
      </c>
      <c r="P165" s="357">
        <v>43391</v>
      </c>
      <c r="Q165" s="358">
        <v>43421</v>
      </c>
      <c r="R165" s="359">
        <v>0.4152777777777778</v>
      </c>
      <c r="S165" s="355" t="s">
        <v>1994</v>
      </c>
      <c r="T165" s="355">
        <v>82216874746</v>
      </c>
      <c r="U165" s="355" t="s">
        <v>4760</v>
      </c>
      <c r="V165" s="355" t="s">
        <v>4016</v>
      </c>
      <c r="W165" s="355" t="s">
        <v>4017</v>
      </c>
      <c r="X165" s="355" t="s">
        <v>7851</v>
      </c>
      <c r="Y165" s="355">
        <v>1</v>
      </c>
      <c r="Z165" s="355"/>
      <c r="AA165" s="360">
        <v>-7327474</v>
      </c>
      <c r="AB165" s="360">
        <v>10835071</v>
      </c>
      <c r="AC165" s="356"/>
      <c r="AD165" s="356"/>
      <c r="AE165" s="356"/>
      <c r="AF165" s="355">
        <v>126</v>
      </c>
      <c r="AG165" s="355">
        <v>130</v>
      </c>
      <c r="AH165" s="355"/>
      <c r="AI165" s="356"/>
      <c r="AJ165" s="356" t="s">
        <v>6841</v>
      </c>
      <c r="AK165" s="355">
        <v>180</v>
      </c>
      <c r="AL165" s="355" t="s">
        <v>6808</v>
      </c>
      <c r="AM165" s="355">
        <v>13195956</v>
      </c>
      <c r="AN165" s="355" t="s">
        <v>7852</v>
      </c>
      <c r="AO165" s="355" t="s">
        <v>7853</v>
      </c>
      <c r="AP165" s="355" t="s">
        <v>7854</v>
      </c>
      <c r="AQ165" s="355" t="s">
        <v>7855</v>
      </c>
      <c r="AR165" s="355" t="s">
        <v>7856</v>
      </c>
      <c r="AS165" s="355" t="s">
        <v>7857</v>
      </c>
      <c r="AT165" s="356"/>
      <c r="AU165" s="356"/>
      <c r="AV165" s="356"/>
      <c r="AW165" s="355" t="s">
        <v>6814</v>
      </c>
      <c r="AX165" s="355">
        <v>35.06</v>
      </c>
      <c r="AY165" s="355">
        <v>51.8</v>
      </c>
      <c r="AZ165" s="355"/>
      <c r="BA165" s="355"/>
      <c r="BB165" s="355"/>
      <c r="BC165" s="355"/>
      <c r="BD165" s="356"/>
      <c r="BE165" s="356"/>
      <c r="BF165" s="355"/>
      <c r="BG165" s="355"/>
      <c r="BH165" s="355" t="s">
        <v>7858</v>
      </c>
      <c r="BI165" s="361" t="s">
        <v>6816</v>
      </c>
      <c r="BJ165" s="355" t="s">
        <v>6817</v>
      </c>
      <c r="BK165" s="355" t="s">
        <v>6818</v>
      </c>
      <c r="BL165" s="355" t="s">
        <v>6142</v>
      </c>
      <c r="BM165" s="355" t="s">
        <v>3008</v>
      </c>
      <c r="BN165" s="355"/>
      <c r="BO165" s="355"/>
      <c r="BP165" s="355" t="s">
        <v>6820</v>
      </c>
      <c r="BQ165" s="355"/>
      <c r="BR165" s="355"/>
      <c r="BS165" s="355"/>
      <c r="BT165" s="355"/>
      <c r="BU165" s="355"/>
      <c r="BV165" s="355"/>
      <c r="BW165" s="355" t="s">
        <v>6821</v>
      </c>
    </row>
    <row r="166" spans="1:75">
      <c r="A166" s="354">
        <v>164</v>
      </c>
      <c r="B166" s="354" t="s">
        <v>6611</v>
      </c>
      <c r="C166" s="355" t="s">
        <v>4769</v>
      </c>
      <c r="D166" s="356"/>
      <c r="E166" s="355" t="s">
        <v>3972</v>
      </c>
      <c r="F166" s="355" t="s">
        <v>3570</v>
      </c>
      <c r="G166" s="355" t="s">
        <v>3589</v>
      </c>
      <c r="H166" s="355" t="s">
        <v>3590</v>
      </c>
      <c r="I166" s="355" t="s">
        <v>4022</v>
      </c>
      <c r="J166" s="355" t="s">
        <v>5950</v>
      </c>
      <c r="K166" s="355">
        <v>81285286381</v>
      </c>
      <c r="L166" s="355" t="s">
        <v>4879</v>
      </c>
      <c r="M166" s="357">
        <v>43325</v>
      </c>
      <c r="N166" s="355" t="s">
        <v>4831</v>
      </c>
      <c r="O166" s="357">
        <v>43325</v>
      </c>
      <c r="P166" s="357">
        <v>43389</v>
      </c>
      <c r="Q166" s="358">
        <v>43417</v>
      </c>
      <c r="R166" s="359">
        <v>0.52847222222222223</v>
      </c>
      <c r="S166" s="355" t="s">
        <v>7859</v>
      </c>
      <c r="T166" s="355">
        <v>81223179588</v>
      </c>
      <c r="U166" s="355" t="s">
        <v>4760</v>
      </c>
      <c r="V166" s="355" t="s">
        <v>4020</v>
      </c>
      <c r="W166" s="355" t="s">
        <v>4021</v>
      </c>
      <c r="X166" s="356" t="s">
        <v>7860</v>
      </c>
      <c r="Y166" s="355">
        <v>1</v>
      </c>
      <c r="Z166" s="355"/>
      <c r="AA166" s="360">
        <v>-7215472</v>
      </c>
      <c r="AB166" s="360">
        <v>107905044</v>
      </c>
      <c r="AC166" s="356"/>
      <c r="AD166" s="355"/>
      <c r="AE166" s="356"/>
      <c r="AF166" s="356"/>
      <c r="AG166" s="356"/>
      <c r="AH166" s="355"/>
      <c r="AI166" s="356"/>
      <c r="AJ166" s="356" t="s">
        <v>6841</v>
      </c>
      <c r="AK166" s="355">
        <v>180</v>
      </c>
      <c r="AL166" s="355" t="s">
        <v>6808</v>
      </c>
      <c r="AM166" s="355">
        <v>13216104</v>
      </c>
      <c r="AN166" s="355" t="s">
        <v>7861</v>
      </c>
      <c r="AO166" s="355" t="s">
        <v>7862</v>
      </c>
      <c r="AP166" s="355" t="s">
        <v>7863</v>
      </c>
      <c r="AQ166" s="355" t="s">
        <v>7864</v>
      </c>
      <c r="AR166" s="355" t="s">
        <v>7865</v>
      </c>
      <c r="AS166" s="355" t="s">
        <v>7866</v>
      </c>
      <c r="AT166" s="356"/>
      <c r="AU166" s="356"/>
      <c r="AV166" s="356"/>
      <c r="AW166" s="355" t="s">
        <v>6814</v>
      </c>
      <c r="AX166" s="356">
        <v>33.06</v>
      </c>
      <c r="AY166" s="356">
        <v>44.2</v>
      </c>
      <c r="AZ166" s="355"/>
      <c r="BA166" s="355"/>
      <c r="BB166" s="355"/>
      <c r="BC166" s="355"/>
      <c r="BD166" s="355"/>
      <c r="BE166" s="355"/>
      <c r="BF166" s="355"/>
      <c r="BG166" s="355"/>
      <c r="BH166" s="355" t="s">
        <v>7867</v>
      </c>
      <c r="BI166" s="361" t="s">
        <v>6816</v>
      </c>
      <c r="BJ166" s="355" t="s">
        <v>6817</v>
      </c>
      <c r="BK166" s="355" t="s">
        <v>6818</v>
      </c>
      <c r="BL166" s="355" t="s">
        <v>6142</v>
      </c>
      <c r="BM166" s="355" t="s">
        <v>3008</v>
      </c>
      <c r="BN166" s="355"/>
      <c r="BO166" s="355"/>
      <c r="BP166" s="355" t="s">
        <v>6820</v>
      </c>
      <c r="BQ166" s="355" t="s">
        <v>6947</v>
      </c>
      <c r="BR166" s="355"/>
      <c r="BS166" s="355"/>
      <c r="BT166" s="355"/>
      <c r="BU166" s="355"/>
      <c r="BV166" s="355"/>
      <c r="BW166" s="355" t="s">
        <v>6821</v>
      </c>
    </row>
    <row r="167" spans="1:75">
      <c r="A167" s="354">
        <v>165</v>
      </c>
      <c r="B167" s="354" t="s">
        <v>6612</v>
      </c>
      <c r="C167" s="355" t="s">
        <v>4769</v>
      </c>
      <c r="D167" s="356"/>
      <c r="E167" s="355" t="s">
        <v>3972</v>
      </c>
      <c r="F167" s="355" t="s">
        <v>3570</v>
      </c>
      <c r="G167" s="355" t="s">
        <v>3591</v>
      </c>
      <c r="H167" s="355" t="s">
        <v>3592</v>
      </c>
      <c r="I167" s="355" t="s">
        <v>4026</v>
      </c>
      <c r="J167" s="355" t="s">
        <v>3006</v>
      </c>
      <c r="K167" s="355" t="s">
        <v>7800</v>
      </c>
      <c r="L167" s="355" t="s">
        <v>4879</v>
      </c>
      <c r="M167" s="357">
        <v>43326</v>
      </c>
      <c r="N167" s="355" t="s">
        <v>4831</v>
      </c>
      <c r="O167" s="357">
        <v>43326</v>
      </c>
      <c r="P167" s="357">
        <v>43388</v>
      </c>
      <c r="Q167" s="358">
        <v>43417</v>
      </c>
      <c r="R167" s="359">
        <v>0.73472222222222217</v>
      </c>
      <c r="S167" s="355" t="s">
        <v>7868</v>
      </c>
      <c r="T167" s="355">
        <v>81394655677</v>
      </c>
      <c r="U167" s="355" t="s">
        <v>4760</v>
      </c>
      <c r="V167" s="355" t="s">
        <v>4024</v>
      </c>
      <c r="W167" s="355" t="s">
        <v>4025</v>
      </c>
      <c r="X167" s="356" t="s">
        <v>7869</v>
      </c>
      <c r="Y167" s="355">
        <v>1</v>
      </c>
      <c r="Z167" s="355"/>
      <c r="AA167" s="360">
        <v>-6922417</v>
      </c>
      <c r="AB167" s="360">
        <v>106926184</v>
      </c>
      <c r="AC167" s="355"/>
      <c r="AD167" s="355"/>
      <c r="AE167" s="356"/>
      <c r="AF167" s="355">
        <v>132</v>
      </c>
      <c r="AG167" s="355">
        <v>108</v>
      </c>
      <c r="AH167" s="355"/>
      <c r="AI167" s="356"/>
      <c r="AJ167" s="356" t="s">
        <v>6850</v>
      </c>
      <c r="AK167" s="355">
        <v>180</v>
      </c>
      <c r="AL167" s="355" t="s">
        <v>6808</v>
      </c>
      <c r="AM167" s="355">
        <v>15058161018</v>
      </c>
      <c r="AN167" s="355" t="s">
        <v>7870</v>
      </c>
      <c r="AO167" s="355" t="s">
        <v>7871</v>
      </c>
      <c r="AP167" s="355" t="s">
        <v>7872</v>
      </c>
      <c r="AQ167" s="355" t="s">
        <v>7873</v>
      </c>
      <c r="AR167" s="355" t="s">
        <v>7874</v>
      </c>
      <c r="AS167" s="356"/>
      <c r="AT167" s="356"/>
      <c r="AU167" s="356"/>
      <c r="AV167" s="355"/>
      <c r="AW167" s="355" t="s">
        <v>6814</v>
      </c>
      <c r="AX167" s="355">
        <v>33.79</v>
      </c>
      <c r="AY167" s="355">
        <v>50.8</v>
      </c>
      <c r="AZ167" s="355"/>
      <c r="BA167" s="355"/>
      <c r="BB167" s="355"/>
      <c r="BC167" s="355"/>
      <c r="BD167" s="355"/>
      <c r="BE167" s="355"/>
      <c r="BF167" s="355"/>
      <c r="BG167" s="355"/>
      <c r="BH167" s="355" t="s">
        <v>7875</v>
      </c>
      <c r="BI167" s="361" t="s">
        <v>6816</v>
      </c>
      <c r="BJ167" s="355" t="s">
        <v>6817</v>
      </c>
      <c r="BK167" s="355" t="s">
        <v>6818</v>
      </c>
      <c r="BL167" s="355" t="s">
        <v>3006</v>
      </c>
      <c r="BM167" s="355" t="s">
        <v>3006</v>
      </c>
      <c r="BN167" s="355"/>
      <c r="BO167" s="355"/>
      <c r="BP167" s="355" t="s">
        <v>6820</v>
      </c>
      <c r="BQ167" s="355"/>
      <c r="BR167" s="355"/>
      <c r="BS167" s="355"/>
      <c r="BT167" s="355"/>
      <c r="BU167" s="355"/>
      <c r="BV167" s="355"/>
      <c r="BW167" s="355" t="s">
        <v>6821</v>
      </c>
    </row>
    <row r="168" spans="1:75" hidden="1">
      <c r="A168" s="343">
        <v>166</v>
      </c>
      <c r="B168" s="343" t="e">
        <v>#N/A</v>
      </c>
      <c r="C168" s="369"/>
      <c r="D168" s="369"/>
      <c r="E168" s="369" t="s">
        <v>3972</v>
      </c>
      <c r="F168" s="370" t="s">
        <v>3570</v>
      </c>
      <c r="G168" s="369" t="s">
        <v>3593</v>
      </c>
      <c r="H168" s="369" t="s">
        <v>3594</v>
      </c>
      <c r="I168" s="369" t="s">
        <v>5729</v>
      </c>
      <c r="J168" s="369"/>
      <c r="K168" s="369"/>
      <c r="L168" s="369"/>
      <c r="M168" s="369"/>
      <c r="N168" s="369"/>
      <c r="O168" s="369"/>
      <c r="P168" s="369"/>
      <c r="Q168" s="369"/>
      <c r="R168" s="369"/>
      <c r="S168" s="369"/>
      <c r="T168" s="369"/>
      <c r="U168" s="369" t="s">
        <v>4760</v>
      </c>
      <c r="V168" s="369"/>
      <c r="W168" s="372"/>
      <c r="X168" s="371"/>
      <c r="Y168" s="371"/>
      <c r="Z168" s="369"/>
      <c r="AA168" s="369"/>
      <c r="AB168" s="369"/>
      <c r="AC168" s="371"/>
      <c r="AD168" s="369"/>
      <c r="AE168" s="372"/>
      <c r="AF168" s="372"/>
      <c r="AG168" s="372"/>
      <c r="AH168" s="369"/>
      <c r="AI168" s="372"/>
      <c r="AJ168" s="372"/>
      <c r="AK168" s="371"/>
      <c r="AL168" s="371"/>
      <c r="AM168" s="371"/>
      <c r="AN168" s="372"/>
      <c r="AO168" s="372"/>
      <c r="AP168" s="372"/>
      <c r="AQ168" s="372"/>
      <c r="AR168" s="369"/>
      <c r="AS168" s="372"/>
      <c r="AT168" s="372"/>
      <c r="AU168" s="372"/>
      <c r="AV168" s="369"/>
      <c r="AW168" s="369"/>
      <c r="AX168" s="372"/>
      <c r="AY168" s="372"/>
      <c r="AZ168" s="369"/>
      <c r="BA168" s="369"/>
      <c r="BB168" s="369"/>
      <c r="BC168" s="369"/>
      <c r="BD168" s="369"/>
      <c r="BE168" s="369"/>
      <c r="BF168" s="369"/>
      <c r="BG168" s="369"/>
      <c r="BH168" s="369"/>
      <c r="BI168" s="369"/>
      <c r="BJ168" s="369"/>
      <c r="BK168" s="369"/>
      <c r="BL168" s="369"/>
      <c r="BM168" s="369"/>
      <c r="BN168" s="369"/>
      <c r="BO168" s="369"/>
      <c r="BP168" s="369"/>
      <c r="BQ168" s="369"/>
      <c r="BR168" s="369"/>
      <c r="BS168" s="369"/>
      <c r="BT168" s="369"/>
      <c r="BU168" s="369"/>
      <c r="BV168" s="369"/>
      <c r="BW168" s="370" t="s">
        <v>6821</v>
      </c>
    </row>
    <row r="169" spans="1:75" hidden="1">
      <c r="A169" s="343">
        <v>167</v>
      </c>
      <c r="B169" s="343" t="e">
        <v>#N/A</v>
      </c>
      <c r="C169" s="369"/>
      <c r="D169" s="369"/>
      <c r="E169" s="369" t="s">
        <v>3972</v>
      </c>
      <c r="F169" s="370" t="s">
        <v>3570</v>
      </c>
      <c r="G169" s="369" t="s">
        <v>3595</v>
      </c>
      <c r="H169" s="369" t="s">
        <v>3596</v>
      </c>
      <c r="I169" s="369" t="s">
        <v>5735</v>
      </c>
      <c r="J169" s="369"/>
      <c r="K169" s="369"/>
      <c r="L169" s="369"/>
      <c r="M169" s="369"/>
      <c r="N169" s="369"/>
      <c r="O169" s="369"/>
      <c r="P169" s="369"/>
      <c r="Q169" s="369"/>
      <c r="R169" s="369"/>
      <c r="S169" s="369"/>
      <c r="T169" s="369"/>
      <c r="U169" s="369" t="s">
        <v>4760</v>
      </c>
      <c r="V169" s="369"/>
      <c r="W169" s="372"/>
      <c r="X169" s="371"/>
      <c r="Y169" s="371"/>
      <c r="Z169" s="369"/>
      <c r="AA169" s="369"/>
      <c r="AB169" s="369"/>
      <c r="AC169" s="372"/>
      <c r="AD169" s="369"/>
      <c r="AE169" s="372"/>
      <c r="AF169" s="372"/>
      <c r="AG169" s="372"/>
      <c r="AH169" s="369"/>
      <c r="AI169" s="371"/>
      <c r="AJ169" s="371"/>
      <c r="AK169" s="372"/>
      <c r="AL169" s="372"/>
      <c r="AM169" s="372"/>
      <c r="AN169" s="369"/>
      <c r="AO169" s="369"/>
      <c r="AP169" s="369"/>
      <c r="AQ169" s="369"/>
      <c r="AR169" s="369"/>
      <c r="AS169" s="371"/>
      <c r="AT169" s="371"/>
      <c r="AU169" s="371"/>
      <c r="AV169" s="369"/>
      <c r="AW169" s="369"/>
      <c r="AX169" s="372"/>
      <c r="AY169" s="372"/>
      <c r="AZ169" s="369"/>
      <c r="BA169" s="369"/>
      <c r="BB169" s="369"/>
      <c r="BC169" s="369"/>
      <c r="BD169" s="371"/>
      <c r="BE169" s="371"/>
      <c r="BF169" s="369"/>
      <c r="BG169" s="369"/>
      <c r="BH169" s="369"/>
      <c r="BI169" s="369"/>
      <c r="BJ169" s="369"/>
      <c r="BK169" s="369"/>
      <c r="BL169" s="369"/>
      <c r="BM169" s="369"/>
      <c r="BN169" s="369"/>
      <c r="BO169" s="369"/>
      <c r="BP169" s="369"/>
      <c r="BQ169" s="369"/>
      <c r="BR169" s="369"/>
      <c r="BS169" s="369"/>
      <c r="BT169" s="369"/>
      <c r="BU169" s="369"/>
      <c r="BV169" s="369"/>
      <c r="BW169" s="370" t="s">
        <v>6821</v>
      </c>
    </row>
    <row r="170" spans="1:75">
      <c r="A170" s="354">
        <v>168</v>
      </c>
      <c r="B170" s="354" t="s">
        <v>6613</v>
      </c>
      <c r="C170" s="355" t="s">
        <v>4769</v>
      </c>
      <c r="D170" s="356"/>
      <c r="E170" s="355" t="s">
        <v>3972</v>
      </c>
      <c r="F170" s="355" t="s">
        <v>3570</v>
      </c>
      <c r="G170" s="355" t="s">
        <v>3597</v>
      </c>
      <c r="H170" s="355" t="s">
        <v>3598</v>
      </c>
      <c r="I170" s="355" t="s">
        <v>4029</v>
      </c>
      <c r="J170" s="355" t="s">
        <v>2997</v>
      </c>
      <c r="K170" s="355">
        <v>81322774684</v>
      </c>
      <c r="L170" s="355" t="s">
        <v>4879</v>
      </c>
      <c r="M170" s="357">
        <v>43335</v>
      </c>
      <c r="N170" s="355" t="s">
        <v>4831</v>
      </c>
      <c r="O170" s="357">
        <v>43335</v>
      </c>
      <c r="P170" s="357">
        <v>43389</v>
      </c>
      <c r="Q170" s="357">
        <v>43417</v>
      </c>
      <c r="R170" s="359">
        <v>0.55069444444444449</v>
      </c>
      <c r="S170" s="355" t="s">
        <v>3089</v>
      </c>
      <c r="T170" s="355">
        <v>85722291930</v>
      </c>
      <c r="U170" s="355" t="s">
        <v>4760</v>
      </c>
      <c r="V170" s="355" t="s">
        <v>4027</v>
      </c>
      <c r="W170" s="355" t="s">
        <v>4028</v>
      </c>
      <c r="X170" s="355" t="s">
        <v>7876</v>
      </c>
      <c r="Y170" s="355">
        <v>1</v>
      </c>
      <c r="Z170" s="355"/>
      <c r="AA170" s="360">
        <v>-6951099</v>
      </c>
      <c r="AB170" s="360">
        <v>107585772</v>
      </c>
      <c r="AC170" s="356"/>
      <c r="AD170" s="356"/>
      <c r="AE170" s="356">
        <v>68</v>
      </c>
      <c r="AF170" s="355">
        <v>76</v>
      </c>
      <c r="AG170" s="355">
        <v>79</v>
      </c>
      <c r="AH170" s="355"/>
      <c r="AI170" s="356"/>
      <c r="AJ170" s="356" t="s">
        <v>6850</v>
      </c>
      <c r="AK170" s="355">
        <v>180</v>
      </c>
      <c r="AL170" s="355" t="s">
        <v>6808</v>
      </c>
      <c r="AM170" s="356"/>
      <c r="AN170" s="355" t="s">
        <v>7877</v>
      </c>
      <c r="AO170" s="355" t="s">
        <v>7878</v>
      </c>
      <c r="AP170" s="355" t="s">
        <v>7879</v>
      </c>
      <c r="AQ170" s="355" t="s">
        <v>7880</v>
      </c>
      <c r="AR170" s="355" t="s">
        <v>7881</v>
      </c>
      <c r="AS170" s="355">
        <v>10162072</v>
      </c>
      <c r="AT170" s="356"/>
      <c r="AU170" s="356"/>
      <c r="AV170" s="356"/>
      <c r="AW170" s="355" t="s">
        <v>6814</v>
      </c>
      <c r="AX170" s="356">
        <v>35.340000000000003</v>
      </c>
      <c r="AY170" s="356">
        <v>45.84</v>
      </c>
      <c r="AZ170" s="355"/>
      <c r="BA170" s="355"/>
      <c r="BB170" s="355"/>
      <c r="BC170" s="355"/>
      <c r="BD170" s="356"/>
      <c r="BE170" s="356"/>
      <c r="BF170" s="355"/>
      <c r="BG170" s="355"/>
      <c r="BH170" s="355" t="s">
        <v>6945</v>
      </c>
      <c r="BI170" s="361" t="s">
        <v>6816</v>
      </c>
      <c r="BJ170" s="355" t="s">
        <v>6817</v>
      </c>
      <c r="BK170" s="355" t="s">
        <v>6818</v>
      </c>
      <c r="BL170" s="355" t="s">
        <v>2999</v>
      </c>
      <c r="BM170" s="355" t="s">
        <v>2999</v>
      </c>
      <c r="BN170" s="355"/>
      <c r="BO170" s="355"/>
      <c r="BP170" s="355" t="s">
        <v>6820</v>
      </c>
      <c r="BQ170" s="355" t="s">
        <v>6947</v>
      </c>
      <c r="BR170" s="355"/>
      <c r="BS170" s="355"/>
      <c r="BT170" s="355"/>
      <c r="BU170" s="355"/>
      <c r="BV170" s="355"/>
      <c r="BW170" s="355" t="s">
        <v>6821</v>
      </c>
    </row>
    <row r="171" spans="1:75" hidden="1">
      <c r="A171" s="343">
        <v>169</v>
      </c>
      <c r="B171" s="343" t="e">
        <v>#N/A</v>
      </c>
      <c r="C171" s="369"/>
      <c r="D171" s="369"/>
      <c r="E171" s="369" t="s">
        <v>3972</v>
      </c>
      <c r="F171" s="370" t="s">
        <v>3570</v>
      </c>
      <c r="G171" s="369" t="s">
        <v>3571</v>
      </c>
      <c r="H171" s="369" t="s">
        <v>3599</v>
      </c>
      <c r="I171" s="369" t="s">
        <v>5741</v>
      </c>
      <c r="J171" s="369"/>
      <c r="K171" s="369"/>
      <c r="L171" s="369"/>
      <c r="M171" s="369"/>
      <c r="N171" s="369"/>
      <c r="O171" s="369"/>
      <c r="P171" s="369"/>
      <c r="Q171" s="369"/>
      <c r="R171" s="369"/>
      <c r="S171" s="369"/>
      <c r="T171" s="369"/>
      <c r="U171" s="369" t="s">
        <v>4760</v>
      </c>
      <c r="V171" s="369"/>
      <c r="W171" s="369"/>
      <c r="X171" s="369"/>
      <c r="Y171" s="369"/>
      <c r="Z171" s="369"/>
      <c r="AA171" s="369"/>
      <c r="AB171" s="369"/>
      <c r="AC171" s="372"/>
      <c r="AD171" s="371"/>
      <c r="AE171" s="371"/>
      <c r="AF171" s="371"/>
      <c r="AG171" s="371"/>
      <c r="AH171" s="369"/>
      <c r="AI171" s="371"/>
      <c r="AJ171" s="371"/>
      <c r="AK171" s="372"/>
      <c r="AL171" s="372"/>
      <c r="AM171" s="372"/>
      <c r="AN171" s="372"/>
      <c r="AO171" s="372"/>
      <c r="AP171" s="372"/>
      <c r="AQ171" s="372"/>
      <c r="AR171" s="372"/>
      <c r="AS171" s="371"/>
      <c r="AT171" s="371"/>
      <c r="AU171" s="371"/>
      <c r="AV171" s="369"/>
      <c r="AW171" s="369"/>
      <c r="AX171" s="369"/>
      <c r="AY171" s="369"/>
      <c r="AZ171" s="369"/>
      <c r="BA171" s="369"/>
      <c r="BB171" s="369"/>
      <c r="BC171" s="369"/>
      <c r="BD171" s="372"/>
      <c r="BE171" s="372"/>
      <c r="BF171" s="369"/>
      <c r="BG171" s="369"/>
      <c r="BH171" s="369"/>
      <c r="BI171" s="369"/>
      <c r="BJ171" s="369"/>
      <c r="BK171" s="369"/>
      <c r="BL171" s="369"/>
      <c r="BM171" s="369"/>
      <c r="BN171" s="369"/>
      <c r="BO171" s="369"/>
      <c r="BP171" s="369"/>
      <c r="BQ171" s="369"/>
      <c r="BR171" s="369"/>
      <c r="BS171" s="369"/>
      <c r="BT171" s="369"/>
      <c r="BU171" s="369"/>
      <c r="BV171" s="369"/>
      <c r="BW171" s="370" t="s">
        <v>6821</v>
      </c>
    </row>
    <row r="172" spans="1:75">
      <c r="A172" s="354">
        <v>170</v>
      </c>
      <c r="B172" s="354" t="s">
        <v>6614</v>
      </c>
      <c r="C172" s="355" t="s">
        <v>4769</v>
      </c>
      <c r="D172" s="356"/>
      <c r="E172" s="355" t="s">
        <v>3972</v>
      </c>
      <c r="F172" s="355" t="s">
        <v>3570</v>
      </c>
      <c r="G172" s="355" t="s">
        <v>3600</v>
      </c>
      <c r="H172" s="355" t="s">
        <v>3601</v>
      </c>
      <c r="I172" s="355" t="s">
        <v>4037</v>
      </c>
      <c r="J172" s="355" t="s">
        <v>3042</v>
      </c>
      <c r="K172" s="355">
        <v>85710211890</v>
      </c>
      <c r="L172" s="355" t="s">
        <v>4879</v>
      </c>
      <c r="M172" s="357">
        <v>43325</v>
      </c>
      <c r="N172" s="355" t="s">
        <v>4831</v>
      </c>
      <c r="O172" s="357">
        <v>43327</v>
      </c>
      <c r="P172" s="357">
        <v>43388</v>
      </c>
      <c r="Q172" s="358">
        <v>43421</v>
      </c>
      <c r="R172" s="359">
        <v>0.48055555555555557</v>
      </c>
      <c r="S172" s="355" t="s">
        <v>1206</v>
      </c>
      <c r="T172" s="355"/>
      <c r="U172" s="355" t="s">
        <v>4760</v>
      </c>
      <c r="V172" s="355" t="s">
        <v>4035</v>
      </c>
      <c r="W172" s="355" t="s">
        <v>4036</v>
      </c>
      <c r="X172" s="356" t="s">
        <v>7882</v>
      </c>
      <c r="Y172" s="355">
        <v>1</v>
      </c>
      <c r="Z172" s="355"/>
      <c r="AA172" s="360">
        <v>-6562798</v>
      </c>
      <c r="AB172" s="360">
        <v>107767125</v>
      </c>
      <c r="AC172" s="355"/>
      <c r="AD172" s="356"/>
      <c r="AE172" s="356"/>
      <c r="AF172" s="355">
        <v>129</v>
      </c>
      <c r="AG172" s="355">
        <v>121</v>
      </c>
      <c r="AH172" s="355"/>
      <c r="AI172" s="356"/>
      <c r="AJ172" s="356" t="s">
        <v>7681</v>
      </c>
      <c r="AK172" s="355">
        <v>180</v>
      </c>
      <c r="AL172" s="355" t="s">
        <v>6808</v>
      </c>
      <c r="AM172" s="355">
        <v>13212776</v>
      </c>
      <c r="AN172" s="355" t="s">
        <v>7883</v>
      </c>
      <c r="AO172" s="355" t="s">
        <v>7884</v>
      </c>
      <c r="AP172" s="355" t="s">
        <v>7885</v>
      </c>
      <c r="AQ172" s="355" t="s">
        <v>7886</v>
      </c>
      <c r="AR172" s="355" t="s">
        <v>7887</v>
      </c>
      <c r="AS172" s="355">
        <v>5170932</v>
      </c>
      <c r="AT172" s="356"/>
      <c r="AU172" s="356"/>
      <c r="AV172" s="355"/>
      <c r="AW172" s="355" t="s">
        <v>6814</v>
      </c>
      <c r="AX172" s="355">
        <v>35.17</v>
      </c>
      <c r="AY172" s="355">
        <v>53.6</v>
      </c>
      <c r="AZ172" s="355"/>
      <c r="BA172" s="355"/>
      <c r="BB172" s="355"/>
      <c r="BC172" s="355"/>
      <c r="BD172" s="355"/>
      <c r="BE172" s="355"/>
      <c r="BF172" s="355"/>
      <c r="BG172" s="355"/>
      <c r="BH172" s="355" t="s">
        <v>7858</v>
      </c>
      <c r="BI172" s="361" t="s">
        <v>6816</v>
      </c>
      <c r="BJ172" s="355" t="s">
        <v>6817</v>
      </c>
      <c r="BK172" s="355" t="s">
        <v>6818</v>
      </c>
      <c r="BL172" s="355" t="s">
        <v>5705</v>
      </c>
      <c r="BM172" s="355" t="s">
        <v>3087</v>
      </c>
      <c r="BN172" s="355"/>
      <c r="BO172" s="355"/>
      <c r="BP172" s="355" t="s">
        <v>6820</v>
      </c>
      <c r="BQ172" s="355"/>
      <c r="BR172" s="355"/>
      <c r="BS172" s="355"/>
      <c r="BT172" s="355"/>
      <c r="BU172" s="355"/>
      <c r="BV172" s="355"/>
      <c r="BW172" s="355" t="s">
        <v>6821</v>
      </c>
    </row>
    <row r="173" spans="1:75" hidden="1">
      <c r="A173" s="343">
        <v>171</v>
      </c>
      <c r="B173" s="343" t="e">
        <v>#N/A</v>
      </c>
      <c r="C173" s="369"/>
      <c r="D173" s="369"/>
      <c r="E173" s="369" t="s">
        <v>3972</v>
      </c>
      <c r="F173" s="370" t="s">
        <v>3570</v>
      </c>
      <c r="G173" s="369" t="s">
        <v>3602</v>
      </c>
      <c r="H173" s="369" t="s">
        <v>3603</v>
      </c>
      <c r="I173" s="369" t="s">
        <v>5749</v>
      </c>
      <c r="J173" s="369"/>
      <c r="K173" s="369"/>
      <c r="L173" s="369"/>
      <c r="M173" s="369"/>
      <c r="N173" s="369"/>
      <c r="O173" s="369"/>
      <c r="P173" s="369"/>
      <c r="Q173" s="369"/>
      <c r="R173" s="369"/>
      <c r="S173" s="369"/>
      <c r="T173" s="369"/>
      <c r="U173" s="369" t="s">
        <v>4760</v>
      </c>
      <c r="V173" s="369"/>
      <c r="W173" s="369"/>
      <c r="X173" s="369"/>
      <c r="Y173" s="369"/>
      <c r="Z173" s="369"/>
      <c r="AA173" s="369"/>
      <c r="AB173" s="369"/>
      <c r="AC173" s="369"/>
      <c r="AD173" s="369"/>
      <c r="AE173" s="369"/>
      <c r="AF173" s="369"/>
      <c r="AG173" s="369"/>
      <c r="AH173" s="369"/>
      <c r="AI173" s="371"/>
      <c r="AJ173" s="371"/>
      <c r="AK173" s="372"/>
      <c r="AL173" s="372"/>
      <c r="AM173" s="372"/>
      <c r="AN173" s="372"/>
      <c r="AO173" s="386"/>
      <c r="AP173" s="372"/>
      <c r="AQ173" s="372"/>
      <c r="AR173" s="372"/>
      <c r="AS173" s="371"/>
      <c r="AT173" s="371"/>
      <c r="AU173" s="371"/>
      <c r="AV173" s="369"/>
      <c r="AW173" s="369"/>
      <c r="AX173" s="369"/>
      <c r="AY173" s="369"/>
      <c r="AZ173" s="369"/>
      <c r="BA173" s="369"/>
      <c r="BB173" s="369"/>
      <c r="BC173" s="369"/>
      <c r="BD173" s="369"/>
      <c r="BE173" s="369"/>
      <c r="BF173" s="369"/>
      <c r="BG173" s="369"/>
      <c r="BH173" s="369"/>
      <c r="BI173" s="369"/>
      <c r="BJ173" s="369"/>
      <c r="BK173" s="369"/>
      <c r="BL173" s="369"/>
      <c r="BM173" s="369"/>
      <c r="BN173" s="369"/>
      <c r="BO173" s="369"/>
      <c r="BP173" s="369"/>
      <c r="BQ173" s="369"/>
      <c r="BR173" s="369"/>
      <c r="BS173" s="369"/>
      <c r="BT173" s="369"/>
      <c r="BU173" s="369"/>
      <c r="BV173" s="369"/>
      <c r="BW173" s="370" t="s">
        <v>6821</v>
      </c>
    </row>
    <row r="174" spans="1:75">
      <c r="A174" s="354">
        <v>172</v>
      </c>
      <c r="B174" s="354" t="s">
        <v>6615</v>
      </c>
      <c r="C174" s="355" t="s">
        <v>4769</v>
      </c>
      <c r="D174" s="356"/>
      <c r="E174" s="355" t="s">
        <v>3972</v>
      </c>
      <c r="F174" s="355" t="s">
        <v>3570</v>
      </c>
      <c r="G174" s="355" t="s">
        <v>3604</v>
      </c>
      <c r="H174" s="355" t="s">
        <v>3605</v>
      </c>
      <c r="I174" s="355" t="s">
        <v>4041</v>
      </c>
      <c r="J174" s="355" t="s">
        <v>5950</v>
      </c>
      <c r="K174" s="355">
        <v>81285286381</v>
      </c>
      <c r="L174" s="355" t="s">
        <v>4879</v>
      </c>
      <c r="M174" s="357">
        <v>43331</v>
      </c>
      <c r="N174" s="355" t="s">
        <v>4831</v>
      </c>
      <c r="O174" s="357">
        <v>43331</v>
      </c>
      <c r="P174" s="357">
        <v>43390</v>
      </c>
      <c r="Q174" s="358">
        <v>43419</v>
      </c>
      <c r="R174" s="359">
        <v>0.20833333333333334</v>
      </c>
      <c r="S174" s="355" t="s">
        <v>7888</v>
      </c>
      <c r="T174" s="355"/>
      <c r="U174" s="355" t="s">
        <v>4760</v>
      </c>
      <c r="V174" s="355" t="s">
        <v>4039</v>
      </c>
      <c r="W174" s="355" t="s">
        <v>4040</v>
      </c>
      <c r="X174" s="356" t="s">
        <v>7889</v>
      </c>
      <c r="Y174" s="355">
        <v>1</v>
      </c>
      <c r="Z174" s="355"/>
      <c r="AA174" s="360">
        <v>-7325646</v>
      </c>
      <c r="AB174" s="360">
        <v>108219215</v>
      </c>
      <c r="AC174" s="355"/>
      <c r="AD174" s="355"/>
      <c r="AE174" s="355"/>
      <c r="AF174" s="355">
        <v>128</v>
      </c>
      <c r="AG174" s="355">
        <v>122</v>
      </c>
      <c r="AH174" s="355"/>
      <c r="AI174" s="356"/>
      <c r="AJ174" s="356" t="s">
        <v>6841</v>
      </c>
      <c r="AK174" s="355">
        <v>180</v>
      </c>
      <c r="AL174" s="355" t="s">
        <v>6808</v>
      </c>
      <c r="AM174" s="355">
        <v>13195119</v>
      </c>
      <c r="AN174" s="355" t="s">
        <v>7890</v>
      </c>
      <c r="AO174" s="355" t="s">
        <v>7891</v>
      </c>
      <c r="AP174" s="355" t="s">
        <v>7892</v>
      </c>
      <c r="AQ174" s="355" t="s">
        <v>7893</v>
      </c>
      <c r="AR174" s="355" t="s">
        <v>7894</v>
      </c>
      <c r="AS174" s="355" t="s">
        <v>7895</v>
      </c>
      <c r="AT174" s="356"/>
      <c r="AU174" s="356"/>
      <c r="AV174" s="355"/>
      <c r="AW174" s="355" t="s">
        <v>6814</v>
      </c>
      <c r="AX174" s="355">
        <v>35.43</v>
      </c>
      <c r="AY174" s="355">
        <v>50.47</v>
      </c>
      <c r="AZ174" s="355"/>
      <c r="BA174" s="355"/>
      <c r="BB174" s="355"/>
      <c r="BC174" s="355"/>
      <c r="BD174" s="355"/>
      <c r="BE174" s="355"/>
      <c r="BF174" s="355"/>
      <c r="BG174" s="355"/>
      <c r="BH174" s="355" t="s">
        <v>7896</v>
      </c>
      <c r="BI174" s="361" t="s">
        <v>6816</v>
      </c>
      <c r="BJ174" s="355" t="s">
        <v>6817</v>
      </c>
      <c r="BK174" s="355" t="s">
        <v>6818</v>
      </c>
      <c r="BL174" s="355" t="s">
        <v>6142</v>
      </c>
      <c r="BM174" s="355" t="s">
        <v>3008</v>
      </c>
      <c r="BN174" s="355"/>
      <c r="BO174" s="355"/>
      <c r="BP174" s="355" t="s">
        <v>6820</v>
      </c>
      <c r="BQ174" s="355"/>
      <c r="BR174" s="355"/>
      <c r="BS174" s="355"/>
      <c r="BT174" s="355"/>
      <c r="BU174" s="355"/>
      <c r="BV174" s="355"/>
      <c r="BW174" s="355" t="s">
        <v>6821</v>
      </c>
    </row>
    <row r="175" spans="1:75">
      <c r="A175" s="354">
        <v>173</v>
      </c>
      <c r="B175" s="354" t="s">
        <v>6616</v>
      </c>
      <c r="C175" s="355" t="s">
        <v>4769</v>
      </c>
      <c r="D175" s="361">
        <v>107</v>
      </c>
      <c r="E175" s="355" t="s">
        <v>3972</v>
      </c>
      <c r="F175" s="355" t="s">
        <v>3570</v>
      </c>
      <c r="G175" s="355" t="s">
        <v>3593</v>
      </c>
      <c r="H175" s="355" t="s">
        <v>3606</v>
      </c>
      <c r="I175" s="355" t="s">
        <v>4045</v>
      </c>
      <c r="J175" s="355" t="s">
        <v>2973</v>
      </c>
      <c r="K175" s="355" t="s">
        <v>7019</v>
      </c>
      <c r="L175" s="355" t="s">
        <v>4879</v>
      </c>
      <c r="M175" s="357">
        <v>43323</v>
      </c>
      <c r="N175" s="355" t="s">
        <v>4831</v>
      </c>
      <c r="O175" s="357">
        <v>43323</v>
      </c>
      <c r="P175" s="357">
        <v>43389</v>
      </c>
      <c r="Q175" s="358">
        <v>43417</v>
      </c>
      <c r="R175" s="359">
        <v>0.80138888888888893</v>
      </c>
      <c r="S175" s="355" t="s">
        <v>6119</v>
      </c>
      <c r="T175" s="355">
        <v>81321832311</v>
      </c>
      <c r="U175" s="355" t="s">
        <v>4760</v>
      </c>
      <c r="V175" s="355" t="s">
        <v>4043</v>
      </c>
      <c r="W175" s="355" t="s">
        <v>4044</v>
      </c>
      <c r="X175" s="355" t="s">
        <v>7897</v>
      </c>
      <c r="Y175" s="355">
        <v>1</v>
      </c>
      <c r="Z175" s="355"/>
      <c r="AA175" s="360">
        <v>-6712145</v>
      </c>
      <c r="AB175" s="360">
        <v>108551565</v>
      </c>
      <c r="AC175" s="355"/>
      <c r="AD175" s="355"/>
      <c r="AE175" s="355"/>
      <c r="AF175" s="355">
        <v>129</v>
      </c>
      <c r="AG175" s="355">
        <v>124</v>
      </c>
      <c r="AH175" s="355"/>
      <c r="AI175" s="356"/>
      <c r="AJ175" s="356" t="s">
        <v>6841</v>
      </c>
      <c r="AK175" s="355">
        <v>180</v>
      </c>
      <c r="AL175" s="355" t="s">
        <v>6808</v>
      </c>
      <c r="AM175" s="355">
        <v>13196525</v>
      </c>
      <c r="AN175" s="355" t="s">
        <v>7898</v>
      </c>
      <c r="AO175" s="355" t="s">
        <v>7899</v>
      </c>
      <c r="AP175" s="355" t="s">
        <v>7900</v>
      </c>
      <c r="AQ175" s="355" t="s">
        <v>7901</v>
      </c>
      <c r="AR175" s="355" t="s">
        <v>7902</v>
      </c>
      <c r="AS175" s="355" t="s">
        <v>7903</v>
      </c>
      <c r="AT175" s="356"/>
      <c r="AU175" s="356"/>
      <c r="AV175" s="355"/>
      <c r="AW175" s="355" t="s">
        <v>6814</v>
      </c>
      <c r="AX175" s="355">
        <v>33.659999999999997</v>
      </c>
      <c r="AY175" s="355">
        <v>51.69</v>
      </c>
      <c r="AZ175" s="355"/>
      <c r="BA175" s="355"/>
      <c r="BB175" s="355"/>
      <c r="BC175" s="355"/>
      <c r="BD175" s="355"/>
      <c r="BE175" s="355"/>
      <c r="BF175" s="355"/>
      <c r="BG175" s="355"/>
      <c r="BH175" s="355" t="s">
        <v>7904</v>
      </c>
      <c r="BI175" s="361" t="s">
        <v>6816</v>
      </c>
      <c r="BJ175" s="355" t="s">
        <v>6817</v>
      </c>
      <c r="BK175" s="355" t="s">
        <v>6818</v>
      </c>
      <c r="BL175" s="355" t="s">
        <v>7027</v>
      </c>
      <c r="BM175" s="355" t="s">
        <v>7027</v>
      </c>
      <c r="BN175" s="355"/>
      <c r="BO175" s="355"/>
      <c r="BP175" s="355" t="s">
        <v>6820</v>
      </c>
      <c r="BQ175" s="355"/>
      <c r="BR175" s="355"/>
      <c r="BS175" s="355"/>
      <c r="BT175" s="355"/>
      <c r="BU175" s="355"/>
      <c r="BV175" s="355"/>
      <c r="BW175" s="355" t="s">
        <v>6821</v>
      </c>
    </row>
    <row r="176" spans="1:75">
      <c r="A176" s="354">
        <v>174</v>
      </c>
      <c r="B176" s="354" t="s">
        <v>6617</v>
      </c>
      <c r="C176" s="355" t="s">
        <v>4769</v>
      </c>
      <c r="D176" s="356"/>
      <c r="E176" s="355" t="s">
        <v>3972</v>
      </c>
      <c r="F176" s="355" t="s">
        <v>3570</v>
      </c>
      <c r="G176" s="355" t="s">
        <v>3607</v>
      </c>
      <c r="H176" s="355" t="s">
        <v>3608</v>
      </c>
      <c r="I176" s="355" t="s">
        <v>4049</v>
      </c>
      <c r="J176" s="355" t="s">
        <v>6142</v>
      </c>
      <c r="K176" s="355">
        <v>82310288792</v>
      </c>
      <c r="L176" s="355" t="s">
        <v>4879</v>
      </c>
      <c r="M176" s="357">
        <v>43330</v>
      </c>
      <c r="N176" s="355" t="s">
        <v>4831</v>
      </c>
      <c r="O176" s="357">
        <v>43330</v>
      </c>
      <c r="P176" s="357">
        <v>43386</v>
      </c>
      <c r="Q176" s="357">
        <f>P176</f>
        <v>43386</v>
      </c>
      <c r="R176" s="355"/>
      <c r="S176" s="355" t="s">
        <v>7905</v>
      </c>
      <c r="T176" s="355"/>
      <c r="U176" s="355" t="s">
        <v>4760</v>
      </c>
      <c r="V176" s="355" t="s">
        <v>4047</v>
      </c>
      <c r="W176" s="355" t="s">
        <v>4048</v>
      </c>
      <c r="X176" s="356" t="s">
        <v>7906</v>
      </c>
      <c r="Y176" s="355">
        <v>1</v>
      </c>
      <c r="Z176" s="355"/>
      <c r="AA176" s="360">
        <v>-6874622</v>
      </c>
      <c r="AB176" s="360">
        <v>107544542</v>
      </c>
      <c r="AC176" s="356"/>
      <c r="AD176" s="355"/>
      <c r="AE176" s="356">
        <v>68</v>
      </c>
      <c r="AF176" s="356">
        <v>74</v>
      </c>
      <c r="AG176" s="356">
        <v>73</v>
      </c>
      <c r="AH176" s="355"/>
      <c r="AI176" s="356"/>
      <c r="AJ176" s="356" t="s">
        <v>6841</v>
      </c>
      <c r="AK176" s="355">
        <v>180</v>
      </c>
      <c r="AL176" s="355" t="s">
        <v>6808</v>
      </c>
      <c r="AM176" s="355"/>
      <c r="AN176" s="355" t="s">
        <v>7907</v>
      </c>
      <c r="AO176" s="355" t="s">
        <v>7908</v>
      </c>
      <c r="AP176" s="355" t="s">
        <v>7909</v>
      </c>
      <c r="AQ176" s="355" t="s">
        <v>7910</v>
      </c>
      <c r="AR176" s="355" t="s">
        <v>7911</v>
      </c>
      <c r="AS176" s="356"/>
      <c r="AT176" s="356"/>
      <c r="AU176" s="356"/>
      <c r="AV176" s="355"/>
      <c r="AW176" s="355" t="s">
        <v>6814</v>
      </c>
      <c r="AX176" s="356">
        <v>35.28</v>
      </c>
      <c r="AY176" s="356">
        <v>43.48</v>
      </c>
      <c r="AZ176" s="355"/>
      <c r="BA176" s="355"/>
      <c r="BB176" s="355"/>
      <c r="BC176" s="355"/>
      <c r="BD176" s="356"/>
      <c r="BE176" s="356"/>
      <c r="BF176" s="355"/>
      <c r="BG176" s="355"/>
      <c r="BH176" s="355"/>
      <c r="BI176" s="361" t="s">
        <v>6816</v>
      </c>
      <c r="BJ176" s="355" t="s">
        <v>6817</v>
      </c>
      <c r="BK176" s="355" t="s">
        <v>6818</v>
      </c>
      <c r="BL176" s="355" t="s">
        <v>2999</v>
      </c>
      <c r="BM176" s="355"/>
      <c r="BN176" s="355"/>
      <c r="BO176" s="355"/>
      <c r="BP176" s="355" t="s">
        <v>6820</v>
      </c>
      <c r="BQ176" s="355"/>
      <c r="BR176" s="355"/>
      <c r="BS176" s="355"/>
      <c r="BT176" s="355"/>
      <c r="BU176" s="355"/>
      <c r="BV176" s="355"/>
      <c r="BW176" s="355" t="s">
        <v>6821</v>
      </c>
    </row>
    <row r="177" spans="1:75">
      <c r="A177" s="354">
        <v>175</v>
      </c>
      <c r="B177" s="354" t="s">
        <v>6618</v>
      </c>
      <c r="C177" s="355" t="s">
        <v>4769</v>
      </c>
      <c r="D177" s="356"/>
      <c r="E177" s="355" t="s">
        <v>3972</v>
      </c>
      <c r="F177" s="355" t="s">
        <v>3570</v>
      </c>
      <c r="G177" s="355" t="s">
        <v>3609</v>
      </c>
      <c r="H177" s="355" t="s">
        <v>3610</v>
      </c>
      <c r="I177" s="355" t="s">
        <v>4056</v>
      </c>
      <c r="J177" s="355" t="s">
        <v>5950</v>
      </c>
      <c r="K177" s="355">
        <v>81285286381</v>
      </c>
      <c r="L177" s="355" t="s">
        <v>4879</v>
      </c>
      <c r="M177" s="357">
        <v>43328</v>
      </c>
      <c r="N177" s="355"/>
      <c r="O177" s="357">
        <v>43328</v>
      </c>
      <c r="P177" s="357">
        <v>43390</v>
      </c>
      <c r="Q177" s="358">
        <v>43418</v>
      </c>
      <c r="R177" s="359">
        <v>0.42430555555555555</v>
      </c>
      <c r="S177" s="355" t="s">
        <v>7912</v>
      </c>
      <c r="T177" s="355"/>
      <c r="U177" s="355" t="s">
        <v>4760</v>
      </c>
      <c r="V177" s="355" t="s">
        <v>4054</v>
      </c>
      <c r="W177" s="355" t="s">
        <v>4055</v>
      </c>
      <c r="X177" s="356" t="s">
        <v>7913</v>
      </c>
      <c r="Y177" s="355">
        <v>1</v>
      </c>
      <c r="Z177" s="355"/>
      <c r="AA177" s="360">
        <v>-7349173</v>
      </c>
      <c r="AB177" s="360">
        <v>108111948</v>
      </c>
      <c r="AC177" s="355"/>
      <c r="AD177" s="355"/>
      <c r="AE177" s="356"/>
      <c r="AF177" s="355">
        <v>128</v>
      </c>
      <c r="AG177" s="355">
        <v>125</v>
      </c>
      <c r="AH177" s="355"/>
      <c r="AI177" s="356"/>
      <c r="AJ177" s="356" t="s">
        <v>6841</v>
      </c>
      <c r="AK177" s="355">
        <v>180</v>
      </c>
      <c r="AL177" s="355" t="s">
        <v>6808</v>
      </c>
      <c r="AM177" s="355">
        <v>13195186</v>
      </c>
      <c r="AN177" s="355" t="s">
        <v>7914</v>
      </c>
      <c r="AO177" s="355" t="s">
        <v>7915</v>
      </c>
      <c r="AP177" s="355" t="s">
        <v>7916</v>
      </c>
      <c r="AQ177" s="355" t="s">
        <v>7917</v>
      </c>
      <c r="AR177" s="355" t="s">
        <v>7918</v>
      </c>
      <c r="AS177" s="355" t="s">
        <v>7919</v>
      </c>
      <c r="AT177" s="356"/>
      <c r="AU177" s="356"/>
      <c r="AV177" s="355"/>
      <c r="AW177" s="355" t="s">
        <v>6814</v>
      </c>
      <c r="AX177" s="355">
        <v>40.049999999999997</v>
      </c>
      <c r="AY177" s="355">
        <v>53.49</v>
      </c>
      <c r="AZ177" s="355"/>
      <c r="BA177" s="355"/>
      <c r="BB177" s="355"/>
      <c r="BC177" s="355"/>
      <c r="BD177" s="355"/>
      <c r="BE177" s="355"/>
      <c r="BF177" s="355"/>
      <c r="BG177" s="355"/>
      <c r="BH177" s="355" t="s">
        <v>7920</v>
      </c>
      <c r="BI177" s="361" t="s">
        <v>6816</v>
      </c>
      <c r="BJ177" s="355" t="s">
        <v>6817</v>
      </c>
      <c r="BK177" s="355" t="s">
        <v>6818</v>
      </c>
      <c r="BL177" s="355" t="s">
        <v>6142</v>
      </c>
      <c r="BM177" s="355" t="s">
        <v>3008</v>
      </c>
      <c r="BN177" s="355"/>
      <c r="BO177" s="355"/>
      <c r="BP177" s="355" t="s">
        <v>7661</v>
      </c>
      <c r="BQ177" s="355"/>
      <c r="BR177" s="355"/>
      <c r="BS177" s="355"/>
      <c r="BT177" s="355"/>
      <c r="BU177" s="355"/>
      <c r="BV177" s="355"/>
      <c r="BW177" s="355" t="s">
        <v>6821</v>
      </c>
    </row>
    <row r="178" spans="1:75">
      <c r="A178" s="355">
        <v>176</v>
      </c>
      <c r="B178" s="355" t="s">
        <v>6619</v>
      </c>
      <c r="C178" s="355" t="s">
        <v>4769</v>
      </c>
      <c r="D178" s="356"/>
      <c r="E178" s="355" t="s">
        <v>3972</v>
      </c>
      <c r="F178" s="355" t="s">
        <v>3570</v>
      </c>
      <c r="G178" s="355" t="s">
        <v>3577</v>
      </c>
      <c r="H178" s="355" t="s">
        <v>3611</v>
      </c>
      <c r="I178" s="355" t="s">
        <v>4646</v>
      </c>
      <c r="J178" s="355" t="s">
        <v>2997</v>
      </c>
      <c r="K178" s="355">
        <v>81322774684</v>
      </c>
      <c r="L178" s="355" t="s">
        <v>4879</v>
      </c>
      <c r="M178" s="356"/>
      <c r="N178" s="355" t="s">
        <v>4831</v>
      </c>
      <c r="O178" s="357">
        <v>43404</v>
      </c>
      <c r="P178" s="357">
        <v>43411</v>
      </c>
      <c r="Q178" s="358">
        <v>43426</v>
      </c>
      <c r="R178" s="359">
        <v>0.44513888888888892</v>
      </c>
      <c r="S178" s="355" t="s">
        <v>4828</v>
      </c>
      <c r="T178" s="355" t="s">
        <v>7921</v>
      </c>
      <c r="U178" s="355" t="s">
        <v>4760</v>
      </c>
      <c r="V178" s="355" t="s">
        <v>4643</v>
      </c>
      <c r="W178" s="355" t="s">
        <v>4644</v>
      </c>
      <c r="X178" s="355" t="s">
        <v>7922</v>
      </c>
      <c r="Y178" s="356"/>
      <c r="Z178" s="355"/>
      <c r="AA178" s="360">
        <v>-6905562</v>
      </c>
      <c r="AB178" s="360">
        <v>107620687</v>
      </c>
      <c r="AC178" s="356"/>
      <c r="AD178" s="355"/>
      <c r="AE178" s="356"/>
      <c r="AF178" s="355">
        <v>132</v>
      </c>
      <c r="AG178" s="356"/>
      <c r="AH178" s="355"/>
      <c r="AI178" s="356"/>
      <c r="AJ178" s="356"/>
      <c r="AK178" s="356"/>
      <c r="AL178" s="356"/>
      <c r="AM178" s="355">
        <v>13211837</v>
      </c>
      <c r="AN178" s="355" t="s">
        <v>7923</v>
      </c>
      <c r="AO178" s="355" t="s">
        <v>7924</v>
      </c>
      <c r="AP178" s="355" t="s">
        <v>7925</v>
      </c>
      <c r="AQ178" s="355" t="s">
        <v>7231</v>
      </c>
      <c r="AR178" s="355" t="s">
        <v>7926</v>
      </c>
      <c r="AS178" s="355" t="s">
        <v>7927</v>
      </c>
      <c r="AT178" s="356"/>
      <c r="AU178" s="356"/>
      <c r="AV178" s="355"/>
      <c r="AW178" s="355" t="s">
        <v>6814</v>
      </c>
      <c r="AX178" s="355">
        <v>35.67</v>
      </c>
      <c r="AY178" s="355">
        <v>53.22</v>
      </c>
      <c r="AZ178" s="355"/>
      <c r="BA178" s="355"/>
      <c r="BB178" s="355"/>
      <c r="BC178" s="355"/>
      <c r="BD178" s="356"/>
      <c r="BE178" s="356"/>
      <c r="BF178" s="355"/>
      <c r="BG178" s="355"/>
      <c r="BH178" s="355" t="s">
        <v>7928</v>
      </c>
      <c r="BI178" s="361" t="s">
        <v>6816</v>
      </c>
      <c r="BJ178" s="355" t="s">
        <v>6817</v>
      </c>
      <c r="BK178" s="355" t="s">
        <v>6818</v>
      </c>
      <c r="BL178" s="355" t="s">
        <v>2997</v>
      </c>
      <c r="BM178" s="355" t="s">
        <v>2997</v>
      </c>
      <c r="BN178" s="355"/>
      <c r="BO178" s="355"/>
      <c r="BP178" s="355" t="s">
        <v>6820</v>
      </c>
      <c r="BQ178" s="355"/>
      <c r="BR178" s="355"/>
      <c r="BS178" s="355"/>
      <c r="BT178" s="355"/>
      <c r="BU178" s="355"/>
      <c r="BV178" s="355"/>
      <c r="BW178" s="355" t="s">
        <v>6821</v>
      </c>
    </row>
    <row r="179" spans="1:75">
      <c r="A179" s="354">
        <v>177</v>
      </c>
      <c r="B179" s="354" t="s">
        <v>6620</v>
      </c>
      <c r="C179" s="355" t="s">
        <v>4769</v>
      </c>
      <c r="D179" s="356"/>
      <c r="E179" s="355" t="s">
        <v>3972</v>
      </c>
      <c r="F179" s="355" t="s">
        <v>3570</v>
      </c>
      <c r="G179" s="355" t="s">
        <v>3582</v>
      </c>
      <c r="H179" s="355" t="s">
        <v>3612</v>
      </c>
      <c r="I179" s="355" t="s">
        <v>4059</v>
      </c>
      <c r="J179" s="355" t="s">
        <v>3042</v>
      </c>
      <c r="K179" s="355">
        <v>85710211890</v>
      </c>
      <c r="L179" s="355" t="s">
        <v>4879</v>
      </c>
      <c r="M179" s="357">
        <v>43334</v>
      </c>
      <c r="N179" s="355" t="s">
        <v>4831</v>
      </c>
      <c r="O179" s="357">
        <v>43334</v>
      </c>
      <c r="P179" s="357">
        <v>43388</v>
      </c>
      <c r="Q179" s="358">
        <v>43424</v>
      </c>
      <c r="R179" s="359">
        <v>0.36180555555555555</v>
      </c>
      <c r="S179" s="355" t="s">
        <v>7929</v>
      </c>
      <c r="T179" s="355">
        <v>81394259589</v>
      </c>
      <c r="U179" s="355" t="s">
        <v>4760</v>
      </c>
      <c r="V179" s="355" t="s">
        <v>4057</v>
      </c>
      <c r="W179" s="355" t="s">
        <v>4058</v>
      </c>
      <c r="X179" s="355" t="s">
        <v>7930</v>
      </c>
      <c r="Y179" s="355">
        <v>1</v>
      </c>
      <c r="Z179" s="355"/>
      <c r="AA179" s="360">
        <v>-64674438</v>
      </c>
      <c r="AB179" s="360">
        <v>108303413</v>
      </c>
      <c r="AC179" s="356"/>
      <c r="AD179" s="355"/>
      <c r="AE179" s="356"/>
      <c r="AF179" s="355">
        <v>124</v>
      </c>
      <c r="AG179" s="355">
        <v>123</v>
      </c>
      <c r="AH179" s="355"/>
      <c r="AI179" s="356"/>
      <c r="AJ179" s="356" t="s">
        <v>7681</v>
      </c>
      <c r="AK179" s="355">
        <v>180</v>
      </c>
      <c r="AL179" s="355" t="s">
        <v>6808</v>
      </c>
      <c r="AM179" s="355">
        <v>13195123</v>
      </c>
      <c r="AN179" s="355" t="s">
        <v>7931</v>
      </c>
      <c r="AO179" s="355" t="s">
        <v>7932</v>
      </c>
      <c r="AP179" s="355" t="s">
        <v>7933</v>
      </c>
      <c r="AQ179" s="355" t="s">
        <v>7934</v>
      </c>
      <c r="AR179" s="355" t="s">
        <v>7935</v>
      </c>
      <c r="AS179" s="355">
        <v>3170324</v>
      </c>
      <c r="AT179" s="356"/>
      <c r="AU179" s="356"/>
      <c r="AV179" s="355"/>
      <c r="AW179" s="355" t="s">
        <v>6814</v>
      </c>
      <c r="AX179" s="355">
        <v>35.159999999999997</v>
      </c>
      <c r="AY179" s="355">
        <v>52.68</v>
      </c>
      <c r="AZ179" s="355"/>
      <c r="BA179" s="355"/>
      <c r="BB179" s="355"/>
      <c r="BC179" s="355"/>
      <c r="BD179" s="356"/>
      <c r="BE179" s="356"/>
      <c r="BF179" s="355"/>
      <c r="BG179" s="355"/>
      <c r="BH179" s="355" t="s">
        <v>7858</v>
      </c>
      <c r="BI179" s="361" t="s">
        <v>6816</v>
      </c>
      <c r="BJ179" s="355" t="s">
        <v>6817</v>
      </c>
      <c r="BK179" s="355" t="s">
        <v>6818</v>
      </c>
      <c r="BL179" s="355" t="s">
        <v>7936</v>
      </c>
      <c r="BM179" s="355" t="s">
        <v>2999</v>
      </c>
      <c r="BN179" s="355"/>
      <c r="BO179" s="355"/>
      <c r="BP179" s="355" t="s">
        <v>6820</v>
      </c>
      <c r="BQ179" s="355"/>
      <c r="BR179" s="355"/>
      <c r="BS179" s="355"/>
      <c r="BT179" s="355"/>
      <c r="BU179" s="355"/>
      <c r="BV179" s="355"/>
      <c r="BW179" s="355" t="s">
        <v>6821</v>
      </c>
    </row>
    <row r="180" spans="1:75">
      <c r="A180" s="354">
        <v>178</v>
      </c>
      <c r="B180" s="354" t="s">
        <v>6621</v>
      </c>
      <c r="C180" s="355" t="s">
        <v>4769</v>
      </c>
      <c r="D180" s="356"/>
      <c r="E180" s="355" t="s">
        <v>3972</v>
      </c>
      <c r="F180" s="355" t="s">
        <v>3570</v>
      </c>
      <c r="G180" s="355" t="s">
        <v>3613</v>
      </c>
      <c r="H180" s="355" t="s">
        <v>3614</v>
      </c>
      <c r="I180" s="355" t="s">
        <v>4064</v>
      </c>
      <c r="J180" s="355" t="s">
        <v>6142</v>
      </c>
      <c r="K180" s="355">
        <v>82310288792</v>
      </c>
      <c r="L180" s="355" t="s">
        <v>4879</v>
      </c>
      <c r="M180" s="357">
        <v>43325</v>
      </c>
      <c r="N180" s="355" t="s">
        <v>4831</v>
      </c>
      <c r="O180" s="357">
        <v>43325</v>
      </c>
      <c r="P180" s="357">
        <v>43388</v>
      </c>
      <c r="Q180" s="358">
        <v>43420</v>
      </c>
      <c r="R180" s="359">
        <v>0.71180555555555547</v>
      </c>
      <c r="S180" s="355" t="s">
        <v>7905</v>
      </c>
      <c r="T180" s="355"/>
      <c r="U180" s="355" t="s">
        <v>4760</v>
      </c>
      <c r="V180" s="355" t="s">
        <v>4061</v>
      </c>
      <c r="W180" s="355" t="s">
        <v>4062</v>
      </c>
      <c r="X180" s="355" t="s">
        <v>7937</v>
      </c>
      <c r="Y180" s="355">
        <v>1</v>
      </c>
      <c r="Z180" s="355"/>
      <c r="AA180" s="360">
        <v>-6825273</v>
      </c>
      <c r="AB180" s="360">
        <v>107137144</v>
      </c>
      <c r="AC180" s="356"/>
      <c r="AD180" s="355"/>
      <c r="AE180" s="355"/>
      <c r="AF180" s="355">
        <v>122</v>
      </c>
      <c r="AG180" s="355">
        <v>111</v>
      </c>
      <c r="AH180" s="355"/>
      <c r="AI180" s="356"/>
      <c r="AJ180" s="356" t="s">
        <v>6841</v>
      </c>
      <c r="AK180" s="355">
        <v>180</v>
      </c>
      <c r="AL180" s="355" t="s">
        <v>6808</v>
      </c>
      <c r="AM180" s="355">
        <v>13318647</v>
      </c>
      <c r="AN180" s="355" t="s">
        <v>7938</v>
      </c>
      <c r="AO180" s="355" t="s">
        <v>7939</v>
      </c>
      <c r="AP180" s="355" t="s">
        <v>7940</v>
      </c>
      <c r="AQ180" s="355" t="s">
        <v>7941</v>
      </c>
      <c r="AR180" s="355" t="s">
        <v>7942</v>
      </c>
      <c r="AS180" s="355">
        <v>1170157</v>
      </c>
      <c r="AT180" s="356"/>
      <c r="AU180" s="356"/>
      <c r="AV180" s="355"/>
      <c r="AW180" s="355" t="s">
        <v>6814</v>
      </c>
      <c r="AX180" s="355">
        <v>35.880000000000003</v>
      </c>
      <c r="AY180" s="355">
        <v>52.94</v>
      </c>
      <c r="AZ180" s="355"/>
      <c r="BA180" s="355"/>
      <c r="BB180" s="355"/>
      <c r="BC180" s="355"/>
      <c r="BD180" s="356"/>
      <c r="BE180" s="356"/>
      <c r="BF180" s="355"/>
      <c r="BG180" s="355"/>
      <c r="BH180" s="355" t="s">
        <v>7943</v>
      </c>
      <c r="BI180" s="361" t="s">
        <v>6816</v>
      </c>
      <c r="BJ180" s="355" t="s">
        <v>6817</v>
      </c>
      <c r="BK180" s="355" t="s">
        <v>6818</v>
      </c>
      <c r="BL180" s="355" t="s">
        <v>3008</v>
      </c>
      <c r="BM180" s="355" t="s">
        <v>6142</v>
      </c>
      <c r="BN180" s="355"/>
      <c r="BO180" s="355"/>
      <c r="BP180" s="355" t="s">
        <v>6820</v>
      </c>
      <c r="BQ180" s="355"/>
      <c r="BR180" s="355"/>
      <c r="BS180" s="355"/>
      <c r="BT180" s="355"/>
      <c r="BU180" s="355"/>
      <c r="BV180" s="355"/>
      <c r="BW180" s="355" t="s">
        <v>6821</v>
      </c>
    </row>
    <row r="181" spans="1:75" hidden="1">
      <c r="A181" s="343">
        <v>179</v>
      </c>
      <c r="B181" s="343" t="e">
        <v>#N/A</v>
      </c>
      <c r="C181" s="369"/>
      <c r="D181" s="369"/>
      <c r="E181" s="369" t="s">
        <v>3972</v>
      </c>
      <c r="F181" s="370" t="s">
        <v>3570</v>
      </c>
      <c r="G181" s="369" t="s">
        <v>3597</v>
      </c>
      <c r="H181" s="369" t="s">
        <v>3615</v>
      </c>
      <c r="I181" s="369" t="s">
        <v>5782</v>
      </c>
      <c r="J181" s="369"/>
      <c r="K181" s="369"/>
      <c r="L181" s="369"/>
      <c r="M181" s="369"/>
      <c r="N181" s="369"/>
      <c r="O181" s="369"/>
      <c r="P181" s="369"/>
      <c r="Q181" s="369"/>
      <c r="R181" s="369"/>
      <c r="S181" s="369"/>
      <c r="T181" s="369"/>
      <c r="U181" s="369" t="s">
        <v>4760</v>
      </c>
      <c r="V181" s="369"/>
      <c r="W181" s="372"/>
      <c r="X181" s="371"/>
      <c r="Y181" s="371"/>
      <c r="Z181" s="369"/>
      <c r="AA181" s="369"/>
      <c r="AB181" s="369"/>
      <c r="AC181" s="372"/>
      <c r="AD181" s="369"/>
      <c r="AE181" s="372"/>
      <c r="AF181" s="372"/>
      <c r="AG181" s="372"/>
      <c r="AH181" s="369"/>
      <c r="AI181" s="371"/>
      <c r="AJ181" s="371"/>
      <c r="AK181" s="372"/>
      <c r="AL181" s="372"/>
      <c r="AM181" s="372"/>
      <c r="AN181" s="372"/>
      <c r="AO181" s="372"/>
      <c r="AP181" s="372"/>
      <c r="AQ181" s="372"/>
      <c r="AR181" s="369"/>
      <c r="AS181" s="371"/>
      <c r="AT181" s="371"/>
      <c r="AU181" s="371"/>
      <c r="AV181" s="369"/>
      <c r="AW181" s="369"/>
      <c r="AX181" s="372"/>
      <c r="AY181" s="372"/>
      <c r="AZ181" s="369"/>
      <c r="BA181" s="369"/>
      <c r="BB181" s="369"/>
      <c r="BC181" s="369"/>
      <c r="BD181" s="372"/>
      <c r="BE181" s="372"/>
      <c r="BF181" s="369"/>
      <c r="BG181" s="369"/>
      <c r="BH181" s="369"/>
      <c r="BI181" s="369"/>
      <c r="BJ181" s="369"/>
      <c r="BK181" s="369"/>
      <c r="BL181" s="369"/>
      <c r="BM181" s="369"/>
      <c r="BN181" s="369"/>
      <c r="BO181" s="369"/>
      <c r="BP181" s="369"/>
      <c r="BQ181" s="369"/>
      <c r="BR181" s="369"/>
      <c r="BS181" s="369"/>
      <c r="BT181" s="369"/>
      <c r="BU181" s="369"/>
      <c r="BV181" s="369"/>
      <c r="BW181" s="370" t="s">
        <v>6821</v>
      </c>
    </row>
    <row r="182" spans="1:75">
      <c r="A182" s="354">
        <v>180</v>
      </c>
      <c r="B182" s="354" t="s">
        <v>6622</v>
      </c>
      <c r="C182" s="355" t="s">
        <v>4769</v>
      </c>
      <c r="D182" s="356"/>
      <c r="E182" s="355" t="s">
        <v>3972</v>
      </c>
      <c r="F182" s="355" t="s">
        <v>3570</v>
      </c>
      <c r="G182" s="355" t="s">
        <v>3600</v>
      </c>
      <c r="H182" s="355" t="s">
        <v>3616</v>
      </c>
      <c r="I182" s="355" t="s">
        <v>4072</v>
      </c>
      <c r="J182" s="355" t="s">
        <v>3042</v>
      </c>
      <c r="K182" s="355">
        <v>85710211890</v>
      </c>
      <c r="L182" s="355" t="s">
        <v>4879</v>
      </c>
      <c r="M182" s="357">
        <v>43327</v>
      </c>
      <c r="N182" s="355" t="s">
        <v>4831</v>
      </c>
      <c r="O182" s="357">
        <v>43327</v>
      </c>
      <c r="P182" s="357">
        <v>43389</v>
      </c>
      <c r="Q182" s="358">
        <v>43421</v>
      </c>
      <c r="R182" s="359">
        <v>0.81597222222222221</v>
      </c>
      <c r="S182" s="355" t="s">
        <v>7944</v>
      </c>
      <c r="T182" s="355"/>
      <c r="U182" s="355" t="s">
        <v>4760</v>
      </c>
      <c r="V182" s="355" t="s">
        <v>4070</v>
      </c>
      <c r="W182" s="355" t="s">
        <v>4071</v>
      </c>
      <c r="X182" s="356" t="s">
        <v>7882</v>
      </c>
      <c r="Y182" s="355">
        <v>1</v>
      </c>
      <c r="Z182" s="355"/>
      <c r="AA182" s="360">
        <v>-6296005</v>
      </c>
      <c r="AB182" s="360">
        <v>10782104</v>
      </c>
      <c r="AC182" s="355"/>
      <c r="AD182" s="355"/>
      <c r="AE182" s="356"/>
      <c r="AF182" s="355">
        <v>126</v>
      </c>
      <c r="AG182" s="355">
        <v>121</v>
      </c>
      <c r="AH182" s="355"/>
      <c r="AI182" s="356"/>
      <c r="AJ182" s="356" t="s">
        <v>7681</v>
      </c>
      <c r="AK182" s="355">
        <v>180</v>
      </c>
      <c r="AL182" s="355" t="s">
        <v>6808</v>
      </c>
      <c r="AM182" s="355">
        <v>13216263</v>
      </c>
      <c r="AN182" s="355" t="s">
        <v>7945</v>
      </c>
      <c r="AO182" s="355" t="s">
        <v>7946</v>
      </c>
      <c r="AP182" s="355" t="s">
        <v>7947</v>
      </c>
      <c r="AQ182" s="355" t="s">
        <v>7948</v>
      </c>
      <c r="AR182" s="355" t="s">
        <v>7949</v>
      </c>
      <c r="AS182" s="355">
        <v>1170144</v>
      </c>
      <c r="AT182" s="356"/>
      <c r="AU182" s="356"/>
      <c r="AV182" s="355"/>
      <c r="AW182" s="355" t="s">
        <v>6814</v>
      </c>
      <c r="AX182" s="355">
        <v>35.69</v>
      </c>
      <c r="AY182" s="355">
        <v>54.29</v>
      </c>
      <c r="AZ182" s="355"/>
      <c r="BA182" s="355"/>
      <c r="BB182" s="355"/>
      <c r="BC182" s="355"/>
      <c r="BD182" s="355"/>
      <c r="BE182" s="355"/>
      <c r="BF182" s="355"/>
      <c r="BG182" s="355"/>
      <c r="BH182" s="355" t="s">
        <v>7858</v>
      </c>
      <c r="BI182" s="361" t="s">
        <v>6816</v>
      </c>
      <c r="BJ182" s="355" t="s">
        <v>6817</v>
      </c>
      <c r="BK182" s="355" t="s">
        <v>6818</v>
      </c>
      <c r="BL182" s="355" t="s">
        <v>5705</v>
      </c>
      <c r="BM182" s="355" t="s">
        <v>3087</v>
      </c>
      <c r="BN182" s="355"/>
      <c r="BO182" s="355"/>
      <c r="BP182" s="355" t="s">
        <v>6820</v>
      </c>
      <c r="BQ182" s="355"/>
      <c r="BR182" s="355"/>
      <c r="BS182" s="355"/>
      <c r="BT182" s="355"/>
      <c r="BU182" s="355"/>
      <c r="BV182" s="355"/>
      <c r="BW182" s="355" t="s">
        <v>6821</v>
      </c>
    </row>
    <row r="183" spans="1:75">
      <c r="A183" s="354">
        <v>181</v>
      </c>
      <c r="B183" s="354" t="s">
        <v>6623</v>
      </c>
      <c r="C183" s="355" t="s">
        <v>4769</v>
      </c>
      <c r="D183" s="356"/>
      <c r="E183" s="355" t="s">
        <v>166</v>
      </c>
      <c r="F183" s="355" t="s">
        <v>3570</v>
      </c>
      <c r="G183" s="355" t="s">
        <v>3563</v>
      </c>
      <c r="H183" s="355" t="s">
        <v>3617</v>
      </c>
      <c r="I183" s="355" t="s">
        <v>4075</v>
      </c>
      <c r="J183" s="355" t="s">
        <v>4825</v>
      </c>
      <c r="K183" s="355">
        <v>81388320435</v>
      </c>
      <c r="L183" s="355" t="s">
        <v>4827</v>
      </c>
      <c r="M183" s="368">
        <v>43304</v>
      </c>
      <c r="N183" s="355" t="s">
        <v>4831</v>
      </c>
      <c r="O183" s="357">
        <v>43306</v>
      </c>
      <c r="P183" s="357">
        <v>43382</v>
      </c>
      <c r="Q183" s="358">
        <v>43421</v>
      </c>
      <c r="R183" s="359">
        <v>0.49027777777777781</v>
      </c>
      <c r="S183" s="355" t="s">
        <v>7950</v>
      </c>
      <c r="T183" s="355">
        <v>81212200231</v>
      </c>
      <c r="U183" s="355" t="s">
        <v>4760</v>
      </c>
      <c r="V183" s="355" t="s">
        <v>4073</v>
      </c>
      <c r="W183" s="355" t="s">
        <v>4074</v>
      </c>
      <c r="X183" s="355" t="s">
        <v>7951</v>
      </c>
      <c r="Y183" s="355">
        <v>1</v>
      </c>
      <c r="Z183" s="355"/>
      <c r="AA183" s="360">
        <v>-634073</v>
      </c>
      <c r="AB183" s="360">
        <v>107119886</v>
      </c>
      <c r="AC183" s="356"/>
      <c r="AD183" s="356"/>
      <c r="AE183" s="356"/>
      <c r="AF183" s="355">
        <v>128</v>
      </c>
      <c r="AG183" s="355">
        <v>125</v>
      </c>
      <c r="AH183" s="355"/>
      <c r="AI183" s="356"/>
      <c r="AJ183" s="356" t="s">
        <v>7952</v>
      </c>
      <c r="AK183" s="355">
        <v>180</v>
      </c>
      <c r="AL183" s="355" t="s">
        <v>6808</v>
      </c>
      <c r="AM183" s="355">
        <v>13195196</v>
      </c>
      <c r="AN183" s="355" t="s">
        <v>7953</v>
      </c>
      <c r="AO183" s="355" t="s">
        <v>7954</v>
      </c>
      <c r="AP183" s="355" t="s">
        <v>7955</v>
      </c>
      <c r="AQ183" s="355" t="s">
        <v>7956</v>
      </c>
      <c r="AR183" s="355" t="s">
        <v>7957</v>
      </c>
      <c r="AS183" s="355" t="s">
        <v>7958</v>
      </c>
      <c r="AT183" s="356"/>
      <c r="AU183" s="356"/>
      <c r="AV183" s="356"/>
      <c r="AW183" s="355" t="s">
        <v>6814</v>
      </c>
      <c r="AX183" s="355">
        <v>35.270000000000003</v>
      </c>
      <c r="AY183" s="355">
        <v>53.13</v>
      </c>
      <c r="AZ183" s="355"/>
      <c r="BA183" s="355"/>
      <c r="BB183" s="355"/>
      <c r="BC183" s="355"/>
      <c r="BD183" s="356"/>
      <c r="BE183" s="356"/>
      <c r="BF183" s="355"/>
      <c r="BG183" s="355"/>
      <c r="BH183" s="355" t="s">
        <v>7746</v>
      </c>
      <c r="BI183" s="361" t="s">
        <v>6816</v>
      </c>
      <c r="BJ183" s="355" t="s">
        <v>6817</v>
      </c>
      <c r="BK183" s="355" t="s">
        <v>6818</v>
      </c>
      <c r="BL183" s="355" t="s">
        <v>7739</v>
      </c>
      <c r="BM183" s="355" t="s">
        <v>7739</v>
      </c>
      <c r="BN183" s="355"/>
      <c r="BO183" s="355"/>
      <c r="BP183" s="355" t="s">
        <v>6820</v>
      </c>
      <c r="BQ183" s="355"/>
      <c r="BR183" s="355"/>
      <c r="BS183" s="355"/>
      <c r="BT183" s="355"/>
      <c r="BU183" s="355"/>
      <c r="BV183" s="355"/>
      <c r="BW183" s="355" t="s">
        <v>6821</v>
      </c>
    </row>
    <row r="184" spans="1:75">
      <c r="A184" s="354">
        <v>182</v>
      </c>
      <c r="B184" s="354" t="s">
        <v>6624</v>
      </c>
      <c r="C184" s="355" t="s">
        <v>4769</v>
      </c>
      <c r="D184" s="356"/>
      <c r="E184" s="355" t="s">
        <v>166</v>
      </c>
      <c r="F184" s="355" t="s">
        <v>3570</v>
      </c>
      <c r="G184" s="355" t="s">
        <v>3618</v>
      </c>
      <c r="H184" s="355" t="s">
        <v>3619</v>
      </c>
      <c r="I184" s="361" t="s">
        <v>4080</v>
      </c>
      <c r="J184" s="355" t="s">
        <v>6882</v>
      </c>
      <c r="K184" s="355">
        <v>87784858481</v>
      </c>
      <c r="L184" s="355" t="s">
        <v>4827</v>
      </c>
      <c r="M184" s="368">
        <v>43304</v>
      </c>
      <c r="N184" s="355" t="s">
        <v>4831</v>
      </c>
      <c r="O184" s="357">
        <v>43306</v>
      </c>
      <c r="P184" s="357">
        <v>43381</v>
      </c>
      <c r="Q184" s="358">
        <v>43416</v>
      </c>
      <c r="R184" s="359">
        <v>0.60972222222222217</v>
      </c>
      <c r="S184" s="355" t="s">
        <v>2628</v>
      </c>
      <c r="T184" s="355">
        <v>87786399338</v>
      </c>
      <c r="U184" s="355" t="s">
        <v>4760</v>
      </c>
      <c r="V184" s="355" t="s">
        <v>4077</v>
      </c>
      <c r="W184" s="355" t="s">
        <v>4078</v>
      </c>
      <c r="X184" s="356" t="s">
        <v>7959</v>
      </c>
      <c r="Y184" s="355">
        <v>1</v>
      </c>
      <c r="Z184" s="355"/>
      <c r="AA184" s="360">
        <v>-6360105</v>
      </c>
      <c r="AB184" s="360">
        <v>106859598</v>
      </c>
      <c r="AC184" s="356"/>
      <c r="AD184" s="355"/>
      <c r="AE184" s="356"/>
      <c r="AF184" s="355">
        <v>115</v>
      </c>
      <c r="AG184" s="355">
        <v>121</v>
      </c>
      <c r="AH184" s="355"/>
      <c r="AI184" s="356"/>
      <c r="AJ184" s="356" t="s">
        <v>6807</v>
      </c>
      <c r="AK184" s="355">
        <v>180</v>
      </c>
      <c r="AL184" s="355" t="s">
        <v>6808</v>
      </c>
      <c r="AM184" s="355">
        <v>13318625</v>
      </c>
      <c r="AN184" s="355" t="s">
        <v>7960</v>
      </c>
      <c r="AO184" s="355" t="s">
        <v>7961</v>
      </c>
      <c r="AP184" s="355" t="s">
        <v>7962</v>
      </c>
      <c r="AQ184" s="355" t="s">
        <v>7963</v>
      </c>
      <c r="AR184" s="355" t="s">
        <v>7964</v>
      </c>
      <c r="AS184" s="355" t="s">
        <v>7965</v>
      </c>
      <c r="AT184" s="356"/>
      <c r="AU184" s="356"/>
      <c r="AV184" s="355"/>
      <c r="AW184" s="355" t="s">
        <v>6814</v>
      </c>
      <c r="AX184" s="355">
        <v>35.880000000000003</v>
      </c>
      <c r="AY184" s="355">
        <v>54.03</v>
      </c>
      <c r="AZ184" s="355"/>
      <c r="BA184" s="355"/>
      <c r="BB184" s="355"/>
      <c r="BC184" s="355"/>
      <c r="BD184" s="356"/>
      <c r="BE184" s="356"/>
      <c r="BF184" s="355"/>
      <c r="BG184" s="355"/>
      <c r="BH184" s="355" t="s">
        <v>7966</v>
      </c>
      <c r="BI184" s="361" t="s">
        <v>6816</v>
      </c>
      <c r="BJ184" s="355" t="s">
        <v>6817</v>
      </c>
      <c r="BK184" s="355" t="s">
        <v>6818</v>
      </c>
      <c r="BL184" s="355" t="s">
        <v>7967</v>
      </c>
      <c r="BM184" s="355" t="s">
        <v>7968</v>
      </c>
      <c r="BN184" s="355"/>
      <c r="BO184" s="355"/>
      <c r="BP184" s="355" t="s">
        <v>6820</v>
      </c>
      <c r="BQ184" s="355" t="s">
        <v>6947</v>
      </c>
      <c r="BR184" s="355"/>
      <c r="BS184" s="355"/>
      <c r="BT184" s="355"/>
      <c r="BU184" s="355"/>
      <c r="BV184" s="355"/>
      <c r="BW184" s="355" t="s">
        <v>6821</v>
      </c>
    </row>
    <row r="185" spans="1:75">
      <c r="A185" s="354">
        <v>183</v>
      </c>
      <c r="B185" s="354" t="s">
        <v>6625</v>
      </c>
      <c r="C185" s="355" t="s">
        <v>4769</v>
      </c>
      <c r="D185" s="356"/>
      <c r="E185" s="355" t="s">
        <v>166</v>
      </c>
      <c r="F185" s="355" t="s">
        <v>3570</v>
      </c>
      <c r="G185" s="355" t="s">
        <v>3620</v>
      </c>
      <c r="H185" s="355" t="s">
        <v>3621</v>
      </c>
      <c r="I185" s="355" t="s">
        <v>4084</v>
      </c>
      <c r="J185" s="355" t="s">
        <v>5796</v>
      </c>
      <c r="K185" s="355">
        <v>89676706341</v>
      </c>
      <c r="L185" s="355" t="s">
        <v>4827</v>
      </c>
      <c r="M185" s="368">
        <v>43304</v>
      </c>
      <c r="N185" s="355" t="s">
        <v>4831</v>
      </c>
      <c r="O185" s="357">
        <v>43306</v>
      </c>
      <c r="P185" s="357">
        <v>43382</v>
      </c>
      <c r="Q185" s="358">
        <v>43417</v>
      </c>
      <c r="R185" s="359">
        <v>0.68888888888888899</v>
      </c>
      <c r="S185" s="355" t="s">
        <v>5798</v>
      </c>
      <c r="T185" s="355">
        <v>87820006191</v>
      </c>
      <c r="U185" s="355" t="s">
        <v>4760</v>
      </c>
      <c r="V185" s="355" t="s">
        <v>4082</v>
      </c>
      <c r="W185" s="355" t="s">
        <v>4083</v>
      </c>
      <c r="X185" s="355" t="s">
        <v>7969</v>
      </c>
      <c r="Y185" s="355">
        <v>1</v>
      </c>
      <c r="Z185" s="355"/>
      <c r="AA185" s="360">
        <v>-6471398</v>
      </c>
      <c r="AB185" s="360">
        <v>10685063</v>
      </c>
      <c r="AC185" s="355"/>
      <c r="AD185" s="355"/>
      <c r="AE185" s="356"/>
      <c r="AF185" s="355">
        <v>120</v>
      </c>
      <c r="AG185" s="355">
        <v>114</v>
      </c>
      <c r="AH185" s="355"/>
      <c r="AI185" s="356"/>
      <c r="AJ185" s="356"/>
      <c r="AK185" s="356"/>
      <c r="AL185" s="356"/>
      <c r="AM185" s="355">
        <v>13214725</v>
      </c>
      <c r="AN185" s="355" t="s">
        <v>7970</v>
      </c>
      <c r="AO185" s="355" t="s">
        <v>7971</v>
      </c>
      <c r="AP185" s="355" t="s">
        <v>7972</v>
      </c>
      <c r="AQ185" s="355" t="s">
        <v>7973</v>
      </c>
      <c r="AR185" s="355" t="s">
        <v>7049</v>
      </c>
      <c r="AS185" s="355">
        <v>5170629</v>
      </c>
      <c r="AT185" s="356"/>
      <c r="AU185" s="356"/>
      <c r="AV185" s="355"/>
      <c r="AW185" s="355" t="s">
        <v>6814</v>
      </c>
      <c r="AX185" s="355">
        <v>34.47</v>
      </c>
      <c r="AY185" s="355">
        <v>52.97</v>
      </c>
      <c r="AZ185" s="355"/>
      <c r="BA185" s="355"/>
      <c r="BB185" s="355"/>
      <c r="BC185" s="355"/>
      <c r="BD185" s="355"/>
      <c r="BE185" s="355"/>
      <c r="BF185" s="355"/>
      <c r="BG185" s="355"/>
      <c r="BH185" s="355" t="s">
        <v>7974</v>
      </c>
      <c r="BI185" s="361" t="s">
        <v>6816</v>
      </c>
      <c r="BJ185" s="355" t="s">
        <v>6817</v>
      </c>
      <c r="BK185" s="355" t="s">
        <v>6818</v>
      </c>
      <c r="BL185" s="355" t="s">
        <v>5796</v>
      </c>
      <c r="BM185" s="355" t="s">
        <v>5796</v>
      </c>
      <c r="BN185" s="355"/>
      <c r="BO185" s="355"/>
      <c r="BP185" s="355" t="s">
        <v>6820</v>
      </c>
      <c r="BQ185" s="355" t="s">
        <v>6947</v>
      </c>
      <c r="BR185" s="355"/>
      <c r="BS185" s="355"/>
      <c r="BT185" s="355"/>
      <c r="BU185" s="355"/>
      <c r="BV185" s="355"/>
      <c r="BW185" s="355" t="s">
        <v>6821</v>
      </c>
    </row>
    <row r="186" spans="1:75" hidden="1">
      <c r="A186" s="343">
        <v>184</v>
      </c>
      <c r="B186" s="343" t="e">
        <v>#N/A</v>
      </c>
      <c r="C186" s="369"/>
      <c r="D186" s="369"/>
      <c r="E186" s="369" t="s">
        <v>166</v>
      </c>
      <c r="F186" s="370" t="s">
        <v>3570</v>
      </c>
      <c r="G186" s="369" t="s">
        <v>3622</v>
      </c>
      <c r="H186" s="369" t="s">
        <v>3623</v>
      </c>
      <c r="I186" s="369" t="s">
        <v>5804</v>
      </c>
      <c r="J186" s="369"/>
      <c r="K186" s="369"/>
      <c r="L186" s="369"/>
      <c r="M186" s="369"/>
      <c r="N186" s="369"/>
      <c r="O186" s="369"/>
      <c r="P186" s="369"/>
      <c r="Q186" s="369"/>
      <c r="R186" s="369"/>
      <c r="S186" s="369"/>
      <c r="T186" s="369"/>
      <c r="U186" s="369" t="s">
        <v>4760</v>
      </c>
      <c r="V186" s="369"/>
      <c r="W186" s="371"/>
      <c r="X186" s="372"/>
      <c r="Y186" s="369"/>
      <c r="Z186" s="369"/>
      <c r="AA186" s="369"/>
      <c r="AB186" s="369"/>
      <c r="AC186" s="372"/>
      <c r="AD186" s="369"/>
      <c r="AE186" s="371"/>
      <c r="AF186" s="371"/>
      <c r="AG186" s="371"/>
      <c r="AH186" s="369"/>
      <c r="AI186" s="372"/>
      <c r="AJ186" s="372"/>
      <c r="AK186" s="372"/>
      <c r="AL186" s="372"/>
      <c r="AM186" s="372"/>
      <c r="AN186" s="371"/>
      <c r="AO186" s="371"/>
      <c r="AP186" s="371"/>
      <c r="AQ186" s="371"/>
      <c r="AR186" s="371"/>
      <c r="AS186" s="372"/>
      <c r="AT186" s="372"/>
      <c r="AU186" s="372"/>
      <c r="AV186" s="369"/>
      <c r="AW186" s="369"/>
      <c r="AX186" s="371"/>
      <c r="AY186" s="371"/>
      <c r="AZ186" s="369"/>
      <c r="BA186" s="369"/>
      <c r="BB186" s="369"/>
      <c r="BC186" s="369"/>
      <c r="BD186" s="372"/>
      <c r="BE186" s="372"/>
      <c r="BF186" s="369"/>
      <c r="BG186" s="369"/>
      <c r="BH186" s="369"/>
      <c r="BI186" s="369"/>
      <c r="BJ186" s="369"/>
      <c r="BK186" s="369"/>
      <c r="BL186" s="369"/>
      <c r="BM186" s="369"/>
      <c r="BN186" s="369"/>
      <c r="BO186" s="369"/>
      <c r="BP186" s="369"/>
      <c r="BQ186" s="369"/>
      <c r="BR186" s="369"/>
      <c r="BS186" s="369"/>
      <c r="BT186" s="369"/>
      <c r="BU186" s="369"/>
      <c r="BV186" s="369"/>
      <c r="BW186" s="370" t="s">
        <v>6821</v>
      </c>
    </row>
    <row r="187" spans="1:75">
      <c r="A187" s="354">
        <v>185</v>
      </c>
      <c r="B187" s="354" t="s">
        <v>6626</v>
      </c>
      <c r="C187" s="355" t="s">
        <v>4769</v>
      </c>
      <c r="D187" s="356"/>
      <c r="E187" s="355" t="s">
        <v>3833</v>
      </c>
      <c r="F187" s="355" t="s">
        <v>3307</v>
      </c>
      <c r="G187" s="355" t="s">
        <v>3310</v>
      </c>
      <c r="H187" s="355" t="s">
        <v>3624</v>
      </c>
      <c r="I187" s="355" t="s">
        <v>4299</v>
      </c>
      <c r="J187" s="355" t="s">
        <v>6839</v>
      </c>
      <c r="K187" s="355">
        <v>81266590354</v>
      </c>
      <c r="L187" s="355" t="s">
        <v>4773</v>
      </c>
      <c r="M187" s="368">
        <v>43304</v>
      </c>
      <c r="N187" s="355" t="s">
        <v>4831</v>
      </c>
      <c r="O187" s="368">
        <v>43321</v>
      </c>
      <c r="P187" s="368">
        <v>43392</v>
      </c>
      <c r="Q187" s="358">
        <v>43418</v>
      </c>
      <c r="R187" s="359">
        <v>0.56111111111111112</v>
      </c>
      <c r="S187" s="355" t="s">
        <v>4891</v>
      </c>
      <c r="T187" s="355" t="s">
        <v>7975</v>
      </c>
      <c r="U187" s="355" t="s">
        <v>5810</v>
      </c>
      <c r="V187" s="355" t="s">
        <v>4297</v>
      </c>
      <c r="W187" s="355" t="s">
        <v>4298</v>
      </c>
      <c r="X187" s="356" t="s">
        <v>7976</v>
      </c>
      <c r="Y187" s="355">
        <v>1</v>
      </c>
      <c r="Z187" s="355"/>
      <c r="AA187" s="360">
        <v>-2977441</v>
      </c>
      <c r="AB187" s="360">
        <v>10475135</v>
      </c>
      <c r="AC187" s="356"/>
      <c r="AD187" s="355"/>
      <c r="AE187" s="356"/>
      <c r="AF187" s="355">
        <v>150</v>
      </c>
      <c r="AG187" s="355">
        <v>149</v>
      </c>
      <c r="AH187" s="355"/>
      <c r="AI187" s="356"/>
      <c r="AJ187" s="356" t="s">
        <v>6850</v>
      </c>
      <c r="AK187" s="355">
        <v>180</v>
      </c>
      <c r="AL187" s="355" t="s">
        <v>6808</v>
      </c>
      <c r="AM187" s="355">
        <v>13198574</v>
      </c>
      <c r="AN187" s="355" t="s">
        <v>7977</v>
      </c>
      <c r="AO187" s="355" t="s">
        <v>7978</v>
      </c>
      <c r="AP187" s="355">
        <v>930032603</v>
      </c>
      <c r="AQ187" s="355" t="s">
        <v>7979</v>
      </c>
      <c r="AR187" s="355">
        <v>930030401</v>
      </c>
      <c r="AS187" s="355">
        <v>716317</v>
      </c>
      <c r="AT187" s="356"/>
      <c r="AU187" s="356"/>
      <c r="AV187" s="356"/>
      <c r="AW187" s="355" t="s">
        <v>6814</v>
      </c>
      <c r="AX187" s="355">
        <v>39.35</v>
      </c>
      <c r="AY187" s="355">
        <v>54.42</v>
      </c>
      <c r="AZ187" s="355"/>
      <c r="BA187" s="355"/>
      <c r="BB187" s="355"/>
      <c r="BC187" s="355"/>
      <c r="BD187" s="356"/>
      <c r="BE187" s="356"/>
      <c r="BF187" s="355"/>
      <c r="BG187" s="355"/>
      <c r="BH187" s="355" t="s">
        <v>7980</v>
      </c>
      <c r="BI187" s="361" t="s">
        <v>6816</v>
      </c>
      <c r="BJ187" s="355" t="s">
        <v>6817</v>
      </c>
      <c r="BK187" s="355" t="s">
        <v>6818</v>
      </c>
      <c r="BL187" s="355" t="s">
        <v>6848</v>
      </c>
      <c r="BM187" s="355" t="s">
        <v>7981</v>
      </c>
      <c r="BN187" s="355"/>
      <c r="BO187" s="355"/>
      <c r="BP187" s="355" t="s">
        <v>6820</v>
      </c>
      <c r="BQ187" s="355"/>
      <c r="BR187" s="355"/>
      <c r="BS187" s="355"/>
      <c r="BT187" s="355"/>
      <c r="BU187" s="355"/>
      <c r="BV187" s="355"/>
      <c r="BW187" s="355" t="s">
        <v>6821</v>
      </c>
    </row>
    <row r="188" spans="1:75" hidden="1">
      <c r="A188" s="374">
        <v>186</v>
      </c>
      <c r="B188" s="374" t="e">
        <v>#N/A</v>
      </c>
      <c r="C188" s="369"/>
      <c r="D188" s="369"/>
      <c r="E188" s="369" t="s">
        <v>3833</v>
      </c>
      <c r="F188" s="370" t="s">
        <v>3307</v>
      </c>
      <c r="G188" s="369" t="s">
        <v>3310</v>
      </c>
      <c r="H188" s="369" t="s">
        <v>3625</v>
      </c>
      <c r="I188" s="369" t="s">
        <v>4299</v>
      </c>
      <c r="J188" s="370" t="s">
        <v>6848</v>
      </c>
      <c r="K188" s="369"/>
      <c r="L188" s="369"/>
      <c r="M188" s="369"/>
      <c r="N188" s="387" t="s">
        <v>4831</v>
      </c>
      <c r="O188" s="369"/>
      <c r="P188" s="369"/>
      <c r="Q188" s="369"/>
      <c r="R188" s="369"/>
      <c r="S188" s="369"/>
      <c r="T188" s="369"/>
      <c r="U188" s="369" t="s">
        <v>5810</v>
      </c>
      <c r="V188" s="369"/>
      <c r="W188" s="369"/>
      <c r="X188" s="369"/>
      <c r="Y188" s="369"/>
      <c r="Z188" s="369"/>
      <c r="AA188" s="369"/>
      <c r="AB188" s="369"/>
      <c r="AC188" s="371"/>
      <c r="AD188" s="372"/>
      <c r="AE188" s="369"/>
      <c r="AF188" s="369"/>
      <c r="AG188" s="369"/>
      <c r="AH188" s="369"/>
      <c r="AI188" s="372"/>
      <c r="AJ188" s="372"/>
      <c r="AK188" s="371"/>
      <c r="AL188" s="371"/>
      <c r="AM188" s="371"/>
      <c r="AN188" s="369"/>
      <c r="AO188" s="369"/>
      <c r="AP188" s="369"/>
      <c r="AQ188" s="369"/>
      <c r="AR188" s="369"/>
      <c r="AS188" s="372"/>
      <c r="AT188" s="372"/>
      <c r="AU188" s="372"/>
      <c r="AV188" s="371"/>
      <c r="AW188" s="371"/>
      <c r="AX188" s="371"/>
      <c r="AY188" s="371"/>
      <c r="AZ188" s="369"/>
      <c r="BA188" s="369"/>
      <c r="BB188" s="369"/>
      <c r="BC188" s="369"/>
      <c r="BD188" s="371"/>
      <c r="BE188" s="371"/>
      <c r="BF188" s="369"/>
      <c r="BG188" s="369"/>
      <c r="BH188" s="369"/>
      <c r="BI188" s="369"/>
      <c r="BJ188" s="369"/>
      <c r="BK188" s="369"/>
      <c r="BL188" s="369"/>
      <c r="BM188" s="369"/>
      <c r="BN188" s="369"/>
      <c r="BO188" s="369"/>
      <c r="BP188" s="369"/>
      <c r="BQ188" s="369"/>
      <c r="BR188" s="369"/>
      <c r="BS188" s="369"/>
      <c r="BT188" s="369"/>
      <c r="BU188" s="369"/>
      <c r="BV188" s="369"/>
      <c r="BW188" s="370" t="s">
        <v>6821</v>
      </c>
    </row>
    <row r="189" spans="1:75" hidden="1">
      <c r="A189" s="374">
        <v>187</v>
      </c>
      <c r="B189" s="374" t="e">
        <v>#N/A</v>
      </c>
      <c r="C189" s="369"/>
      <c r="D189" s="369"/>
      <c r="E189" s="369" t="s">
        <v>4010</v>
      </c>
      <c r="F189" s="370" t="s">
        <v>3334</v>
      </c>
      <c r="G189" s="369" t="s">
        <v>3339</v>
      </c>
      <c r="H189" s="369" t="s">
        <v>3626</v>
      </c>
      <c r="I189" s="373" t="s">
        <v>4092</v>
      </c>
      <c r="J189" s="369"/>
      <c r="K189" s="369"/>
      <c r="L189" s="369"/>
      <c r="M189" s="369"/>
      <c r="N189" s="369"/>
      <c r="O189" s="369"/>
      <c r="P189" s="369"/>
      <c r="Q189" s="369"/>
      <c r="R189" s="369"/>
      <c r="S189" s="369"/>
      <c r="T189" s="369"/>
      <c r="U189" s="369"/>
      <c r="V189" s="369"/>
      <c r="W189" s="372"/>
      <c r="X189" s="371"/>
      <c r="Y189" s="371"/>
      <c r="Z189" s="369"/>
      <c r="AA189" s="369"/>
      <c r="AB189" s="369"/>
      <c r="AC189" s="371"/>
      <c r="AD189" s="372"/>
      <c r="AE189" s="372"/>
      <c r="AF189" s="372"/>
      <c r="AG189" s="372"/>
      <c r="AH189" s="369"/>
      <c r="AI189" s="371"/>
      <c r="AJ189" s="371"/>
      <c r="AK189" s="371"/>
      <c r="AL189" s="371"/>
      <c r="AM189" s="371"/>
      <c r="AN189" s="372"/>
      <c r="AO189" s="372"/>
      <c r="AP189" s="372"/>
      <c r="AQ189" s="372"/>
      <c r="AR189" s="372"/>
      <c r="AS189" s="371"/>
      <c r="AT189" s="371"/>
      <c r="AU189" s="371"/>
      <c r="AV189" s="369"/>
      <c r="AW189" s="369"/>
      <c r="AX189" s="372"/>
      <c r="AY189" s="372"/>
      <c r="AZ189" s="369"/>
      <c r="BA189" s="369"/>
      <c r="BB189" s="369"/>
      <c r="BC189" s="369"/>
      <c r="BD189" s="369"/>
      <c r="BE189" s="369"/>
      <c r="BF189" s="369"/>
      <c r="BG189" s="369"/>
      <c r="BH189" s="369"/>
      <c r="BI189" s="369"/>
      <c r="BJ189" s="369"/>
      <c r="BK189" s="369"/>
      <c r="BL189" s="369"/>
      <c r="BM189" s="369"/>
      <c r="BN189" s="369"/>
      <c r="BO189" s="369"/>
      <c r="BP189" s="369"/>
      <c r="BQ189" s="369"/>
      <c r="BR189" s="369"/>
      <c r="BS189" s="369"/>
      <c r="BT189" s="369"/>
      <c r="BU189" s="369"/>
      <c r="BV189" s="369"/>
      <c r="BW189" s="370" t="s">
        <v>6821</v>
      </c>
    </row>
    <row r="190" spans="1:75">
      <c r="A190" s="354">
        <v>188</v>
      </c>
      <c r="B190" s="354" t="s">
        <v>6627</v>
      </c>
      <c r="C190" s="355" t="s">
        <v>4769</v>
      </c>
      <c r="D190" s="356"/>
      <c r="E190" s="355" t="s">
        <v>4010</v>
      </c>
      <c r="F190" s="355" t="s">
        <v>3334</v>
      </c>
      <c r="G190" s="355" t="s">
        <v>3339</v>
      </c>
      <c r="H190" s="355" t="s">
        <v>3627</v>
      </c>
      <c r="I190" s="361" t="s">
        <v>4092</v>
      </c>
      <c r="J190" s="355" t="s">
        <v>3226</v>
      </c>
      <c r="K190" s="355">
        <v>85225446780</v>
      </c>
      <c r="L190" s="355" t="s">
        <v>6440</v>
      </c>
      <c r="M190" s="356"/>
      <c r="N190" s="355" t="s">
        <v>4831</v>
      </c>
      <c r="O190" s="357">
        <v>43397</v>
      </c>
      <c r="P190" s="357">
        <v>43398</v>
      </c>
      <c r="Q190" s="358">
        <v>43424</v>
      </c>
      <c r="R190" s="359">
        <v>0.37708333333333338</v>
      </c>
      <c r="S190" s="355" t="s">
        <v>7982</v>
      </c>
      <c r="T190" s="355">
        <v>85695704338</v>
      </c>
      <c r="U190" s="355" t="s">
        <v>5810</v>
      </c>
      <c r="V190" s="355" t="s">
        <v>4089</v>
      </c>
      <c r="W190" s="355" t="s">
        <v>4090</v>
      </c>
      <c r="X190" s="355" t="s">
        <v>7983</v>
      </c>
      <c r="Y190" s="356"/>
      <c r="Z190" s="355"/>
      <c r="AA190" s="360">
        <v>-7027557</v>
      </c>
      <c r="AB190" s="360">
        <v>110419088</v>
      </c>
      <c r="AC190" s="355"/>
      <c r="AD190" s="356"/>
      <c r="AE190" s="356"/>
      <c r="AF190" s="355">
        <v>140</v>
      </c>
      <c r="AG190" s="355">
        <v>142</v>
      </c>
      <c r="AH190" s="355" t="s">
        <v>7984</v>
      </c>
      <c r="AI190" s="356"/>
      <c r="AJ190" s="356"/>
      <c r="AK190" s="356"/>
      <c r="AL190" s="356"/>
      <c r="AM190" s="355">
        <v>13195353</v>
      </c>
      <c r="AN190" s="355" t="s">
        <v>7985</v>
      </c>
      <c r="AO190" s="355" t="s">
        <v>7986</v>
      </c>
      <c r="AP190" s="355">
        <v>930032658</v>
      </c>
      <c r="AQ190" s="355" t="s">
        <v>7987</v>
      </c>
      <c r="AR190" s="355">
        <v>930030390</v>
      </c>
      <c r="AS190" s="355" t="s">
        <v>7988</v>
      </c>
      <c r="AT190" s="356"/>
      <c r="AU190" s="356"/>
      <c r="AV190" s="355"/>
      <c r="AW190" s="355" t="s">
        <v>6814</v>
      </c>
      <c r="AX190" s="355">
        <v>35.9</v>
      </c>
      <c r="AY190" s="355">
        <v>55.61</v>
      </c>
      <c r="AZ190" s="355"/>
      <c r="BA190" s="355"/>
      <c r="BB190" s="355"/>
      <c r="BC190" s="355"/>
      <c r="BD190" s="355"/>
      <c r="BE190" s="355"/>
      <c r="BF190" s="355"/>
      <c r="BG190" s="355"/>
      <c r="BH190" s="355" t="s">
        <v>7989</v>
      </c>
      <c r="BI190" s="361" t="s">
        <v>6816</v>
      </c>
      <c r="BJ190" s="355" t="s">
        <v>6817</v>
      </c>
      <c r="BK190" s="355" t="s">
        <v>6818</v>
      </c>
      <c r="BL190" s="355" t="s">
        <v>3084</v>
      </c>
      <c r="BM190" s="355" t="s">
        <v>3084</v>
      </c>
      <c r="BN190" s="355"/>
      <c r="BO190" s="355"/>
      <c r="BP190" s="355" t="s">
        <v>6820</v>
      </c>
      <c r="BQ190" s="355"/>
      <c r="BR190" s="355"/>
      <c r="BS190" s="355"/>
      <c r="BT190" s="355"/>
      <c r="BU190" s="355"/>
      <c r="BV190" s="355"/>
      <c r="BW190" s="355" t="s">
        <v>6821</v>
      </c>
    </row>
    <row r="191" spans="1:75">
      <c r="A191" s="354">
        <v>189</v>
      </c>
      <c r="B191" s="354" t="s">
        <v>6628</v>
      </c>
      <c r="C191" s="355" t="s">
        <v>4769</v>
      </c>
      <c r="D191" s="356"/>
      <c r="E191" s="355" t="s">
        <v>2917</v>
      </c>
      <c r="F191" s="355" t="s">
        <v>3334</v>
      </c>
      <c r="G191" s="355" t="s">
        <v>3364</v>
      </c>
      <c r="H191" s="355" t="s">
        <v>3628</v>
      </c>
      <c r="I191" s="355" t="s">
        <v>4683</v>
      </c>
      <c r="J191" s="355" t="s">
        <v>3105</v>
      </c>
      <c r="K191" s="355"/>
      <c r="L191" s="355" t="s">
        <v>4795</v>
      </c>
      <c r="M191" s="368">
        <v>43520</v>
      </c>
      <c r="N191" s="355" t="s">
        <v>4831</v>
      </c>
      <c r="O191" s="357">
        <v>43523</v>
      </c>
      <c r="P191" s="357">
        <v>43523</v>
      </c>
      <c r="Q191" s="358">
        <v>43525</v>
      </c>
      <c r="R191" s="355"/>
      <c r="S191" s="355" t="s">
        <v>5819</v>
      </c>
      <c r="T191" s="355">
        <v>8112952930</v>
      </c>
      <c r="U191" s="355" t="s">
        <v>5810</v>
      </c>
      <c r="V191" s="355" t="s">
        <v>7990</v>
      </c>
      <c r="W191" s="355" t="s">
        <v>7991</v>
      </c>
      <c r="X191" s="355" t="s">
        <v>7992</v>
      </c>
      <c r="Y191" s="356"/>
      <c r="Z191" s="355"/>
      <c r="AA191" s="355">
        <f>VLOOKUP(B191,TaskSurvey!$A$2:$AR$237,21,FALSE)</f>
        <v>-7.78</v>
      </c>
      <c r="AB191" s="355" t="str">
        <f>VLOOKUP(B191,TaskSurvey!$A$2:$AR$237,22,FALSE)</f>
        <v>110/37</v>
      </c>
      <c r="AC191" s="356"/>
      <c r="AD191" s="356"/>
      <c r="AE191" s="356"/>
      <c r="AF191" s="355"/>
      <c r="AG191" s="355"/>
      <c r="AH191" s="355"/>
      <c r="AI191" s="356"/>
      <c r="AJ191" s="356"/>
      <c r="AK191" s="356"/>
      <c r="AL191" s="356"/>
      <c r="AM191" s="355">
        <v>13212314</v>
      </c>
      <c r="AN191" s="355" t="s">
        <v>7993</v>
      </c>
      <c r="AO191" s="355" t="s">
        <v>7994</v>
      </c>
      <c r="AP191" s="355">
        <v>930032633</v>
      </c>
      <c r="AQ191" s="355" t="s">
        <v>7995</v>
      </c>
      <c r="AR191" s="355">
        <v>930030396</v>
      </c>
      <c r="AS191" s="355" t="s">
        <v>7996</v>
      </c>
      <c r="AT191" s="356"/>
      <c r="AU191" s="356"/>
      <c r="AV191" s="356"/>
      <c r="AW191" s="355" t="s">
        <v>6814</v>
      </c>
      <c r="AX191" s="355" t="s">
        <v>7997</v>
      </c>
      <c r="AY191" s="355" t="s">
        <v>7998</v>
      </c>
      <c r="AZ191" s="355"/>
      <c r="BA191" s="355"/>
      <c r="BB191" s="355"/>
      <c r="BC191" s="355"/>
      <c r="BD191" s="356"/>
      <c r="BE191" s="356"/>
      <c r="BF191" s="355"/>
      <c r="BG191" s="355"/>
      <c r="BH191" s="355"/>
      <c r="BI191" s="361" t="s">
        <v>6816</v>
      </c>
      <c r="BJ191" s="355" t="s">
        <v>6817</v>
      </c>
      <c r="BK191" s="355" t="s">
        <v>6818</v>
      </c>
      <c r="BL191" s="355" t="s">
        <v>3105</v>
      </c>
      <c r="BM191" s="355" t="s">
        <v>3105</v>
      </c>
      <c r="BN191" s="355"/>
      <c r="BO191" s="355"/>
      <c r="BP191" s="355" t="s">
        <v>6820</v>
      </c>
      <c r="BQ191" s="355"/>
      <c r="BR191" s="355"/>
      <c r="BS191" s="355"/>
      <c r="BT191" s="355"/>
      <c r="BU191" s="355"/>
      <c r="BV191" s="355"/>
      <c r="BW191" s="355" t="s">
        <v>6821</v>
      </c>
    </row>
    <row r="192" spans="1:75" hidden="1">
      <c r="A192" s="343">
        <v>190</v>
      </c>
      <c r="B192" s="343" t="e">
        <v>#N/A</v>
      </c>
      <c r="C192" s="369"/>
      <c r="D192" s="369"/>
      <c r="E192" s="369" t="s">
        <v>2917</v>
      </c>
      <c r="F192" s="370" t="s">
        <v>3334</v>
      </c>
      <c r="G192" s="369" t="s">
        <v>3364</v>
      </c>
      <c r="H192" s="369" t="s">
        <v>3629</v>
      </c>
      <c r="I192" s="369" t="s">
        <v>5825</v>
      </c>
      <c r="J192" s="369"/>
      <c r="K192" s="369"/>
      <c r="L192" s="369"/>
      <c r="M192" s="369"/>
      <c r="N192" s="369"/>
      <c r="O192" s="369"/>
      <c r="P192" s="369"/>
      <c r="Q192" s="369"/>
      <c r="R192" s="369"/>
      <c r="S192" s="369"/>
      <c r="T192" s="369"/>
      <c r="U192" s="369" t="s">
        <v>5810</v>
      </c>
      <c r="V192" s="369"/>
      <c r="W192" s="369"/>
      <c r="X192" s="369"/>
      <c r="Y192" s="369"/>
      <c r="Z192" s="369"/>
      <c r="AA192" s="369"/>
      <c r="AB192" s="369"/>
      <c r="AC192" s="369"/>
      <c r="AD192" s="369"/>
      <c r="AE192" s="369"/>
      <c r="AF192" s="369"/>
      <c r="AG192" s="369"/>
      <c r="AH192" s="369"/>
      <c r="AI192" s="372"/>
      <c r="AJ192" s="372"/>
      <c r="AK192" s="369"/>
      <c r="AL192" s="369"/>
      <c r="AM192" s="369"/>
      <c r="AN192" s="369"/>
      <c r="AO192" s="369"/>
      <c r="AP192" s="369"/>
      <c r="AQ192" s="369"/>
      <c r="AR192" s="369"/>
      <c r="AS192" s="372"/>
      <c r="AT192" s="372"/>
      <c r="AU192" s="372"/>
      <c r="AV192" s="369"/>
      <c r="AW192" s="369"/>
      <c r="AX192" s="369"/>
      <c r="AY192" s="369"/>
      <c r="AZ192" s="369"/>
      <c r="BA192" s="369"/>
      <c r="BB192" s="369"/>
      <c r="BC192" s="369"/>
      <c r="BD192" s="369"/>
      <c r="BE192" s="369"/>
      <c r="BF192" s="369"/>
      <c r="BG192" s="369"/>
      <c r="BH192" s="369"/>
      <c r="BI192" s="369"/>
      <c r="BJ192" s="369"/>
      <c r="BK192" s="369"/>
      <c r="BL192" s="369"/>
      <c r="BM192" s="369"/>
      <c r="BN192" s="369"/>
      <c r="BO192" s="369"/>
      <c r="BP192" s="369"/>
      <c r="BQ192" s="369"/>
      <c r="BR192" s="369"/>
      <c r="BS192" s="369"/>
      <c r="BT192" s="369"/>
      <c r="BU192" s="369"/>
      <c r="BV192" s="369"/>
      <c r="BW192" s="370" t="s">
        <v>6821</v>
      </c>
    </row>
    <row r="193" spans="1:75" hidden="1">
      <c r="A193" s="343">
        <v>191</v>
      </c>
      <c r="B193" s="343" t="e">
        <v>#N/A</v>
      </c>
      <c r="C193" s="369"/>
      <c r="D193" s="369"/>
      <c r="E193" s="369" t="s">
        <v>2917</v>
      </c>
      <c r="F193" s="370" t="s">
        <v>3334</v>
      </c>
      <c r="G193" s="369" t="s">
        <v>3364</v>
      </c>
      <c r="H193" s="369" t="s">
        <v>3630</v>
      </c>
      <c r="I193" s="369" t="s">
        <v>5833</v>
      </c>
      <c r="J193" s="369"/>
      <c r="K193" s="369"/>
      <c r="L193" s="369"/>
      <c r="M193" s="369"/>
      <c r="N193" s="369"/>
      <c r="O193" s="369"/>
      <c r="P193" s="369"/>
      <c r="Q193" s="369"/>
      <c r="R193" s="369"/>
      <c r="S193" s="369"/>
      <c r="T193" s="369"/>
      <c r="U193" s="369" t="s">
        <v>5810</v>
      </c>
      <c r="V193" s="369"/>
      <c r="W193" s="369"/>
      <c r="X193" s="369"/>
      <c r="Y193" s="369"/>
      <c r="Z193" s="369"/>
      <c r="AA193" s="369"/>
      <c r="AB193" s="369"/>
      <c r="AC193" s="369"/>
      <c r="AD193" s="369"/>
      <c r="AE193" s="369"/>
      <c r="AF193" s="369"/>
      <c r="AG193" s="369"/>
      <c r="AH193" s="369"/>
      <c r="AI193" s="371"/>
      <c r="AJ193" s="371"/>
      <c r="AK193" s="369"/>
      <c r="AL193" s="369"/>
      <c r="AM193" s="369"/>
      <c r="AN193" s="369"/>
      <c r="AO193" s="369"/>
      <c r="AP193" s="369"/>
      <c r="AQ193" s="369"/>
      <c r="AR193" s="369"/>
      <c r="AS193" s="371"/>
      <c r="AT193" s="371"/>
      <c r="AU193" s="371"/>
      <c r="AV193" s="369"/>
      <c r="AW193" s="369"/>
      <c r="AX193" s="369"/>
      <c r="AY193" s="369"/>
      <c r="AZ193" s="369"/>
      <c r="BA193" s="369"/>
      <c r="BB193" s="369"/>
      <c r="BC193" s="369"/>
      <c r="BD193" s="369"/>
      <c r="BE193" s="369"/>
      <c r="BF193" s="369"/>
      <c r="BG193" s="369"/>
      <c r="BH193" s="369"/>
      <c r="BI193" s="369"/>
      <c r="BJ193" s="369"/>
      <c r="BK193" s="369"/>
      <c r="BL193" s="369"/>
      <c r="BM193" s="369"/>
      <c r="BN193" s="369"/>
      <c r="BO193" s="369"/>
      <c r="BP193" s="369"/>
      <c r="BQ193" s="369"/>
      <c r="BR193" s="369"/>
      <c r="BS193" s="369"/>
      <c r="BT193" s="369"/>
      <c r="BU193" s="369"/>
      <c r="BV193" s="369"/>
      <c r="BW193" s="370" t="s">
        <v>6821</v>
      </c>
    </row>
    <row r="194" spans="1:75">
      <c r="A194" s="354">
        <v>192</v>
      </c>
      <c r="B194" s="354" t="s">
        <v>6629</v>
      </c>
      <c r="C194" s="355" t="s">
        <v>4769</v>
      </c>
      <c r="D194" s="356"/>
      <c r="E194" s="355" t="s">
        <v>3815</v>
      </c>
      <c r="F194" s="355" t="s">
        <v>3427</v>
      </c>
      <c r="G194" s="355" t="s">
        <v>3428</v>
      </c>
      <c r="H194" s="355" t="s">
        <v>3631</v>
      </c>
      <c r="I194" s="355" t="s">
        <v>4104</v>
      </c>
      <c r="J194" s="355" t="s">
        <v>7999</v>
      </c>
      <c r="K194" s="355">
        <v>82110096353</v>
      </c>
      <c r="L194" s="355" t="s">
        <v>6992</v>
      </c>
      <c r="M194" s="357">
        <v>43360</v>
      </c>
      <c r="N194" s="355" t="s">
        <v>4831</v>
      </c>
      <c r="O194" s="357">
        <v>43360</v>
      </c>
      <c r="P194" s="357">
        <v>43393</v>
      </c>
      <c r="Q194" s="358">
        <v>43419</v>
      </c>
      <c r="R194" s="359">
        <v>0.49583333333333335</v>
      </c>
      <c r="S194" s="355" t="s">
        <v>8000</v>
      </c>
      <c r="T194" s="355">
        <v>85745390776</v>
      </c>
      <c r="U194" s="355" t="s">
        <v>5810</v>
      </c>
      <c r="V194" s="355" t="s">
        <v>4102</v>
      </c>
      <c r="W194" s="355" t="s">
        <v>4103</v>
      </c>
      <c r="X194" s="355" t="s">
        <v>8001</v>
      </c>
      <c r="Y194" s="355">
        <v>1</v>
      </c>
      <c r="Z194" s="355"/>
      <c r="AA194" s="360">
        <v>-7333171</v>
      </c>
      <c r="AB194" s="360">
        <v>112731675</v>
      </c>
      <c r="AC194" s="355"/>
      <c r="AD194" s="355"/>
      <c r="AE194" s="355"/>
      <c r="AF194" s="355">
        <v>144</v>
      </c>
      <c r="AG194" s="355">
        <v>140</v>
      </c>
      <c r="AH194" s="355"/>
      <c r="AI194" s="356"/>
      <c r="AJ194" s="356" t="s">
        <v>6850</v>
      </c>
      <c r="AK194" s="355">
        <v>180</v>
      </c>
      <c r="AL194" s="355" t="s">
        <v>6808</v>
      </c>
      <c r="AM194" s="355">
        <v>13195135</v>
      </c>
      <c r="AN194" s="355" t="s">
        <v>8002</v>
      </c>
      <c r="AO194" s="355" t="s">
        <v>8003</v>
      </c>
      <c r="AP194" s="355">
        <v>930032652</v>
      </c>
      <c r="AQ194" s="355" t="s">
        <v>8004</v>
      </c>
      <c r="AR194" s="355">
        <v>930030386</v>
      </c>
      <c r="AS194" s="355">
        <v>10162076</v>
      </c>
      <c r="AT194" s="356"/>
      <c r="AU194" s="356"/>
      <c r="AV194" s="355"/>
      <c r="AW194" s="355" t="s">
        <v>6814</v>
      </c>
      <c r="AX194" s="355">
        <v>38.28</v>
      </c>
      <c r="AY194" s="355">
        <v>53.57</v>
      </c>
      <c r="AZ194" s="355"/>
      <c r="BA194" s="355"/>
      <c r="BB194" s="355"/>
      <c r="BC194" s="355"/>
      <c r="BD194" s="355"/>
      <c r="BE194" s="355"/>
      <c r="BF194" s="355"/>
      <c r="BG194" s="355"/>
      <c r="BH194" s="355" t="s">
        <v>7540</v>
      </c>
      <c r="BI194" s="361" t="s">
        <v>6816</v>
      </c>
      <c r="BJ194" s="355" t="s">
        <v>6817</v>
      </c>
      <c r="BK194" s="355" t="s">
        <v>6818</v>
      </c>
      <c r="BL194" s="355" t="s">
        <v>7280</v>
      </c>
      <c r="BM194" s="355" t="s">
        <v>7280</v>
      </c>
      <c r="BN194" s="355"/>
      <c r="BO194" s="355"/>
      <c r="BP194" s="355" t="s">
        <v>6820</v>
      </c>
      <c r="BQ194" s="355"/>
      <c r="BR194" s="355"/>
      <c r="BS194" s="355"/>
      <c r="BT194" s="355"/>
      <c r="BU194" s="355"/>
      <c r="BV194" s="355"/>
      <c r="BW194" s="355" t="s">
        <v>6821</v>
      </c>
    </row>
    <row r="195" spans="1:75" hidden="1">
      <c r="A195" s="343">
        <v>193</v>
      </c>
      <c r="B195" s="343" t="e">
        <v>#N/A</v>
      </c>
      <c r="C195" s="369"/>
      <c r="D195" s="369"/>
      <c r="E195" s="369" t="s">
        <v>3815</v>
      </c>
      <c r="F195" s="370" t="s">
        <v>3427</v>
      </c>
      <c r="G195" s="369" t="s">
        <v>3428</v>
      </c>
      <c r="H195" s="369" t="s">
        <v>3632</v>
      </c>
      <c r="I195" s="369" t="s">
        <v>5844</v>
      </c>
      <c r="J195" s="369"/>
      <c r="K195" s="369"/>
      <c r="L195" s="369"/>
      <c r="M195" s="369"/>
      <c r="N195" s="369"/>
      <c r="O195" s="369"/>
      <c r="P195" s="369"/>
      <c r="Q195" s="369"/>
      <c r="R195" s="369"/>
      <c r="S195" s="369"/>
      <c r="T195" s="369"/>
      <c r="U195" s="369" t="s">
        <v>5810</v>
      </c>
      <c r="V195" s="369"/>
      <c r="W195" s="369"/>
      <c r="X195" s="369"/>
      <c r="Y195" s="369"/>
      <c r="Z195" s="369"/>
      <c r="AA195" s="369"/>
      <c r="AB195" s="369"/>
      <c r="AC195" s="369"/>
      <c r="AD195" s="369"/>
      <c r="AE195" s="369"/>
      <c r="AF195" s="369"/>
      <c r="AG195" s="369"/>
      <c r="AH195" s="369"/>
      <c r="AI195" s="371"/>
      <c r="AJ195" s="371"/>
      <c r="AK195" s="369"/>
      <c r="AL195" s="369"/>
      <c r="AM195" s="369"/>
      <c r="AN195" s="369"/>
      <c r="AO195" s="369"/>
      <c r="AP195" s="369"/>
      <c r="AQ195" s="369"/>
      <c r="AR195" s="369"/>
      <c r="AS195" s="371"/>
      <c r="AT195" s="371"/>
      <c r="AU195" s="371"/>
      <c r="AV195" s="369"/>
      <c r="AW195" s="369"/>
      <c r="AX195" s="369"/>
      <c r="AY195" s="369"/>
      <c r="AZ195" s="369"/>
      <c r="BA195" s="369"/>
      <c r="BB195" s="369"/>
      <c r="BC195" s="369"/>
      <c r="BD195" s="369"/>
      <c r="BE195" s="369"/>
      <c r="BF195" s="369"/>
      <c r="BG195" s="369"/>
      <c r="BH195" s="369"/>
      <c r="BI195" s="369"/>
      <c r="BJ195" s="369"/>
      <c r="BK195" s="369"/>
      <c r="BL195" s="369"/>
      <c r="BM195" s="369"/>
      <c r="BN195" s="369"/>
      <c r="BO195" s="369"/>
      <c r="BP195" s="369"/>
      <c r="BQ195" s="369"/>
      <c r="BR195" s="369"/>
      <c r="BS195" s="369"/>
      <c r="BT195" s="369"/>
      <c r="BU195" s="369"/>
      <c r="BV195" s="369"/>
      <c r="BW195" s="370" t="s">
        <v>6821</v>
      </c>
    </row>
    <row r="196" spans="1:75">
      <c r="A196" s="354">
        <v>194</v>
      </c>
      <c r="B196" s="354" t="s">
        <v>6630</v>
      </c>
      <c r="C196" s="355" t="s">
        <v>4769</v>
      </c>
      <c r="D196" s="356"/>
      <c r="E196" s="355" t="s">
        <v>3815</v>
      </c>
      <c r="F196" s="355" t="s">
        <v>3427</v>
      </c>
      <c r="G196" s="355" t="s">
        <v>3428</v>
      </c>
      <c r="H196" s="355" t="s">
        <v>3633</v>
      </c>
      <c r="I196" s="355" t="s">
        <v>4108</v>
      </c>
      <c r="J196" s="355" t="s">
        <v>7280</v>
      </c>
      <c r="K196" s="355">
        <v>82240463605</v>
      </c>
      <c r="L196" s="355" t="s">
        <v>6992</v>
      </c>
      <c r="M196" s="357">
        <v>43365</v>
      </c>
      <c r="N196" s="355" t="s">
        <v>4831</v>
      </c>
      <c r="O196" s="357">
        <v>43365</v>
      </c>
      <c r="P196" s="357">
        <v>43393</v>
      </c>
      <c r="Q196" s="358">
        <v>43421</v>
      </c>
      <c r="R196" s="359">
        <v>0.57291666666666663</v>
      </c>
      <c r="S196" s="355" t="s">
        <v>8005</v>
      </c>
      <c r="T196" s="355">
        <v>81332427248</v>
      </c>
      <c r="U196" s="355" t="s">
        <v>5810</v>
      </c>
      <c r="V196" s="355" t="s">
        <v>4105</v>
      </c>
      <c r="W196" s="355" t="s">
        <v>4106</v>
      </c>
      <c r="X196" s="356" t="s">
        <v>8006</v>
      </c>
      <c r="Y196" s="355">
        <v>1</v>
      </c>
      <c r="Z196" s="355"/>
      <c r="AA196" s="360">
        <v>-7333514</v>
      </c>
      <c r="AB196" s="360">
        <v>112733429</v>
      </c>
      <c r="AC196" s="355"/>
      <c r="AD196" s="355"/>
      <c r="AE196" s="356"/>
      <c r="AF196" s="355">
        <v>146</v>
      </c>
      <c r="AG196" s="355">
        <v>137</v>
      </c>
      <c r="AH196" s="355"/>
      <c r="AI196" s="356"/>
      <c r="AJ196" s="356" t="s">
        <v>6841</v>
      </c>
      <c r="AK196" s="355">
        <v>180</v>
      </c>
      <c r="AL196" s="355" t="s">
        <v>6808</v>
      </c>
      <c r="AM196" s="355">
        <v>13194933</v>
      </c>
      <c r="AN196" s="355" t="s">
        <v>8007</v>
      </c>
      <c r="AO196" s="355" t="s">
        <v>8008</v>
      </c>
      <c r="AP196" s="355">
        <v>930032653</v>
      </c>
      <c r="AQ196" s="355" t="s">
        <v>8009</v>
      </c>
      <c r="AR196" s="355">
        <v>930030161</v>
      </c>
      <c r="AS196" s="355">
        <v>10162088</v>
      </c>
      <c r="AT196" s="356"/>
      <c r="AU196" s="356"/>
      <c r="AV196" s="355"/>
      <c r="AW196" s="355" t="s">
        <v>6814</v>
      </c>
      <c r="AX196" s="355">
        <v>35.69</v>
      </c>
      <c r="AY196" s="355">
        <v>52.53</v>
      </c>
      <c r="AZ196" s="355"/>
      <c r="BA196" s="355"/>
      <c r="BB196" s="355"/>
      <c r="BC196" s="355"/>
      <c r="BD196" s="355"/>
      <c r="BE196" s="355"/>
      <c r="BF196" s="355"/>
      <c r="BG196" s="355"/>
      <c r="BH196" s="355" t="s">
        <v>8010</v>
      </c>
      <c r="BI196" s="361" t="s">
        <v>6816</v>
      </c>
      <c r="BJ196" s="355" t="s">
        <v>6817</v>
      </c>
      <c r="BK196" s="355" t="s">
        <v>6818</v>
      </c>
      <c r="BL196" s="355" t="s">
        <v>7280</v>
      </c>
      <c r="BM196" s="355" t="s">
        <v>7280</v>
      </c>
      <c r="BN196" s="355" t="s">
        <v>8011</v>
      </c>
      <c r="BO196" s="355"/>
      <c r="BP196" s="355" t="s">
        <v>6820</v>
      </c>
      <c r="BQ196" s="355"/>
      <c r="BR196" s="355"/>
      <c r="BS196" s="355"/>
      <c r="BT196" s="355"/>
      <c r="BU196" s="355"/>
      <c r="BV196" s="355"/>
      <c r="BW196" s="355" t="s">
        <v>6821</v>
      </c>
    </row>
    <row r="197" spans="1:75">
      <c r="A197" s="354">
        <v>195</v>
      </c>
      <c r="B197" s="354" t="s">
        <v>6631</v>
      </c>
      <c r="C197" s="355" t="s">
        <v>4769</v>
      </c>
      <c r="D197" s="356"/>
      <c r="E197" s="355" t="s">
        <v>4109</v>
      </c>
      <c r="F197" s="355" t="s">
        <v>732</v>
      </c>
      <c r="G197" s="355" t="s">
        <v>3634</v>
      </c>
      <c r="H197" s="355" t="s">
        <v>3635</v>
      </c>
      <c r="I197" s="361" t="s">
        <v>4113</v>
      </c>
      <c r="J197" s="355" t="s">
        <v>3233</v>
      </c>
      <c r="K197" s="355">
        <v>81357644229</v>
      </c>
      <c r="L197" s="355" t="s">
        <v>6243</v>
      </c>
      <c r="M197" s="357">
        <v>43338</v>
      </c>
      <c r="N197" s="355" t="s">
        <v>4831</v>
      </c>
      <c r="O197" s="357">
        <v>43338</v>
      </c>
      <c r="P197" s="357">
        <v>43394</v>
      </c>
      <c r="Q197" s="358">
        <v>43423</v>
      </c>
      <c r="R197" s="359">
        <v>0.61319444444444449</v>
      </c>
      <c r="S197" s="355" t="s">
        <v>6407</v>
      </c>
      <c r="T197" s="355">
        <v>81339470362</v>
      </c>
      <c r="U197" s="355" t="s">
        <v>5810</v>
      </c>
      <c r="V197" s="355" t="s">
        <v>4110</v>
      </c>
      <c r="W197" s="355" t="s">
        <v>4111</v>
      </c>
      <c r="X197" s="355" t="s">
        <v>8012</v>
      </c>
      <c r="Y197" s="355">
        <v>1</v>
      </c>
      <c r="Z197" s="355"/>
      <c r="AA197" s="360">
        <v>-8671787</v>
      </c>
      <c r="AB197" s="360">
        <v>115231685</v>
      </c>
      <c r="AC197" s="355"/>
      <c r="AD197" s="355"/>
      <c r="AE197" s="355"/>
      <c r="AF197" s="355">
        <v>157</v>
      </c>
      <c r="AG197" s="355">
        <v>144</v>
      </c>
      <c r="AH197" s="355"/>
      <c r="AI197" s="356"/>
      <c r="AJ197" s="356" t="s">
        <v>7314</v>
      </c>
      <c r="AK197" s="355">
        <v>180</v>
      </c>
      <c r="AL197" s="355" t="s">
        <v>6808</v>
      </c>
      <c r="AM197" s="355">
        <v>13195255</v>
      </c>
      <c r="AN197" s="386" t="s">
        <v>8013</v>
      </c>
      <c r="AO197" s="386" t="s">
        <v>8014</v>
      </c>
      <c r="AP197" s="386">
        <v>9300323656</v>
      </c>
      <c r="AQ197" s="386" t="s">
        <v>8015</v>
      </c>
      <c r="AR197" s="372"/>
      <c r="AS197" s="356"/>
      <c r="AT197" s="356"/>
      <c r="AU197" s="356"/>
      <c r="AV197" s="355"/>
      <c r="AW197" s="355" t="s">
        <v>6814</v>
      </c>
      <c r="AX197" s="355">
        <v>36.770000000000003</v>
      </c>
      <c r="AY197" s="355">
        <v>54.44</v>
      </c>
      <c r="AZ197" s="355"/>
      <c r="BA197" s="355"/>
      <c r="BB197" s="355"/>
      <c r="BC197" s="355"/>
      <c r="BD197" s="355"/>
      <c r="BE197" s="355"/>
      <c r="BF197" s="355"/>
      <c r="BG197" s="355"/>
      <c r="BH197" s="355" t="s">
        <v>8016</v>
      </c>
      <c r="BI197" s="361" t="s">
        <v>6816</v>
      </c>
      <c r="BJ197" s="355" t="s">
        <v>6817</v>
      </c>
      <c r="BK197" s="355" t="s">
        <v>6818</v>
      </c>
      <c r="BL197" s="355" t="s">
        <v>4776</v>
      </c>
      <c r="BM197" s="355" t="s">
        <v>4776</v>
      </c>
      <c r="BN197" s="355"/>
      <c r="BO197" s="355"/>
      <c r="BP197" s="355" t="s">
        <v>6820</v>
      </c>
      <c r="BQ197" s="355"/>
      <c r="BR197" s="355"/>
      <c r="BS197" s="355"/>
      <c r="BT197" s="355"/>
      <c r="BU197" s="355"/>
      <c r="BV197" s="355"/>
      <c r="BW197" s="355" t="s">
        <v>6821</v>
      </c>
    </row>
    <row r="198" spans="1:75">
      <c r="A198" s="354">
        <v>196</v>
      </c>
      <c r="B198" s="354" t="s">
        <v>6632</v>
      </c>
      <c r="C198" s="355" t="s">
        <v>4769</v>
      </c>
      <c r="D198" s="361">
        <v>54</v>
      </c>
      <c r="E198" s="355" t="s">
        <v>2947</v>
      </c>
      <c r="F198" s="355" t="s">
        <v>2944</v>
      </c>
      <c r="G198" s="355" t="s">
        <v>3636</v>
      </c>
      <c r="H198" s="355" t="s">
        <v>3637</v>
      </c>
      <c r="I198" s="355" t="s">
        <v>4118</v>
      </c>
      <c r="J198" s="355" t="s">
        <v>5950</v>
      </c>
      <c r="K198" s="355">
        <v>81285286381</v>
      </c>
      <c r="L198" s="355" t="s">
        <v>6243</v>
      </c>
      <c r="M198" s="357">
        <v>43344</v>
      </c>
      <c r="N198" s="355" t="s">
        <v>4831</v>
      </c>
      <c r="O198" s="357">
        <v>43344</v>
      </c>
      <c r="P198" s="357">
        <v>43396</v>
      </c>
      <c r="Q198" s="358">
        <v>43418</v>
      </c>
      <c r="R198" s="359">
        <v>0.70833333333333337</v>
      </c>
      <c r="S198" s="355" t="s">
        <v>8017</v>
      </c>
      <c r="T198" s="355">
        <v>82298684923</v>
      </c>
      <c r="U198" s="355" t="s">
        <v>5810</v>
      </c>
      <c r="V198" s="355" t="s">
        <v>4114</v>
      </c>
      <c r="W198" s="355" t="s">
        <v>4115</v>
      </c>
      <c r="X198" s="356" t="s">
        <v>8018</v>
      </c>
      <c r="Y198" s="355">
        <v>1</v>
      </c>
      <c r="Z198" s="355"/>
      <c r="AA198" s="360">
        <v>1489152</v>
      </c>
      <c r="AB198" s="360">
        <v>124840048</v>
      </c>
      <c r="AC198" s="355"/>
      <c r="AD198" s="355"/>
      <c r="AE198" s="356"/>
      <c r="AF198" s="355">
        <v>145</v>
      </c>
      <c r="AG198" s="355">
        <v>118</v>
      </c>
      <c r="AH198" s="355"/>
      <c r="AI198" s="356"/>
      <c r="AJ198" s="356" t="s">
        <v>8019</v>
      </c>
      <c r="AK198" s="355">
        <v>180</v>
      </c>
      <c r="AL198" s="355" t="s">
        <v>6808</v>
      </c>
      <c r="AM198" s="355">
        <v>13198381</v>
      </c>
      <c r="AN198" s="355" t="s">
        <v>8020</v>
      </c>
      <c r="AO198" s="355" t="s">
        <v>8021</v>
      </c>
      <c r="AP198" s="355">
        <v>930032614</v>
      </c>
      <c r="AQ198" s="355" t="s">
        <v>8022</v>
      </c>
      <c r="AR198" s="355">
        <v>930027978</v>
      </c>
      <c r="AS198" s="355" t="s">
        <v>8023</v>
      </c>
      <c r="AT198" s="356"/>
      <c r="AU198" s="356"/>
      <c r="AV198" s="355"/>
      <c r="AW198" s="355" t="s">
        <v>6814</v>
      </c>
      <c r="AX198" s="355">
        <v>35.880000000000003</v>
      </c>
      <c r="AY198" s="355">
        <v>53.56</v>
      </c>
      <c r="AZ198" s="355"/>
      <c r="BA198" s="355"/>
      <c r="BB198" s="355"/>
      <c r="BC198" s="355"/>
      <c r="BD198" s="355"/>
      <c r="BE198" s="355"/>
      <c r="BF198" s="355"/>
      <c r="BG198" s="355"/>
      <c r="BH198" s="355" t="s">
        <v>8024</v>
      </c>
      <c r="BI198" s="361" t="s">
        <v>6816</v>
      </c>
      <c r="BJ198" s="355" t="s">
        <v>6817</v>
      </c>
      <c r="BK198" s="355" t="s">
        <v>6818</v>
      </c>
      <c r="BL198" s="355" t="s">
        <v>6406</v>
      </c>
      <c r="BM198" s="355" t="s">
        <v>6406</v>
      </c>
      <c r="BN198" s="355"/>
      <c r="BO198" s="355"/>
      <c r="BP198" s="355" t="s">
        <v>6820</v>
      </c>
      <c r="BQ198" s="355"/>
      <c r="BR198" s="355"/>
      <c r="BS198" s="355"/>
      <c r="BT198" s="355"/>
      <c r="BU198" s="355"/>
      <c r="BV198" s="355"/>
      <c r="BW198" s="355" t="s">
        <v>6821</v>
      </c>
    </row>
    <row r="199" spans="1:75">
      <c r="A199" s="354">
        <v>197</v>
      </c>
      <c r="B199" s="354" t="s">
        <v>6633</v>
      </c>
      <c r="C199" s="355" t="s">
        <v>4769</v>
      </c>
      <c r="D199" s="356"/>
      <c r="E199" s="355" t="s">
        <v>2947</v>
      </c>
      <c r="F199" s="355" t="s">
        <v>2944</v>
      </c>
      <c r="G199" s="355" t="s">
        <v>3636</v>
      </c>
      <c r="H199" s="355" t="s">
        <v>3638</v>
      </c>
      <c r="I199" s="355" t="s">
        <v>4122</v>
      </c>
      <c r="J199" s="362" t="s">
        <v>5796</v>
      </c>
      <c r="K199" s="362">
        <v>89676706341</v>
      </c>
      <c r="L199" s="362" t="s">
        <v>6243</v>
      </c>
      <c r="M199" s="388">
        <v>43343</v>
      </c>
      <c r="N199" s="355" t="s">
        <v>4831</v>
      </c>
      <c r="O199" s="388">
        <v>43343</v>
      </c>
      <c r="P199" s="388">
        <v>43396</v>
      </c>
      <c r="Q199" s="379">
        <v>43419</v>
      </c>
      <c r="R199" s="363">
        <v>0.56874999999999998</v>
      </c>
      <c r="S199" s="362" t="s">
        <v>8025</v>
      </c>
      <c r="T199" s="355">
        <v>8987959715</v>
      </c>
      <c r="U199" s="355" t="s">
        <v>5810</v>
      </c>
      <c r="V199" s="355" t="s">
        <v>4119</v>
      </c>
      <c r="W199" s="355" t="s">
        <v>4120</v>
      </c>
      <c r="X199" s="356" t="s">
        <v>8026</v>
      </c>
      <c r="Y199" s="362">
        <v>1</v>
      </c>
      <c r="Z199" s="355"/>
      <c r="AA199" s="360">
        <v>1475302</v>
      </c>
      <c r="AB199" s="360">
        <v>124839197</v>
      </c>
      <c r="AC199" s="355"/>
      <c r="AD199" s="355"/>
      <c r="AE199" s="356"/>
      <c r="AF199" s="355">
        <v>135</v>
      </c>
      <c r="AG199" s="356"/>
      <c r="AH199" s="362" t="s">
        <v>8027</v>
      </c>
      <c r="AI199" s="356"/>
      <c r="AJ199" s="356" t="s">
        <v>7306</v>
      </c>
      <c r="AK199" s="355">
        <v>180</v>
      </c>
      <c r="AL199" s="355" t="s">
        <v>6808</v>
      </c>
      <c r="AM199" s="355">
        <v>13216339</v>
      </c>
      <c r="AN199" s="355" t="s">
        <v>8028</v>
      </c>
      <c r="AO199" s="355" t="s">
        <v>8029</v>
      </c>
      <c r="AP199" s="355">
        <v>930032637</v>
      </c>
      <c r="AQ199" s="355" t="s">
        <v>8030</v>
      </c>
      <c r="AR199" s="355">
        <v>930027980</v>
      </c>
      <c r="AS199" s="355">
        <v>5170805</v>
      </c>
      <c r="AT199" s="356"/>
      <c r="AU199" s="356"/>
      <c r="AV199" s="355"/>
      <c r="AW199" s="362" t="s">
        <v>6814</v>
      </c>
      <c r="AX199" s="355">
        <v>36.590000000000003</v>
      </c>
      <c r="AY199" s="355">
        <v>54.05</v>
      </c>
      <c r="AZ199" s="355"/>
      <c r="BA199" s="355"/>
      <c r="BB199" s="355"/>
      <c r="BC199" s="355"/>
      <c r="BD199" s="355"/>
      <c r="BE199" s="355"/>
      <c r="BF199" s="355"/>
      <c r="BG199" s="355"/>
      <c r="BH199" s="362" t="s">
        <v>8031</v>
      </c>
      <c r="BI199" s="361" t="s">
        <v>6816</v>
      </c>
      <c r="BJ199" s="355" t="s">
        <v>6817</v>
      </c>
      <c r="BK199" s="355" t="s">
        <v>6818</v>
      </c>
      <c r="BL199" s="355" t="s">
        <v>6406</v>
      </c>
      <c r="BM199" s="355" t="s">
        <v>6406</v>
      </c>
      <c r="BN199" s="355"/>
      <c r="BO199" s="355"/>
      <c r="BP199" s="355" t="s">
        <v>6820</v>
      </c>
      <c r="BQ199" s="355"/>
      <c r="BR199" s="355"/>
      <c r="BS199" s="355"/>
      <c r="BT199" s="355"/>
      <c r="BU199" s="355"/>
      <c r="BV199" s="355"/>
      <c r="BW199" s="355" t="s">
        <v>6821</v>
      </c>
    </row>
    <row r="200" spans="1:75" hidden="1">
      <c r="A200" s="343">
        <v>198</v>
      </c>
      <c r="B200" s="343" t="e">
        <v>#N/A</v>
      </c>
      <c r="C200" s="369"/>
      <c r="D200" s="373">
        <v>37</v>
      </c>
      <c r="E200" s="369" t="s">
        <v>3781</v>
      </c>
      <c r="F200" s="370" t="s">
        <v>3455</v>
      </c>
      <c r="G200" s="369" t="s">
        <v>3639</v>
      </c>
      <c r="H200" s="369" t="s">
        <v>3640</v>
      </c>
      <c r="I200" s="369" t="s">
        <v>5866</v>
      </c>
      <c r="J200" s="369"/>
      <c r="K200" s="369"/>
      <c r="L200" s="369"/>
      <c r="M200" s="369"/>
      <c r="N200" s="369"/>
      <c r="O200" s="369"/>
      <c r="P200" s="369"/>
      <c r="Q200" s="369"/>
      <c r="R200" s="369"/>
      <c r="S200" s="369"/>
      <c r="T200" s="369"/>
      <c r="U200" s="369" t="s">
        <v>5810</v>
      </c>
      <c r="V200" s="371"/>
      <c r="W200" s="371"/>
      <c r="X200" s="372"/>
      <c r="Y200" s="372"/>
      <c r="Z200" s="369"/>
      <c r="AA200" s="369"/>
      <c r="AB200" s="369"/>
      <c r="AC200" s="369"/>
      <c r="AD200" s="369"/>
      <c r="AE200" s="371"/>
      <c r="AF200" s="371"/>
      <c r="AG200" s="371"/>
      <c r="AH200" s="369"/>
      <c r="AI200" s="372"/>
      <c r="AJ200" s="372"/>
      <c r="AK200" s="369"/>
      <c r="AL200" s="369"/>
      <c r="AM200" s="369"/>
      <c r="AN200" s="371"/>
      <c r="AO200" s="371"/>
      <c r="AP200" s="371"/>
      <c r="AQ200" s="371"/>
      <c r="AR200" s="371"/>
      <c r="AS200" s="372"/>
      <c r="AT200" s="372"/>
      <c r="AU200" s="372"/>
      <c r="AV200" s="369"/>
      <c r="AW200" s="369"/>
      <c r="AX200" s="371"/>
      <c r="AY200" s="371"/>
      <c r="AZ200" s="369"/>
      <c r="BA200" s="369"/>
      <c r="BB200" s="369"/>
      <c r="BC200" s="369"/>
      <c r="BD200" s="369"/>
      <c r="BE200" s="369"/>
      <c r="BF200" s="369"/>
      <c r="BG200" s="369"/>
      <c r="BH200" s="369"/>
      <c r="BI200" s="369"/>
      <c r="BJ200" s="369"/>
      <c r="BK200" s="369"/>
      <c r="BL200" s="369"/>
      <c r="BM200" s="369"/>
      <c r="BN200" s="369"/>
      <c r="BO200" s="369"/>
      <c r="BP200" s="369"/>
      <c r="BQ200" s="369"/>
      <c r="BR200" s="369"/>
      <c r="BS200" s="369"/>
      <c r="BT200" s="369"/>
      <c r="BU200" s="369"/>
      <c r="BV200" s="369"/>
      <c r="BW200" s="370" t="s">
        <v>6821</v>
      </c>
    </row>
    <row r="201" spans="1:75" hidden="1">
      <c r="A201" s="343">
        <v>199</v>
      </c>
      <c r="B201" s="343" t="e">
        <v>#N/A</v>
      </c>
      <c r="C201" s="369"/>
      <c r="D201" s="369"/>
      <c r="E201" s="369" t="s">
        <v>11</v>
      </c>
      <c r="F201" s="370" t="s">
        <v>3455</v>
      </c>
      <c r="G201" s="369" t="s">
        <v>11</v>
      </c>
      <c r="H201" s="369" t="s">
        <v>3641</v>
      </c>
      <c r="I201" s="369" t="s">
        <v>5869</v>
      </c>
      <c r="J201" s="369"/>
      <c r="K201" s="369"/>
      <c r="L201" s="369"/>
      <c r="M201" s="369"/>
      <c r="N201" s="369"/>
      <c r="O201" s="369"/>
      <c r="P201" s="369"/>
      <c r="Q201" s="369"/>
      <c r="R201" s="369"/>
      <c r="S201" s="369"/>
      <c r="T201" s="369"/>
      <c r="U201" s="369" t="s">
        <v>5810</v>
      </c>
      <c r="V201" s="369"/>
      <c r="W201" s="371"/>
      <c r="X201" s="371"/>
      <c r="Y201" s="371"/>
      <c r="Z201" s="369"/>
      <c r="AA201" s="369"/>
      <c r="AB201" s="369"/>
      <c r="AC201" s="369"/>
      <c r="AD201" s="369"/>
      <c r="AE201" s="372"/>
      <c r="AF201" s="372"/>
      <c r="AG201" s="372"/>
      <c r="AH201" s="372"/>
      <c r="AI201" s="371"/>
      <c r="AJ201" s="371"/>
      <c r="AK201" s="369"/>
      <c r="AL201" s="369"/>
      <c r="AM201" s="369"/>
      <c r="AN201" s="372"/>
      <c r="AO201" s="372"/>
      <c r="AP201" s="372"/>
      <c r="AQ201" s="372"/>
      <c r="AR201" s="369"/>
      <c r="AS201" s="371"/>
      <c r="AT201" s="371"/>
      <c r="AU201" s="371"/>
      <c r="AV201" s="369"/>
      <c r="AW201" s="369"/>
      <c r="AX201" s="372"/>
      <c r="AY201" s="372"/>
      <c r="AZ201" s="369"/>
      <c r="BA201" s="369"/>
      <c r="BB201" s="369"/>
      <c r="BC201" s="369"/>
      <c r="BD201" s="369"/>
      <c r="BE201" s="369"/>
      <c r="BF201" s="369"/>
      <c r="BG201" s="369"/>
      <c r="BH201" s="369"/>
      <c r="BI201" s="369"/>
      <c r="BJ201" s="369"/>
      <c r="BK201" s="369"/>
      <c r="BL201" s="369"/>
      <c r="BM201" s="369"/>
      <c r="BN201" s="369"/>
      <c r="BO201" s="369"/>
      <c r="BP201" s="369"/>
      <c r="BQ201" s="369"/>
      <c r="BR201" s="369"/>
      <c r="BS201" s="369"/>
      <c r="BT201" s="369"/>
      <c r="BU201" s="369"/>
      <c r="BV201" s="369"/>
      <c r="BW201" s="370" t="s">
        <v>6821</v>
      </c>
    </row>
    <row r="202" spans="1:75" hidden="1">
      <c r="A202" s="343">
        <v>200</v>
      </c>
      <c r="B202" s="343" t="e">
        <v>#N/A</v>
      </c>
      <c r="C202" s="369" t="s">
        <v>4769</v>
      </c>
      <c r="D202" s="373">
        <v>53</v>
      </c>
      <c r="E202" s="369" t="s">
        <v>4123</v>
      </c>
      <c r="F202" s="370" t="s">
        <v>3460</v>
      </c>
      <c r="G202" s="369" t="s">
        <v>3484</v>
      </c>
      <c r="H202" s="369" t="s">
        <v>3642</v>
      </c>
      <c r="I202" s="373" t="s">
        <v>6464</v>
      </c>
      <c r="J202" s="369"/>
      <c r="K202" s="369"/>
      <c r="L202" s="369"/>
      <c r="M202" s="369"/>
      <c r="N202" s="370" t="s">
        <v>4831</v>
      </c>
      <c r="O202" s="369"/>
      <c r="P202" s="369"/>
      <c r="Q202" s="369"/>
      <c r="R202" s="369"/>
      <c r="S202" s="369"/>
      <c r="T202" s="369"/>
      <c r="U202" s="369" t="s">
        <v>5810</v>
      </c>
      <c r="V202" s="369"/>
      <c r="W202" s="369"/>
      <c r="X202" s="369"/>
      <c r="Y202" s="369"/>
      <c r="Z202" s="369"/>
      <c r="AA202" s="369"/>
      <c r="AB202" s="369"/>
      <c r="AC202" s="369"/>
      <c r="AD202" s="369"/>
      <c r="AE202" s="369"/>
      <c r="AF202" s="369"/>
      <c r="AG202" s="369"/>
      <c r="AH202" s="369"/>
      <c r="AI202" s="372"/>
      <c r="AJ202" s="372"/>
      <c r="AK202" s="369"/>
      <c r="AL202" s="369"/>
      <c r="AM202" s="369"/>
      <c r="AN202" s="369"/>
      <c r="AO202" s="369"/>
      <c r="AP202" s="369"/>
      <c r="AQ202" s="369"/>
      <c r="AR202" s="369"/>
      <c r="AS202" s="372"/>
      <c r="AT202" s="372"/>
      <c r="AU202" s="372"/>
      <c r="AV202" s="369"/>
      <c r="AW202" s="369"/>
      <c r="AX202" s="369"/>
      <c r="AY202" s="369"/>
      <c r="AZ202" s="369"/>
      <c r="BA202" s="369"/>
      <c r="BB202" s="369"/>
      <c r="BC202" s="369"/>
      <c r="BD202" s="369"/>
      <c r="BE202" s="369"/>
      <c r="BF202" s="369"/>
      <c r="BG202" s="369"/>
      <c r="BH202" s="369"/>
      <c r="BI202" s="369"/>
      <c r="BJ202" s="369"/>
      <c r="BK202" s="369"/>
      <c r="BL202" s="369"/>
      <c r="BM202" s="369"/>
      <c r="BN202" s="369"/>
      <c r="BO202" s="369"/>
      <c r="BP202" s="369"/>
      <c r="BQ202" s="369"/>
      <c r="BR202" s="369"/>
      <c r="BS202" s="369"/>
      <c r="BT202" s="369"/>
      <c r="BU202" s="369"/>
      <c r="BV202" s="369"/>
      <c r="BW202" s="370" t="s">
        <v>6821</v>
      </c>
    </row>
    <row r="203" spans="1:75" hidden="1">
      <c r="A203" s="343">
        <v>201</v>
      </c>
      <c r="B203" s="343" t="e">
        <v>#N/A</v>
      </c>
      <c r="C203" s="369"/>
      <c r="D203" s="369"/>
      <c r="E203" s="369" t="s">
        <v>4123</v>
      </c>
      <c r="F203" s="370" t="s">
        <v>3460</v>
      </c>
      <c r="G203" s="369" t="s">
        <v>3484</v>
      </c>
      <c r="H203" s="369" t="s">
        <v>3643</v>
      </c>
      <c r="I203" s="369" t="s">
        <v>5879</v>
      </c>
      <c r="J203" s="369"/>
      <c r="K203" s="369"/>
      <c r="L203" s="369"/>
      <c r="M203" s="369"/>
      <c r="N203" s="369"/>
      <c r="O203" s="369"/>
      <c r="P203" s="369"/>
      <c r="Q203" s="369"/>
      <c r="R203" s="369"/>
      <c r="S203" s="369"/>
      <c r="T203" s="369"/>
      <c r="U203" s="369" t="s">
        <v>5810</v>
      </c>
      <c r="V203" s="369"/>
      <c r="W203" s="369"/>
      <c r="X203" s="369"/>
      <c r="Y203" s="369"/>
      <c r="Z203" s="369"/>
      <c r="AA203" s="369"/>
      <c r="AB203" s="369"/>
      <c r="AC203" s="369"/>
      <c r="AD203" s="369"/>
      <c r="AE203" s="369"/>
      <c r="AF203" s="369"/>
      <c r="AG203" s="369"/>
      <c r="AH203" s="369"/>
      <c r="AI203" s="371"/>
      <c r="AJ203" s="371"/>
      <c r="AK203" s="369"/>
      <c r="AL203" s="369"/>
      <c r="AM203" s="369"/>
      <c r="AN203" s="369"/>
      <c r="AO203" s="369"/>
      <c r="AP203" s="369"/>
      <c r="AQ203" s="369"/>
      <c r="AR203" s="369"/>
      <c r="AS203" s="371"/>
      <c r="AT203" s="371"/>
      <c r="AU203" s="371"/>
      <c r="AV203" s="369"/>
      <c r="AW203" s="369"/>
      <c r="AX203" s="369"/>
      <c r="AY203" s="369"/>
      <c r="AZ203" s="369"/>
      <c r="BA203" s="369"/>
      <c r="BB203" s="369"/>
      <c r="BC203" s="369"/>
      <c r="BD203" s="369"/>
      <c r="BE203" s="369"/>
      <c r="BF203" s="369"/>
      <c r="BG203" s="369"/>
      <c r="BH203" s="369"/>
      <c r="BI203" s="369"/>
      <c r="BJ203" s="369"/>
      <c r="BK203" s="369"/>
      <c r="BL203" s="369"/>
      <c r="BM203" s="369"/>
      <c r="BN203" s="369"/>
      <c r="BO203" s="369"/>
      <c r="BP203" s="369"/>
      <c r="BQ203" s="369"/>
      <c r="BR203" s="369"/>
      <c r="BS203" s="369"/>
      <c r="BT203" s="369"/>
      <c r="BU203" s="369"/>
      <c r="BV203" s="369"/>
      <c r="BW203" s="370" t="s">
        <v>6821</v>
      </c>
    </row>
    <row r="204" spans="1:75">
      <c r="A204" s="354"/>
      <c r="B204" s="354" t="s">
        <v>6634</v>
      </c>
      <c r="C204" s="355" t="s">
        <v>4769</v>
      </c>
      <c r="D204" s="356"/>
      <c r="E204" s="355" t="s">
        <v>4123</v>
      </c>
      <c r="F204" s="355" t="s">
        <v>3460</v>
      </c>
      <c r="G204" s="355" t="s">
        <v>3484</v>
      </c>
      <c r="H204" s="355" t="s">
        <v>3644</v>
      </c>
      <c r="I204" s="355" t="s">
        <v>8032</v>
      </c>
      <c r="J204" s="355" t="s">
        <v>3005</v>
      </c>
      <c r="K204" s="355">
        <v>85321902868</v>
      </c>
      <c r="L204" s="355" t="s">
        <v>5880</v>
      </c>
      <c r="M204" s="357">
        <v>43343</v>
      </c>
      <c r="N204" s="355" t="s">
        <v>4831</v>
      </c>
      <c r="O204" s="357">
        <v>43343</v>
      </c>
      <c r="P204" s="357">
        <v>43389</v>
      </c>
      <c r="Q204" s="358">
        <v>43418</v>
      </c>
      <c r="R204" s="359">
        <v>0.43888888888888888</v>
      </c>
      <c r="S204" s="355" t="s">
        <v>6146</v>
      </c>
      <c r="T204" s="355">
        <v>81263000099</v>
      </c>
      <c r="U204" s="355" t="s">
        <v>5810</v>
      </c>
      <c r="V204" s="355" t="s">
        <v>4124</v>
      </c>
      <c r="W204" s="355" t="s">
        <v>4125</v>
      </c>
      <c r="X204" s="355" t="s">
        <v>8033</v>
      </c>
      <c r="Y204" s="355">
        <v>1</v>
      </c>
      <c r="Z204" s="355"/>
      <c r="AA204" s="360">
        <v>3588844</v>
      </c>
      <c r="AB204" s="360">
        <v>98626333</v>
      </c>
      <c r="AC204" s="355"/>
      <c r="AD204" s="355"/>
      <c r="AE204" s="355"/>
      <c r="AF204" s="355">
        <v>158</v>
      </c>
      <c r="AG204" s="355">
        <v>159</v>
      </c>
      <c r="AH204" s="355"/>
      <c r="AI204" s="356"/>
      <c r="AJ204" s="356" t="s">
        <v>6807</v>
      </c>
      <c r="AK204" s="355">
        <v>180</v>
      </c>
      <c r="AL204" s="355" t="s">
        <v>6808</v>
      </c>
      <c r="AM204" s="355">
        <v>13198588</v>
      </c>
      <c r="AN204" s="355" t="s">
        <v>8034</v>
      </c>
      <c r="AO204" s="355" t="s">
        <v>8035</v>
      </c>
      <c r="AP204" s="355">
        <v>930032647</v>
      </c>
      <c r="AQ204" s="355" t="s">
        <v>8036</v>
      </c>
      <c r="AR204" s="355">
        <v>930032511</v>
      </c>
      <c r="AS204" s="355">
        <v>5170642</v>
      </c>
      <c r="AT204" s="356"/>
      <c r="AU204" s="356"/>
      <c r="AV204" s="355"/>
      <c r="AW204" s="355" t="s">
        <v>6814</v>
      </c>
      <c r="AX204" s="355">
        <v>39.19</v>
      </c>
      <c r="AY204" s="355">
        <v>55.09</v>
      </c>
      <c r="AZ204" s="355"/>
      <c r="BA204" s="355"/>
      <c r="BB204" s="355"/>
      <c r="BC204" s="355"/>
      <c r="BD204" s="355"/>
      <c r="BE204" s="355"/>
      <c r="BF204" s="355"/>
      <c r="BG204" s="355"/>
      <c r="BH204" s="355" t="s">
        <v>8037</v>
      </c>
      <c r="BI204" s="361" t="s">
        <v>6816</v>
      </c>
      <c r="BJ204" s="355" t="s">
        <v>6817</v>
      </c>
      <c r="BK204" s="355" t="s">
        <v>6818</v>
      </c>
      <c r="BL204" s="355" t="s">
        <v>7426</v>
      </c>
      <c r="BM204" s="355" t="s">
        <v>7426</v>
      </c>
      <c r="BN204" s="355"/>
      <c r="BO204" s="355"/>
      <c r="BP204" s="355" t="s">
        <v>6820</v>
      </c>
      <c r="BQ204" s="355"/>
      <c r="BR204" s="355"/>
      <c r="BS204" s="355"/>
      <c r="BT204" s="355"/>
      <c r="BU204" s="355"/>
      <c r="BV204" s="355"/>
      <c r="BW204" s="355" t="s">
        <v>6821</v>
      </c>
    </row>
    <row r="205" spans="1:75">
      <c r="A205" s="354">
        <v>203</v>
      </c>
      <c r="B205" s="354" t="s">
        <v>6635</v>
      </c>
      <c r="C205" s="355" t="s">
        <v>4769</v>
      </c>
      <c r="D205" s="361">
        <v>58</v>
      </c>
      <c r="E205" s="355" t="s">
        <v>3842</v>
      </c>
      <c r="F205" s="355" t="s">
        <v>3492</v>
      </c>
      <c r="G205" s="355" t="s">
        <v>3645</v>
      </c>
      <c r="H205" s="355" t="s">
        <v>3646</v>
      </c>
      <c r="I205" s="355" t="s">
        <v>4130</v>
      </c>
      <c r="J205" s="355" t="s">
        <v>6882</v>
      </c>
      <c r="K205" s="355">
        <v>87784858481</v>
      </c>
      <c r="L205" s="355" t="s">
        <v>5880</v>
      </c>
      <c r="M205" s="357">
        <v>43335</v>
      </c>
      <c r="N205" s="355" t="s">
        <v>4831</v>
      </c>
      <c r="O205" s="357">
        <v>43335</v>
      </c>
      <c r="P205" s="357">
        <v>43395</v>
      </c>
      <c r="Q205" s="358">
        <v>43420</v>
      </c>
      <c r="R205" s="359">
        <v>0.67638888888888893</v>
      </c>
      <c r="S205" s="355" t="s">
        <v>4820</v>
      </c>
      <c r="T205" s="355">
        <v>81293173721</v>
      </c>
      <c r="U205" s="355" t="s">
        <v>5810</v>
      </c>
      <c r="V205" s="355" t="s">
        <v>4128</v>
      </c>
      <c r="W205" s="355" t="s">
        <v>4129</v>
      </c>
      <c r="X205" s="355" t="s">
        <v>8038</v>
      </c>
      <c r="Y205" s="355">
        <v>1</v>
      </c>
      <c r="Z205" s="355"/>
      <c r="AA205" s="355" t="str">
        <f>VLOOKUP(B205,TaskSurvey!$A$2:$AR$237,21,FALSE)</f>
        <v>0" 56'55</v>
      </c>
      <c r="AB205" s="355" t="str">
        <f>VLOOKUP(B205,TaskSurvey!$A$2:$AR$237,22,FALSE)</f>
        <v>100" 21' 50</v>
      </c>
      <c r="AC205" s="355"/>
      <c r="AD205" s="355"/>
      <c r="AE205" s="355"/>
      <c r="AF205" s="355">
        <v>141</v>
      </c>
      <c r="AG205" s="355">
        <v>140</v>
      </c>
      <c r="AH205" s="355"/>
      <c r="AI205" s="356"/>
      <c r="AJ205" s="356" t="s">
        <v>6807</v>
      </c>
      <c r="AK205" s="355">
        <v>180</v>
      </c>
      <c r="AL205" s="355" t="s">
        <v>6808</v>
      </c>
      <c r="AM205" s="355">
        <v>13196024</v>
      </c>
      <c r="AN205" s="355" t="s">
        <v>8039</v>
      </c>
      <c r="AO205" s="355" t="s">
        <v>8040</v>
      </c>
      <c r="AP205" s="355">
        <v>930032646</v>
      </c>
      <c r="AQ205" s="355" t="s">
        <v>8041</v>
      </c>
      <c r="AR205" s="355">
        <v>930030393</v>
      </c>
      <c r="AS205" s="356"/>
      <c r="AT205" s="356"/>
      <c r="AU205" s="356"/>
      <c r="AV205" s="355"/>
      <c r="AW205" s="355" t="s">
        <v>6814</v>
      </c>
      <c r="AX205" s="355">
        <v>38.26</v>
      </c>
      <c r="AY205" s="355">
        <v>56.08</v>
      </c>
      <c r="AZ205" s="355"/>
      <c r="BA205" s="355"/>
      <c r="BB205" s="355"/>
      <c r="BC205" s="355"/>
      <c r="BD205" s="355"/>
      <c r="BE205" s="355"/>
      <c r="BF205" s="355"/>
      <c r="BG205" s="355"/>
      <c r="BH205" s="355" t="s">
        <v>8042</v>
      </c>
      <c r="BI205" s="361" t="s">
        <v>6816</v>
      </c>
      <c r="BJ205" s="355" t="s">
        <v>6817</v>
      </c>
      <c r="BK205" s="355" t="s">
        <v>6818</v>
      </c>
      <c r="BL205" s="355" t="s">
        <v>3111</v>
      </c>
      <c r="BM205" s="355" t="s">
        <v>3111</v>
      </c>
      <c r="BN205" s="355"/>
      <c r="BO205" s="355"/>
      <c r="BP205" s="355" t="s">
        <v>6820</v>
      </c>
      <c r="BQ205" s="355"/>
      <c r="BR205" s="355"/>
      <c r="BS205" s="355"/>
      <c r="BT205" s="355"/>
      <c r="BU205" s="355"/>
      <c r="BV205" s="355"/>
      <c r="BW205" s="355" t="s">
        <v>6821</v>
      </c>
    </row>
    <row r="206" spans="1:75">
      <c r="A206" s="354">
        <v>204</v>
      </c>
      <c r="B206" s="354" t="s">
        <v>6636</v>
      </c>
      <c r="C206" s="355" t="s">
        <v>4769</v>
      </c>
      <c r="D206" s="356"/>
      <c r="E206" s="355" t="s">
        <v>3842</v>
      </c>
      <c r="F206" s="355" t="s">
        <v>3492</v>
      </c>
      <c r="G206" s="355" t="s">
        <v>3647</v>
      </c>
      <c r="H206" s="355" t="s">
        <v>3648</v>
      </c>
      <c r="I206" s="355" t="s">
        <v>4134</v>
      </c>
      <c r="J206" s="355" t="s">
        <v>6882</v>
      </c>
      <c r="K206" s="355">
        <v>87784858481</v>
      </c>
      <c r="L206" s="355" t="s">
        <v>5880</v>
      </c>
      <c r="M206" s="357">
        <v>43346</v>
      </c>
      <c r="N206" s="355" t="s">
        <v>4831</v>
      </c>
      <c r="O206" s="357">
        <v>43346</v>
      </c>
      <c r="P206" s="357">
        <v>43397</v>
      </c>
      <c r="Q206" s="358">
        <v>43418</v>
      </c>
      <c r="R206" s="359">
        <v>0.54236111111111118</v>
      </c>
      <c r="S206" s="355" t="s">
        <v>8043</v>
      </c>
      <c r="T206" s="355">
        <v>81268668180</v>
      </c>
      <c r="U206" s="355" t="s">
        <v>5810</v>
      </c>
      <c r="V206" s="355" t="s">
        <v>4131</v>
      </c>
      <c r="W206" s="355" t="s">
        <v>4132</v>
      </c>
      <c r="X206" s="356" t="s">
        <v>8038</v>
      </c>
      <c r="Y206" s="355">
        <v>1</v>
      </c>
      <c r="Z206" s="355"/>
      <c r="AA206" s="355" t="str">
        <f>VLOOKUP(B206,TaskSurvey!$A$2:$AR$237,21,FALSE)</f>
        <v>0" 56' 35</v>
      </c>
      <c r="AB206" s="355" t="str">
        <f>VLOOKUP(B206,TaskSurvey!$A$2:$AR$237,22,FALSE)</f>
        <v>100"21'42</v>
      </c>
      <c r="AC206" s="355"/>
      <c r="AD206" s="355"/>
      <c r="AE206" s="356"/>
      <c r="AF206" s="355">
        <v>155</v>
      </c>
      <c r="AG206" s="356"/>
      <c r="AH206" s="355"/>
      <c r="AI206" s="356"/>
      <c r="AJ206" s="356" t="s">
        <v>8044</v>
      </c>
      <c r="AK206" s="355">
        <v>180</v>
      </c>
      <c r="AL206" s="355" t="s">
        <v>6808</v>
      </c>
      <c r="AM206" s="355">
        <v>13195491</v>
      </c>
      <c r="AN206" s="355" t="s">
        <v>8045</v>
      </c>
      <c r="AO206" s="355" t="s">
        <v>8046</v>
      </c>
      <c r="AP206" s="355">
        <v>930032638</v>
      </c>
      <c r="AQ206" s="355" t="s">
        <v>8047</v>
      </c>
      <c r="AR206" s="355">
        <v>930030383</v>
      </c>
      <c r="AS206" s="355" t="s">
        <v>8048</v>
      </c>
      <c r="AT206" s="356"/>
      <c r="AU206" s="356"/>
      <c r="AV206" s="355"/>
      <c r="AW206" s="355" t="s">
        <v>6814</v>
      </c>
      <c r="AX206" s="355">
        <v>38.33</v>
      </c>
      <c r="AY206" s="355">
        <v>55.98</v>
      </c>
      <c r="AZ206" s="355"/>
      <c r="BA206" s="355"/>
      <c r="BB206" s="355"/>
      <c r="BC206" s="355"/>
      <c r="BD206" s="355"/>
      <c r="BE206" s="355"/>
      <c r="BF206" s="355"/>
      <c r="BG206" s="355"/>
      <c r="BH206" s="355" t="s">
        <v>8042</v>
      </c>
      <c r="BI206" s="361" t="s">
        <v>6816</v>
      </c>
      <c r="BJ206" s="355" t="s">
        <v>6817</v>
      </c>
      <c r="BK206" s="355" t="s">
        <v>6818</v>
      </c>
      <c r="BL206" s="355" t="s">
        <v>3111</v>
      </c>
      <c r="BM206" s="355" t="s">
        <v>3111</v>
      </c>
      <c r="BN206" s="355"/>
      <c r="BO206" s="355"/>
      <c r="BP206" s="355" t="s">
        <v>6820</v>
      </c>
      <c r="BQ206" s="355"/>
      <c r="BR206" s="355"/>
      <c r="BS206" s="355"/>
      <c r="BT206" s="355"/>
      <c r="BU206" s="355"/>
      <c r="BV206" s="355"/>
      <c r="BW206" s="355" t="s">
        <v>6821</v>
      </c>
    </row>
    <row r="207" spans="1:75" hidden="1">
      <c r="A207" s="380">
        <v>205</v>
      </c>
      <c r="B207" s="380" t="e">
        <v>#N/A</v>
      </c>
      <c r="C207" s="381" t="s">
        <v>4769</v>
      </c>
      <c r="D207" s="381"/>
      <c r="E207" s="381" t="s">
        <v>3842</v>
      </c>
      <c r="F207" s="382" t="s">
        <v>3492</v>
      </c>
      <c r="G207" s="381" t="s">
        <v>3647</v>
      </c>
      <c r="H207" s="381" t="s">
        <v>3649</v>
      </c>
      <c r="I207" s="381" t="s">
        <v>5906</v>
      </c>
      <c r="J207" s="381"/>
      <c r="K207" s="381"/>
      <c r="L207" s="381"/>
      <c r="M207" s="381"/>
      <c r="N207" s="389" t="s">
        <v>4831</v>
      </c>
      <c r="O207" s="381"/>
      <c r="P207" s="381"/>
      <c r="Q207" s="381"/>
      <c r="R207" s="381"/>
      <c r="S207" s="381"/>
      <c r="T207" s="381"/>
      <c r="U207" s="381" t="s">
        <v>5810</v>
      </c>
      <c r="V207" s="382" t="s">
        <v>8049</v>
      </c>
      <c r="W207" s="381"/>
      <c r="X207" s="381"/>
      <c r="Y207" s="381"/>
      <c r="Z207" s="381"/>
      <c r="AA207" s="381"/>
      <c r="AB207" s="381"/>
      <c r="AC207" s="381"/>
      <c r="AD207" s="381"/>
      <c r="AE207" s="381"/>
      <c r="AF207" s="381"/>
      <c r="AG207" s="381"/>
      <c r="AH207" s="381"/>
      <c r="AI207" s="381"/>
      <c r="AJ207" s="381"/>
      <c r="AK207" s="381"/>
      <c r="AL207" s="381"/>
      <c r="AM207" s="381"/>
      <c r="AN207" s="381"/>
      <c r="AO207" s="381"/>
      <c r="AP207" s="381"/>
      <c r="AQ207" s="381"/>
      <c r="AR207" s="381"/>
      <c r="AS207" s="381"/>
      <c r="AT207" s="381"/>
      <c r="AU207" s="381"/>
      <c r="AV207" s="381"/>
      <c r="AW207" s="381"/>
      <c r="AX207" s="381"/>
      <c r="AY207" s="381"/>
      <c r="AZ207" s="381"/>
      <c r="BA207" s="381"/>
      <c r="BB207" s="381"/>
      <c r="BC207" s="381"/>
      <c r="BD207" s="381"/>
      <c r="BE207" s="381"/>
      <c r="BF207" s="381"/>
      <c r="BG207" s="381"/>
      <c r="BH207" s="381"/>
      <c r="BI207" s="384" t="s">
        <v>4860</v>
      </c>
      <c r="BJ207" s="382"/>
      <c r="BK207" s="382"/>
      <c r="BL207" s="381"/>
      <c r="BM207" s="381"/>
      <c r="BN207" s="381"/>
      <c r="BO207" s="381"/>
      <c r="BP207" s="381"/>
      <c r="BQ207" s="381"/>
      <c r="BR207" s="381"/>
      <c r="BS207" s="381"/>
      <c r="BT207" s="381"/>
      <c r="BU207" s="381"/>
      <c r="BV207" s="381"/>
      <c r="BW207" s="382" t="s">
        <v>6821</v>
      </c>
    </row>
    <row r="208" spans="1:75">
      <c r="A208" s="354">
        <v>206</v>
      </c>
      <c r="B208" s="354" t="s">
        <v>6637</v>
      </c>
      <c r="C208" s="355" t="s">
        <v>4769</v>
      </c>
      <c r="D208" s="356"/>
      <c r="E208" s="355" t="s">
        <v>2834</v>
      </c>
      <c r="F208" s="355" t="s">
        <v>3514</v>
      </c>
      <c r="G208" s="355" t="s">
        <v>3523</v>
      </c>
      <c r="H208" s="355" t="s">
        <v>3650</v>
      </c>
      <c r="I208" s="355" t="s">
        <v>4651</v>
      </c>
      <c r="J208" s="355" t="s">
        <v>3046</v>
      </c>
      <c r="K208" s="355"/>
      <c r="L208" s="355" t="s">
        <v>5880</v>
      </c>
      <c r="M208" s="356"/>
      <c r="N208" s="356"/>
      <c r="O208" s="356"/>
      <c r="P208" s="355"/>
      <c r="Q208" s="355" t="s">
        <v>8050</v>
      </c>
      <c r="R208" s="355"/>
      <c r="S208" s="355"/>
      <c r="T208" s="355"/>
      <c r="U208" s="355" t="s">
        <v>5810</v>
      </c>
      <c r="V208" s="355" t="s">
        <v>8051</v>
      </c>
      <c r="W208" s="355" t="s">
        <v>8052</v>
      </c>
      <c r="X208" s="356"/>
      <c r="Y208" s="356"/>
      <c r="Z208" s="355"/>
      <c r="AA208" s="355" t="str">
        <f>VLOOKUP(B208,TaskSurvey!$A$2:$AR$237,21,FALSE)</f>
        <v>0. 28 N</v>
      </c>
      <c r="AB208" s="355" t="str">
        <f>VLOOKUP(B208,TaskSurvey!$A$2:$AR$237,22,FALSE)</f>
        <v>101. 27 E</v>
      </c>
      <c r="AC208" s="355"/>
      <c r="AD208" s="355"/>
      <c r="AE208" s="356"/>
      <c r="AF208" s="356"/>
      <c r="AG208" s="356"/>
      <c r="AH208" s="355"/>
      <c r="AI208" s="356"/>
      <c r="AJ208" s="356"/>
      <c r="AK208" s="355"/>
      <c r="AL208" s="355"/>
      <c r="AM208" s="355"/>
      <c r="AN208" s="356"/>
      <c r="AO208" s="356"/>
      <c r="AP208" s="356"/>
      <c r="AQ208" s="356"/>
      <c r="AR208" s="355"/>
      <c r="AS208" s="356"/>
      <c r="AT208" s="356"/>
      <c r="AU208" s="356"/>
      <c r="AV208" s="355"/>
      <c r="AW208" s="355" t="s">
        <v>6814</v>
      </c>
      <c r="AX208" s="356"/>
      <c r="AY208" s="356"/>
      <c r="AZ208" s="355"/>
      <c r="BA208" s="355"/>
      <c r="BB208" s="355"/>
      <c r="BC208" s="355"/>
      <c r="BD208" s="355"/>
      <c r="BE208" s="355"/>
      <c r="BF208" s="355"/>
      <c r="BG208" s="355"/>
      <c r="BH208" s="355"/>
      <c r="BI208" s="361" t="s">
        <v>6816</v>
      </c>
      <c r="BJ208" s="355" t="s">
        <v>6817</v>
      </c>
      <c r="BK208" s="355" t="s">
        <v>6818</v>
      </c>
      <c r="BL208" s="355" t="s">
        <v>3046</v>
      </c>
      <c r="BM208" s="355" t="s">
        <v>3046</v>
      </c>
      <c r="BN208" s="355"/>
      <c r="BO208" s="355"/>
      <c r="BP208" s="355" t="s">
        <v>6820</v>
      </c>
      <c r="BQ208" s="355"/>
      <c r="BR208" s="355"/>
      <c r="BS208" s="355"/>
      <c r="BT208" s="355"/>
      <c r="BU208" s="355"/>
      <c r="BV208" s="355"/>
      <c r="BW208" s="355" t="s">
        <v>6821</v>
      </c>
    </row>
    <row r="209" spans="1:75" hidden="1">
      <c r="A209" s="343">
        <v>207</v>
      </c>
      <c r="B209" s="343" t="e">
        <v>#N/A</v>
      </c>
      <c r="C209" s="369"/>
      <c r="D209" s="369"/>
      <c r="E209" s="369" t="s">
        <v>2834</v>
      </c>
      <c r="F209" s="370" t="s">
        <v>3514</v>
      </c>
      <c r="G209" s="369" t="s">
        <v>3647</v>
      </c>
      <c r="H209" s="369" t="s">
        <v>3651</v>
      </c>
      <c r="I209" s="369" t="s">
        <v>8053</v>
      </c>
      <c r="J209" s="369"/>
      <c r="K209" s="369"/>
      <c r="L209" s="369"/>
      <c r="M209" s="369"/>
      <c r="N209" s="369"/>
      <c r="O209" s="369"/>
      <c r="P209" s="369"/>
      <c r="Q209" s="369"/>
      <c r="R209" s="369"/>
      <c r="S209" s="369"/>
      <c r="T209" s="369"/>
      <c r="U209" s="369" t="s">
        <v>5810</v>
      </c>
      <c r="V209" s="369"/>
      <c r="W209" s="369"/>
      <c r="X209" s="369"/>
      <c r="Y209" s="369"/>
      <c r="Z209" s="369"/>
      <c r="AA209" s="369"/>
      <c r="AB209" s="369"/>
      <c r="AC209" s="369"/>
      <c r="AD209" s="369"/>
      <c r="AE209" s="369"/>
      <c r="AF209" s="369"/>
      <c r="AG209" s="369"/>
      <c r="AH209" s="369"/>
      <c r="AI209" s="371"/>
      <c r="AJ209" s="371"/>
      <c r="AK209" s="369"/>
      <c r="AL209" s="369"/>
      <c r="AM209" s="369"/>
      <c r="AN209" s="369"/>
      <c r="AO209" s="369"/>
      <c r="AP209" s="369"/>
      <c r="AQ209" s="369"/>
      <c r="AR209" s="369"/>
      <c r="AS209" s="371"/>
      <c r="AT209" s="371"/>
      <c r="AU209" s="371"/>
      <c r="AV209" s="369"/>
      <c r="AW209" s="369"/>
      <c r="AX209" s="369"/>
      <c r="AY209" s="369"/>
      <c r="AZ209" s="369"/>
      <c r="BA209" s="369"/>
      <c r="BB209" s="369"/>
      <c r="BC209" s="369"/>
      <c r="BD209" s="369"/>
      <c r="BE209" s="369"/>
      <c r="BF209" s="369"/>
      <c r="BG209" s="369"/>
      <c r="BH209" s="369"/>
      <c r="BI209" s="369"/>
      <c r="BJ209" s="369"/>
      <c r="BK209" s="369"/>
      <c r="BL209" s="369"/>
      <c r="BM209" s="369"/>
      <c r="BN209" s="369"/>
      <c r="BO209" s="369"/>
      <c r="BP209" s="369"/>
      <c r="BQ209" s="369"/>
      <c r="BR209" s="369"/>
      <c r="BS209" s="369"/>
      <c r="BT209" s="369"/>
      <c r="BU209" s="369"/>
      <c r="BV209" s="369"/>
      <c r="BW209" s="370" t="s">
        <v>6821</v>
      </c>
    </row>
    <row r="210" spans="1:75">
      <c r="A210" s="354">
        <v>208</v>
      </c>
      <c r="B210" s="354" t="s">
        <v>6638</v>
      </c>
      <c r="C210" s="355" t="s">
        <v>4769</v>
      </c>
      <c r="D210" s="361">
        <v>98</v>
      </c>
      <c r="E210" s="355" t="s">
        <v>3652</v>
      </c>
      <c r="F210" s="355" t="s">
        <v>3652</v>
      </c>
      <c r="G210" s="355" t="s">
        <v>3653</v>
      </c>
      <c r="H210" s="355" t="s">
        <v>3654</v>
      </c>
      <c r="I210" s="356" t="s">
        <v>4146</v>
      </c>
      <c r="J210" s="355" t="s">
        <v>3099</v>
      </c>
      <c r="K210" s="355">
        <v>82291777645</v>
      </c>
      <c r="L210" s="355" t="s">
        <v>3099</v>
      </c>
      <c r="M210" s="357">
        <v>43326</v>
      </c>
      <c r="N210" s="355" t="s">
        <v>4831</v>
      </c>
      <c r="O210" s="357">
        <v>43337</v>
      </c>
      <c r="P210" s="357">
        <v>43396</v>
      </c>
      <c r="Q210" s="358">
        <v>43419</v>
      </c>
      <c r="R210" s="359">
        <v>0.38263888888888892</v>
      </c>
      <c r="S210" s="355" t="s">
        <v>5918</v>
      </c>
      <c r="T210" s="355">
        <v>8117958171</v>
      </c>
      <c r="U210" s="355" t="s">
        <v>5810</v>
      </c>
      <c r="V210" s="355" t="s">
        <v>4144</v>
      </c>
      <c r="W210" s="355" t="s">
        <v>4145</v>
      </c>
      <c r="X210" s="355" t="s">
        <v>8054</v>
      </c>
      <c r="Y210" s="355">
        <v>1</v>
      </c>
      <c r="Z210" s="355"/>
      <c r="AA210" s="360">
        <v>-5415137</v>
      </c>
      <c r="AB210" s="360">
        <v>105258911</v>
      </c>
      <c r="AC210" s="355"/>
      <c r="AD210" s="355"/>
      <c r="AE210" s="355"/>
      <c r="AF210" s="355">
        <v>149</v>
      </c>
      <c r="AG210" s="355">
        <v>137</v>
      </c>
      <c r="AH210" s="355"/>
      <c r="AI210" s="356"/>
      <c r="AJ210" s="356" t="s">
        <v>6824</v>
      </c>
      <c r="AK210" s="355">
        <v>180</v>
      </c>
      <c r="AL210" s="355" t="s">
        <v>6808</v>
      </c>
      <c r="AM210" s="355">
        <v>13196665</v>
      </c>
      <c r="AN210" s="355" t="s">
        <v>8055</v>
      </c>
      <c r="AO210" s="355" t="s">
        <v>8056</v>
      </c>
      <c r="AP210" s="355">
        <v>930032648</v>
      </c>
      <c r="AQ210" s="355" t="s">
        <v>8057</v>
      </c>
      <c r="AR210" s="355">
        <v>930030398</v>
      </c>
      <c r="AS210" s="355" t="s">
        <v>8058</v>
      </c>
      <c r="AT210" s="356"/>
      <c r="AU210" s="356"/>
      <c r="AV210" s="355"/>
      <c r="AW210" s="355" t="s">
        <v>6814</v>
      </c>
      <c r="AX210" s="355">
        <v>35.33</v>
      </c>
      <c r="AY210" s="355">
        <v>52.61</v>
      </c>
      <c r="AZ210" s="355"/>
      <c r="BA210" s="355"/>
      <c r="BB210" s="355"/>
      <c r="BC210" s="355"/>
      <c r="BD210" s="355"/>
      <c r="BE210" s="355"/>
      <c r="BF210" s="355"/>
      <c r="BG210" s="355"/>
      <c r="BH210" s="355" t="s">
        <v>8059</v>
      </c>
      <c r="BI210" s="361" t="s">
        <v>6816</v>
      </c>
      <c r="BJ210" s="355" t="s">
        <v>6817</v>
      </c>
      <c r="BK210" s="355" t="s">
        <v>6818</v>
      </c>
      <c r="BL210" s="355" t="s">
        <v>3099</v>
      </c>
      <c r="BM210" s="355" t="s">
        <v>1206</v>
      </c>
      <c r="BN210" s="355"/>
      <c r="BO210" s="355"/>
      <c r="BP210" s="355" t="s">
        <v>6820</v>
      </c>
      <c r="BQ210" s="355"/>
      <c r="BR210" s="355"/>
      <c r="BS210" s="355"/>
      <c r="BT210" s="355"/>
      <c r="BU210" s="355"/>
      <c r="BV210" s="355"/>
      <c r="BW210" s="355" t="s">
        <v>6821</v>
      </c>
    </row>
    <row r="211" spans="1:75">
      <c r="A211" s="354">
        <v>209</v>
      </c>
      <c r="B211" s="354" t="s">
        <v>6639</v>
      </c>
      <c r="C211" s="355" t="s">
        <v>4769</v>
      </c>
      <c r="D211" s="361">
        <v>329</v>
      </c>
      <c r="E211" s="355" t="s">
        <v>5518</v>
      </c>
      <c r="F211" s="355" t="s">
        <v>3541</v>
      </c>
      <c r="G211" s="355" t="s">
        <v>3549</v>
      </c>
      <c r="H211" s="355" t="s">
        <v>3655</v>
      </c>
      <c r="I211" s="355" t="s">
        <v>4150</v>
      </c>
      <c r="J211" s="355" t="s">
        <v>5542</v>
      </c>
      <c r="K211" s="355">
        <v>82298524266</v>
      </c>
      <c r="L211" s="355" t="s">
        <v>4827</v>
      </c>
      <c r="M211" s="357">
        <v>43330</v>
      </c>
      <c r="N211" s="355" t="s">
        <v>4831</v>
      </c>
      <c r="O211" s="357">
        <v>43335</v>
      </c>
      <c r="P211" s="357">
        <v>43384</v>
      </c>
      <c r="Q211" s="358">
        <v>43418</v>
      </c>
      <c r="R211" s="359">
        <v>0.55625000000000002</v>
      </c>
      <c r="S211" s="355" t="s">
        <v>8060</v>
      </c>
      <c r="T211" s="355">
        <v>81298344422</v>
      </c>
      <c r="U211" s="355" t="s">
        <v>5810</v>
      </c>
      <c r="V211" s="378" t="s">
        <v>4147</v>
      </c>
      <c r="W211" s="355" t="s">
        <v>4148</v>
      </c>
      <c r="X211" s="355" t="s">
        <v>8061</v>
      </c>
      <c r="Y211" s="355">
        <v>1</v>
      </c>
      <c r="Z211" s="355"/>
      <c r="AA211" s="360">
        <v>-6168925</v>
      </c>
      <c r="AB211" s="360">
        <v>106827021</v>
      </c>
      <c r="AC211" s="355"/>
      <c r="AD211" s="355"/>
      <c r="AE211" s="355"/>
      <c r="AF211" s="355">
        <v>147</v>
      </c>
      <c r="AG211" s="355">
        <v>146</v>
      </c>
      <c r="AH211" s="355"/>
      <c r="AI211" s="356"/>
      <c r="AJ211" s="356" t="s">
        <v>6807</v>
      </c>
      <c r="AK211" s="355">
        <v>180</v>
      </c>
      <c r="AL211" s="355" t="s">
        <v>6808</v>
      </c>
      <c r="AM211" s="355">
        <v>132112311</v>
      </c>
      <c r="AN211" s="355" t="s">
        <v>8062</v>
      </c>
      <c r="AO211" s="355" t="s">
        <v>8063</v>
      </c>
      <c r="AP211" s="355">
        <v>930032619</v>
      </c>
      <c r="AQ211" s="355" t="s">
        <v>8064</v>
      </c>
      <c r="AR211" s="355">
        <v>930027981</v>
      </c>
      <c r="AS211" s="355">
        <v>121636</v>
      </c>
      <c r="AT211" s="356"/>
      <c r="AU211" s="356"/>
      <c r="AV211" s="355"/>
      <c r="AW211" s="355" t="s">
        <v>6814</v>
      </c>
      <c r="AX211" s="355">
        <v>36.229999999999997</v>
      </c>
      <c r="AY211" s="355">
        <v>53.04</v>
      </c>
      <c r="AZ211" s="355"/>
      <c r="BA211" s="355"/>
      <c r="BB211" s="355"/>
      <c r="BC211" s="355"/>
      <c r="BD211" s="355"/>
      <c r="BE211" s="355"/>
      <c r="BF211" s="355"/>
      <c r="BG211" s="355"/>
      <c r="BH211" s="355" t="s">
        <v>8065</v>
      </c>
      <c r="BI211" s="361" t="s">
        <v>6816</v>
      </c>
      <c r="BJ211" s="355" t="s">
        <v>6817</v>
      </c>
      <c r="BK211" s="355" t="s">
        <v>6818</v>
      </c>
      <c r="BL211" s="355" t="s">
        <v>5542</v>
      </c>
      <c r="BM211" s="355" t="s">
        <v>5167</v>
      </c>
      <c r="BN211" s="355"/>
      <c r="BO211" s="355"/>
      <c r="BP211" s="355" t="s">
        <v>6820</v>
      </c>
      <c r="BQ211" s="355"/>
      <c r="BR211" s="355"/>
      <c r="BS211" s="355"/>
      <c r="BT211" s="355"/>
      <c r="BU211" s="355"/>
      <c r="BV211" s="355"/>
      <c r="BW211" s="355" t="s">
        <v>6821</v>
      </c>
    </row>
    <row r="212" spans="1:75" hidden="1">
      <c r="A212" s="343">
        <v>210</v>
      </c>
      <c r="B212" s="343" t="e">
        <v>#N/A</v>
      </c>
      <c r="C212" s="369"/>
      <c r="D212" s="369"/>
      <c r="E212" s="369" t="s">
        <v>166</v>
      </c>
      <c r="F212" s="370" t="s">
        <v>3541</v>
      </c>
      <c r="G212" s="369" t="s">
        <v>3542</v>
      </c>
      <c r="H212" s="369" t="s">
        <v>3656</v>
      </c>
      <c r="I212" s="369" t="s">
        <v>5934</v>
      </c>
      <c r="J212" s="369"/>
      <c r="K212" s="369"/>
      <c r="L212" s="369"/>
      <c r="M212" s="369"/>
      <c r="N212" s="369"/>
      <c r="O212" s="369"/>
      <c r="P212" s="369"/>
      <c r="Q212" s="369"/>
      <c r="R212" s="369"/>
      <c r="S212" s="369"/>
      <c r="T212" s="369"/>
      <c r="U212" s="369" t="s">
        <v>5810</v>
      </c>
      <c r="V212" s="369"/>
      <c r="W212" s="371"/>
      <c r="X212" s="372"/>
      <c r="Y212" s="372"/>
      <c r="Z212" s="369"/>
      <c r="AA212" s="369"/>
      <c r="AB212" s="369"/>
      <c r="AC212" s="369"/>
      <c r="AD212" s="369"/>
      <c r="AE212" s="371"/>
      <c r="AF212" s="371"/>
      <c r="AG212" s="371"/>
      <c r="AH212" s="369"/>
      <c r="AI212" s="372"/>
      <c r="AJ212" s="372"/>
      <c r="AK212" s="369"/>
      <c r="AL212" s="369"/>
      <c r="AM212" s="369"/>
      <c r="AN212" s="371"/>
      <c r="AO212" s="371"/>
      <c r="AP212" s="371"/>
      <c r="AQ212" s="371"/>
      <c r="AR212" s="369"/>
      <c r="AS212" s="372"/>
      <c r="AT212" s="372"/>
      <c r="AU212" s="372"/>
      <c r="AV212" s="369"/>
      <c r="AW212" s="369"/>
      <c r="AX212" s="371"/>
      <c r="AY212" s="371"/>
      <c r="AZ212" s="369"/>
      <c r="BA212" s="369"/>
      <c r="BB212" s="369"/>
      <c r="BC212" s="369"/>
      <c r="BD212" s="369"/>
      <c r="BE212" s="369"/>
      <c r="BF212" s="369"/>
      <c r="BG212" s="369"/>
      <c r="BH212" s="369"/>
      <c r="BI212" s="369"/>
      <c r="BJ212" s="369"/>
      <c r="BK212" s="369"/>
      <c r="BL212" s="369"/>
      <c r="BM212" s="369"/>
      <c r="BN212" s="369"/>
      <c r="BO212" s="369"/>
      <c r="BP212" s="369"/>
      <c r="BQ212" s="369"/>
      <c r="BR212" s="369"/>
      <c r="BS212" s="369"/>
      <c r="BT212" s="369"/>
      <c r="BU212" s="369"/>
      <c r="BV212" s="369"/>
      <c r="BW212" s="370" t="s">
        <v>6821</v>
      </c>
    </row>
    <row r="213" spans="1:75" hidden="1">
      <c r="A213" s="343">
        <v>211</v>
      </c>
      <c r="B213" s="343" t="e">
        <v>#N/A</v>
      </c>
      <c r="C213" s="369"/>
      <c r="D213" s="373">
        <v>359</v>
      </c>
      <c r="E213" s="369" t="s">
        <v>166</v>
      </c>
      <c r="F213" s="370" t="s">
        <v>3541</v>
      </c>
      <c r="G213" s="369" t="s">
        <v>3546</v>
      </c>
      <c r="H213" s="369" t="s">
        <v>3657</v>
      </c>
      <c r="I213" s="369" t="s">
        <v>5943</v>
      </c>
      <c r="J213" s="369"/>
      <c r="K213" s="369"/>
      <c r="L213" s="369"/>
      <c r="M213" s="369"/>
      <c r="N213" s="369"/>
      <c r="O213" s="369"/>
      <c r="P213" s="369"/>
      <c r="Q213" s="369"/>
      <c r="R213" s="369"/>
      <c r="S213" s="369"/>
      <c r="T213" s="369"/>
      <c r="U213" s="369" t="s">
        <v>5810</v>
      </c>
      <c r="V213" s="369"/>
      <c r="W213" s="372"/>
      <c r="X213" s="371"/>
      <c r="Y213" s="371"/>
      <c r="Z213" s="369"/>
      <c r="AA213" s="369"/>
      <c r="AB213" s="369"/>
      <c r="AC213" s="369"/>
      <c r="AD213" s="369"/>
      <c r="AE213" s="369"/>
      <c r="AF213" s="369"/>
      <c r="AG213" s="369"/>
      <c r="AH213" s="369"/>
      <c r="AI213" s="371"/>
      <c r="AJ213" s="371"/>
      <c r="AK213" s="369"/>
      <c r="AL213" s="369"/>
      <c r="AM213" s="369"/>
      <c r="AN213" s="372"/>
      <c r="AO213" s="372"/>
      <c r="AP213" s="372"/>
      <c r="AQ213" s="372"/>
      <c r="AR213" s="372"/>
      <c r="AS213" s="371"/>
      <c r="AT213" s="371"/>
      <c r="AU213" s="371"/>
      <c r="AV213" s="369"/>
      <c r="AW213" s="369"/>
      <c r="AX213" s="372"/>
      <c r="AY213" s="372"/>
      <c r="AZ213" s="369"/>
      <c r="BA213" s="369"/>
      <c r="BB213" s="369"/>
      <c r="BC213" s="369"/>
      <c r="BD213" s="369"/>
      <c r="BE213" s="369"/>
      <c r="BF213" s="369"/>
      <c r="BG213" s="369"/>
      <c r="BH213" s="369"/>
      <c r="BI213" s="369"/>
      <c r="BJ213" s="369"/>
      <c r="BK213" s="369"/>
      <c r="BL213" s="369"/>
      <c r="BM213" s="369"/>
      <c r="BN213" s="369"/>
      <c r="BO213" s="369"/>
      <c r="BP213" s="369"/>
      <c r="BQ213" s="369"/>
      <c r="BR213" s="369"/>
      <c r="BS213" s="369"/>
      <c r="BT213" s="369"/>
      <c r="BU213" s="369"/>
      <c r="BV213" s="369"/>
      <c r="BW213" s="370" t="s">
        <v>6821</v>
      </c>
    </row>
    <row r="214" spans="1:75">
      <c r="A214" s="354">
        <v>212</v>
      </c>
      <c r="B214" s="354" t="s">
        <v>6640</v>
      </c>
      <c r="C214" s="355" t="s">
        <v>4769</v>
      </c>
      <c r="D214" s="356"/>
      <c r="E214" s="355" t="s">
        <v>4824</v>
      </c>
      <c r="F214" s="355" t="s">
        <v>3541</v>
      </c>
      <c r="G214" s="355" t="s">
        <v>3544</v>
      </c>
      <c r="H214" s="355" t="s">
        <v>3658</v>
      </c>
      <c r="I214" s="356" t="s">
        <v>4676</v>
      </c>
      <c r="J214" s="355" t="s">
        <v>3023</v>
      </c>
      <c r="K214" s="355"/>
      <c r="L214" s="355"/>
      <c r="M214" s="356"/>
      <c r="N214" s="355" t="s">
        <v>4831</v>
      </c>
      <c r="O214" s="356"/>
      <c r="P214" s="355"/>
      <c r="Q214" s="358">
        <v>43473</v>
      </c>
      <c r="R214" s="355"/>
      <c r="S214" s="355"/>
      <c r="T214" s="355"/>
      <c r="U214" s="355" t="s">
        <v>5810</v>
      </c>
      <c r="V214" s="355" t="s">
        <v>4674</v>
      </c>
      <c r="W214" s="355" t="s">
        <v>4675</v>
      </c>
      <c r="X214" s="355"/>
      <c r="Y214" s="355"/>
      <c r="Z214" s="355"/>
      <c r="AA214" s="355">
        <f>VLOOKUP(B214,TaskSurvey!$A$2:$AR$237,21,FALSE)</f>
        <v>-6296359</v>
      </c>
      <c r="AB214" s="355">
        <f>VLOOKUP(B214,TaskSurvey!$A$2:$AR$237,22,FALSE)</f>
        <v>1063957</v>
      </c>
      <c r="AC214" s="355"/>
      <c r="AD214" s="355"/>
      <c r="AE214" s="355"/>
      <c r="AF214" s="355"/>
      <c r="AG214" s="355">
        <v>162</v>
      </c>
      <c r="AH214" s="355"/>
      <c r="AI214" s="356"/>
      <c r="AJ214" s="356"/>
      <c r="AK214" s="355"/>
      <c r="AL214" s="355"/>
      <c r="AM214" s="355">
        <v>13195247</v>
      </c>
      <c r="AN214" s="355" t="s">
        <v>8066</v>
      </c>
      <c r="AO214" s="355" t="s">
        <v>8067</v>
      </c>
      <c r="AP214" s="355">
        <v>930032649</v>
      </c>
      <c r="AQ214" s="355" t="s">
        <v>8068</v>
      </c>
      <c r="AR214" s="355">
        <v>930032508</v>
      </c>
      <c r="AS214" s="355">
        <v>12164009</v>
      </c>
      <c r="AT214" s="356"/>
      <c r="AU214" s="356"/>
      <c r="AV214" s="355"/>
      <c r="AW214" s="355" t="s">
        <v>6814</v>
      </c>
      <c r="AX214" s="355" t="s">
        <v>8069</v>
      </c>
      <c r="AY214" s="355" t="s">
        <v>8070</v>
      </c>
      <c r="AZ214" s="355"/>
      <c r="BA214" s="355"/>
      <c r="BB214" s="355"/>
      <c r="BC214" s="355"/>
      <c r="BD214" s="355"/>
      <c r="BE214" s="355"/>
      <c r="BF214" s="355"/>
      <c r="BG214" s="355"/>
      <c r="BH214" s="355"/>
      <c r="BI214" s="361" t="s">
        <v>6816</v>
      </c>
      <c r="BJ214" s="355" t="s">
        <v>6817</v>
      </c>
      <c r="BK214" s="355" t="s">
        <v>6818</v>
      </c>
      <c r="BL214" s="355" t="s">
        <v>3023</v>
      </c>
      <c r="BM214" s="355" t="s">
        <v>3023</v>
      </c>
      <c r="BN214" s="355" t="s">
        <v>8071</v>
      </c>
      <c r="BO214" s="355"/>
      <c r="BP214" s="355" t="s">
        <v>8072</v>
      </c>
      <c r="BQ214" s="355"/>
      <c r="BR214" s="355"/>
      <c r="BS214" s="355"/>
      <c r="BT214" s="355"/>
      <c r="BU214" s="355"/>
      <c r="BV214" s="355"/>
      <c r="BW214" s="355" t="s">
        <v>6821</v>
      </c>
    </row>
    <row r="215" spans="1:75" hidden="1">
      <c r="A215" s="343">
        <v>213</v>
      </c>
      <c r="B215" s="343" t="e">
        <v>#N/A</v>
      </c>
      <c r="C215" s="369"/>
      <c r="D215" s="369"/>
      <c r="E215" s="369" t="s">
        <v>166</v>
      </c>
      <c r="F215" s="370" t="s">
        <v>3541</v>
      </c>
      <c r="G215" s="369" t="s">
        <v>3544</v>
      </c>
      <c r="H215" s="369" t="s">
        <v>3659</v>
      </c>
      <c r="I215" s="369" t="s">
        <v>4162</v>
      </c>
      <c r="J215" s="369"/>
      <c r="K215" s="369"/>
      <c r="L215" s="369"/>
      <c r="M215" s="369"/>
      <c r="N215" s="369"/>
      <c r="O215" s="369"/>
      <c r="P215" s="369"/>
      <c r="Q215" s="369"/>
      <c r="R215" s="369"/>
      <c r="S215" s="369"/>
      <c r="T215" s="369"/>
      <c r="U215" s="369"/>
      <c r="V215" s="369"/>
      <c r="W215" s="369"/>
      <c r="X215" s="369"/>
      <c r="Y215" s="369"/>
      <c r="Z215" s="369"/>
      <c r="AA215" s="369"/>
      <c r="AB215" s="369"/>
      <c r="AC215" s="369"/>
      <c r="AD215" s="369"/>
      <c r="AE215" s="369"/>
      <c r="AF215" s="369"/>
      <c r="AG215" s="369"/>
      <c r="AH215" s="369"/>
      <c r="AI215" s="371"/>
      <c r="AJ215" s="371"/>
      <c r="AK215" s="369"/>
      <c r="AL215" s="369"/>
      <c r="AM215" s="369"/>
      <c r="AN215" s="369"/>
      <c r="AO215" s="369"/>
      <c r="AP215" s="369"/>
      <c r="AQ215" s="369"/>
      <c r="AR215" s="369"/>
      <c r="AS215" s="371"/>
      <c r="AT215" s="371"/>
      <c r="AU215" s="371"/>
      <c r="AV215" s="369"/>
      <c r="AW215" s="369"/>
      <c r="AX215" s="369"/>
      <c r="AY215" s="369"/>
      <c r="AZ215" s="369"/>
      <c r="BA215" s="369"/>
      <c r="BB215" s="369"/>
      <c r="BC215" s="369"/>
      <c r="BD215" s="369"/>
      <c r="BE215" s="369"/>
      <c r="BF215" s="369"/>
      <c r="BG215" s="369"/>
      <c r="BH215" s="369"/>
      <c r="BI215" s="369"/>
      <c r="BJ215" s="369"/>
      <c r="BK215" s="369"/>
      <c r="BL215" s="369"/>
      <c r="BM215" s="369"/>
      <c r="BN215" s="369"/>
      <c r="BO215" s="369"/>
      <c r="BP215" s="369"/>
      <c r="BQ215" s="369"/>
      <c r="BR215" s="369"/>
      <c r="BS215" s="369"/>
      <c r="BT215" s="369"/>
      <c r="BU215" s="369"/>
      <c r="BV215" s="369"/>
      <c r="BW215" s="370" t="s">
        <v>6821</v>
      </c>
    </row>
    <row r="216" spans="1:75">
      <c r="A216" s="354">
        <v>214</v>
      </c>
      <c r="B216" s="354" t="s">
        <v>6641</v>
      </c>
      <c r="C216" s="355" t="s">
        <v>4769</v>
      </c>
      <c r="D216" s="361">
        <v>340</v>
      </c>
      <c r="E216" s="355" t="s">
        <v>5518</v>
      </c>
      <c r="F216" s="355" t="s">
        <v>3541</v>
      </c>
      <c r="G216" s="355" t="s">
        <v>3546</v>
      </c>
      <c r="H216" s="355" t="s">
        <v>3660</v>
      </c>
      <c r="I216" s="355" t="s">
        <v>8073</v>
      </c>
      <c r="J216" s="355" t="s">
        <v>4825</v>
      </c>
      <c r="K216" s="355">
        <v>81388320435</v>
      </c>
      <c r="L216" s="355" t="s">
        <v>4827</v>
      </c>
      <c r="M216" s="368">
        <v>43328</v>
      </c>
      <c r="N216" s="355" t="s">
        <v>4831</v>
      </c>
      <c r="O216" s="368">
        <v>43328</v>
      </c>
      <c r="P216" s="357">
        <v>43383</v>
      </c>
      <c r="Q216" s="358">
        <v>43418</v>
      </c>
      <c r="R216" s="359">
        <v>0.50416666666666665</v>
      </c>
      <c r="S216" s="355" t="s">
        <v>5228</v>
      </c>
      <c r="T216" s="355">
        <v>83807382210</v>
      </c>
      <c r="U216" s="355" t="s">
        <v>5810</v>
      </c>
      <c r="V216" s="378" t="s">
        <v>4159</v>
      </c>
      <c r="W216" s="355" t="s">
        <v>4160</v>
      </c>
      <c r="X216" s="355" t="s">
        <v>8074</v>
      </c>
      <c r="Y216" s="355">
        <v>1</v>
      </c>
      <c r="Z216" s="355"/>
      <c r="AA216" s="360">
        <v>-6236325</v>
      </c>
      <c r="AB216" s="360">
        <v>106868267</v>
      </c>
      <c r="AC216" s="355"/>
      <c r="AD216" s="355"/>
      <c r="AE216" s="355"/>
      <c r="AF216" s="355">
        <v>158</v>
      </c>
      <c r="AG216" s="355">
        <v>138</v>
      </c>
      <c r="AH216" s="355"/>
      <c r="AI216" s="356"/>
      <c r="AJ216" s="355" t="s">
        <v>6850</v>
      </c>
      <c r="AK216" s="355">
        <v>180</v>
      </c>
      <c r="AL216" s="355" t="s">
        <v>6808</v>
      </c>
      <c r="AM216" s="355">
        <v>13215026</v>
      </c>
      <c r="AN216" s="355" t="s">
        <v>8075</v>
      </c>
      <c r="AO216" s="355" t="s">
        <v>8076</v>
      </c>
      <c r="AP216" s="355">
        <v>930032663</v>
      </c>
      <c r="AQ216" s="355" t="s">
        <v>8077</v>
      </c>
      <c r="AR216" s="355">
        <v>930027985</v>
      </c>
      <c r="AS216" s="355">
        <v>12163765</v>
      </c>
      <c r="AT216" s="356"/>
      <c r="AU216" s="355"/>
      <c r="AV216" s="355"/>
      <c r="AW216" s="355" t="s">
        <v>6814</v>
      </c>
      <c r="AX216" s="355">
        <v>35.69</v>
      </c>
      <c r="AY216" s="355">
        <v>54.99</v>
      </c>
      <c r="AZ216" s="355"/>
      <c r="BA216" s="355"/>
      <c r="BB216" s="355"/>
      <c r="BC216" s="355"/>
      <c r="BD216" s="355"/>
      <c r="BE216" s="355"/>
      <c r="BF216" s="355"/>
      <c r="BG216" s="355"/>
      <c r="BH216" s="355"/>
      <c r="BI216" s="361" t="s">
        <v>6816</v>
      </c>
      <c r="BJ216" s="355" t="s">
        <v>6817</v>
      </c>
      <c r="BK216" s="355" t="s">
        <v>6818</v>
      </c>
      <c r="BL216" s="355" t="s">
        <v>7739</v>
      </c>
      <c r="BM216" s="355" t="s">
        <v>7739</v>
      </c>
      <c r="BN216" s="355"/>
      <c r="BO216" s="355"/>
      <c r="BP216" s="355" t="s">
        <v>6820</v>
      </c>
      <c r="BQ216" s="355"/>
      <c r="BR216" s="355"/>
      <c r="BS216" s="355"/>
      <c r="BT216" s="355"/>
      <c r="BU216" s="355"/>
      <c r="BV216" s="355"/>
      <c r="BW216" s="355" t="s">
        <v>6821</v>
      </c>
    </row>
    <row r="217" spans="1:75">
      <c r="A217" s="354">
        <v>215</v>
      </c>
      <c r="B217" s="354" t="s">
        <v>6642</v>
      </c>
      <c r="C217" s="355" t="s">
        <v>4769</v>
      </c>
      <c r="D217" s="361">
        <v>5</v>
      </c>
      <c r="E217" s="355" t="s">
        <v>3972</v>
      </c>
      <c r="F217" s="355" t="s">
        <v>3570</v>
      </c>
      <c r="G217" s="355" t="s">
        <v>3571</v>
      </c>
      <c r="H217" s="355" t="s">
        <v>3661</v>
      </c>
      <c r="I217" s="361" t="s">
        <v>4166</v>
      </c>
      <c r="J217" s="355" t="s">
        <v>3005</v>
      </c>
      <c r="K217" s="355">
        <v>85321902868</v>
      </c>
      <c r="L217" s="355" t="s">
        <v>4879</v>
      </c>
      <c r="M217" s="368">
        <v>43351</v>
      </c>
      <c r="N217" s="355" t="s">
        <v>4831</v>
      </c>
      <c r="O217" s="368">
        <v>43351</v>
      </c>
      <c r="P217" s="357">
        <v>43396</v>
      </c>
      <c r="Q217" s="358">
        <v>43423</v>
      </c>
      <c r="R217" s="359">
        <v>0.45902777777777781</v>
      </c>
      <c r="S217" s="355" t="s">
        <v>8078</v>
      </c>
      <c r="T217" s="355">
        <v>87723419266</v>
      </c>
      <c r="U217" s="355" t="s">
        <v>5810</v>
      </c>
      <c r="V217" s="355" t="s">
        <v>4163</v>
      </c>
      <c r="W217" s="355" t="s">
        <v>4164</v>
      </c>
      <c r="X217" s="355" t="s">
        <v>8079</v>
      </c>
      <c r="Y217" s="355">
        <v>1</v>
      </c>
      <c r="Z217" s="355"/>
      <c r="AA217" s="360">
        <v>-6920736</v>
      </c>
      <c r="AB217" s="360">
        <v>107607504</v>
      </c>
      <c r="AC217" s="355"/>
      <c r="AD217" s="355"/>
      <c r="AE217" s="355"/>
      <c r="AF217" s="355">
        <v>149</v>
      </c>
      <c r="AG217" s="355">
        <v>149</v>
      </c>
      <c r="AH217" s="355"/>
      <c r="AI217" s="356"/>
      <c r="AJ217" s="355" t="s">
        <v>6807</v>
      </c>
      <c r="AK217" s="355">
        <v>180</v>
      </c>
      <c r="AL217" s="355" t="s">
        <v>6808</v>
      </c>
      <c r="AM217" s="355">
        <v>13195961</v>
      </c>
      <c r="AN217" s="355" t="s">
        <v>8080</v>
      </c>
      <c r="AO217" s="355" t="s">
        <v>8081</v>
      </c>
      <c r="AP217" s="355">
        <v>930032627</v>
      </c>
      <c r="AQ217" s="355" t="s">
        <v>8082</v>
      </c>
      <c r="AR217" s="355">
        <v>930030163</v>
      </c>
      <c r="AS217" s="355">
        <v>12163559</v>
      </c>
      <c r="AT217" s="356"/>
      <c r="AU217" s="355"/>
      <c r="AV217" s="355"/>
      <c r="AW217" s="355" t="s">
        <v>6814</v>
      </c>
      <c r="AX217" s="355"/>
      <c r="AY217" s="355"/>
      <c r="AZ217" s="355"/>
      <c r="BA217" s="355"/>
      <c r="BB217" s="355"/>
      <c r="BC217" s="355"/>
      <c r="BD217" s="355"/>
      <c r="BE217" s="355"/>
      <c r="BF217" s="355"/>
      <c r="BG217" s="355"/>
      <c r="BH217" s="355" t="s">
        <v>8083</v>
      </c>
      <c r="BI217" s="361" t="s">
        <v>6816</v>
      </c>
      <c r="BJ217" s="355" t="s">
        <v>6817</v>
      </c>
      <c r="BK217" s="355" t="s">
        <v>6818</v>
      </c>
      <c r="BL217" s="355" t="s">
        <v>3008</v>
      </c>
      <c r="BM217" s="355" t="s">
        <v>2999</v>
      </c>
      <c r="BN217" s="355"/>
      <c r="BO217" s="355"/>
      <c r="BP217" s="355" t="s">
        <v>6820</v>
      </c>
      <c r="BQ217" s="355"/>
      <c r="BR217" s="355"/>
      <c r="BS217" s="355"/>
      <c r="BT217" s="355"/>
      <c r="BU217" s="355"/>
      <c r="BV217" s="355"/>
      <c r="BW217" s="355" t="s">
        <v>6821</v>
      </c>
    </row>
    <row r="218" spans="1:75">
      <c r="A218" s="354">
        <v>216</v>
      </c>
      <c r="B218" s="354" t="s">
        <v>6643</v>
      </c>
      <c r="C218" s="355" t="s">
        <v>4769</v>
      </c>
      <c r="D218" s="356"/>
      <c r="E218" s="355" t="s">
        <v>3972</v>
      </c>
      <c r="F218" s="355" t="s">
        <v>3570</v>
      </c>
      <c r="G218" s="355" t="s">
        <v>3571</v>
      </c>
      <c r="H218" s="355" t="s">
        <v>3662</v>
      </c>
      <c r="I218" s="355" t="s">
        <v>4170</v>
      </c>
      <c r="J218" s="355" t="s">
        <v>3005</v>
      </c>
      <c r="K218" s="355">
        <v>85321902868</v>
      </c>
      <c r="L218" s="355" t="s">
        <v>4879</v>
      </c>
      <c r="M218" s="357">
        <v>43335</v>
      </c>
      <c r="N218" s="355" t="s">
        <v>4831</v>
      </c>
      <c r="O218" s="357">
        <v>43335</v>
      </c>
      <c r="P218" s="357">
        <v>43388</v>
      </c>
      <c r="Q218" s="358">
        <v>43421</v>
      </c>
      <c r="R218" s="359">
        <v>0.44722222222222219</v>
      </c>
      <c r="S218" s="355" t="s">
        <v>8084</v>
      </c>
      <c r="T218" s="355">
        <v>89605340404</v>
      </c>
      <c r="U218" s="355" t="s">
        <v>5810</v>
      </c>
      <c r="V218" s="355" t="s">
        <v>4167</v>
      </c>
      <c r="W218" s="355" t="s">
        <v>4168</v>
      </c>
      <c r="X218" s="356" t="s">
        <v>8085</v>
      </c>
      <c r="Y218" s="355">
        <v>1</v>
      </c>
      <c r="Z218" s="355"/>
      <c r="AA218" s="360">
        <v>-6814109</v>
      </c>
      <c r="AB218" s="360">
        <v>107621392</v>
      </c>
      <c r="AC218" s="355"/>
      <c r="AD218" s="355"/>
      <c r="AE218" s="356"/>
      <c r="AF218" s="355">
        <v>132</v>
      </c>
      <c r="AG218" s="355">
        <v>131</v>
      </c>
      <c r="AH218" s="355"/>
      <c r="AI218" s="356"/>
      <c r="AJ218" s="355" t="s">
        <v>6841</v>
      </c>
      <c r="AK218" s="355">
        <v>180</v>
      </c>
      <c r="AL218" s="355" t="s">
        <v>6808</v>
      </c>
      <c r="AM218" s="355">
        <v>13196420</v>
      </c>
      <c r="AN218" s="355" t="s">
        <v>8086</v>
      </c>
      <c r="AO218" s="355" t="s">
        <v>8087</v>
      </c>
      <c r="AP218" s="355">
        <v>930032624</v>
      </c>
      <c r="AQ218" s="355" t="s">
        <v>8088</v>
      </c>
      <c r="AR218" s="355">
        <v>930030405</v>
      </c>
      <c r="AS218" s="355">
        <v>5170864</v>
      </c>
      <c r="AT218" s="355"/>
      <c r="AU218" s="355"/>
      <c r="AV218" s="355"/>
      <c r="AW218" s="355" t="s">
        <v>6814</v>
      </c>
      <c r="AX218" s="355">
        <v>35.89</v>
      </c>
      <c r="AY218" s="355">
        <v>51.95</v>
      </c>
      <c r="AZ218" s="355"/>
      <c r="BA218" s="355"/>
      <c r="BB218" s="355"/>
      <c r="BC218" s="355"/>
      <c r="BD218" s="355"/>
      <c r="BE218" s="355"/>
      <c r="BF218" s="355"/>
      <c r="BG218" s="355"/>
      <c r="BH218" s="355" t="s">
        <v>8089</v>
      </c>
      <c r="BI218" s="361" t="s">
        <v>6816</v>
      </c>
      <c r="BJ218" s="355" t="s">
        <v>6817</v>
      </c>
      <c r="BK218" s="355" t="s">
        <v>6818</v>
      </c>
      <c r="BL218" s="355" t="s">
        <v>3005</v>
      </c>
      <c r="BM218" s="355" t="s">
        <v>2999</v>
      </c>
      <c r="BN218" s="355"/>
      <c r="BO218" s="355"/>
      <c r="BP218" s="355" t="s">
        <v>6820</v>
      </c>
      <c r="BQ218" s="355"/>
      <c r="BR218" s="355"/>
      <c r="BS218" s="355"/>
      <c r="BT218" s="355"/>
      <c r="BU218" s="355"/>
      <c r="BV218" s="355"/>
      <c r="BW218" s="355" t="s">
        <v>6821</v>
      </c>
    </row>
    <row r="219" spans="1:75">
      <c r="A219" s="354">
        <v>217</v>
      </c>
      <c r="B219" s="354" t="s">
        <v>6644</v>
      </c>
      <c r="C219" s="355" t="s">
        <v>4769</v>
      </c>
      <c r="D219" s="356"/>
      <c r="E219" s="355" t="s">
        <v>2949</v>
      </c>
      <c r="F219" s="355" t="s">
        <v>2941</v>
      </c>
      <c r="G219" s="355" t="s">
        <v>3663</v>
      </c>
      <c r="H219" s="355" t="s">
        <v>3664</v>
      </c>
      <c r="I219" s="355" t="s">
        <v>4174</v>
      </c>
      <c r="J219" s="355" t="s">
        <v>4825</v>
      </c>
      <c r="K219" s="355">
        <v>81388320435</v>
      </c>
      <c r="L219" s="355" t="s">
        <v>6243</v>
      </c>
      <c r="M219" s="357">
        <v>43326</v>
      </c>
      <c r="N219" s="355" t="s">
        <v>4831</v>
      </c>
      <c r="O219" s="357">
        <v>43339</v>
      </c>
      <c r="P219" s="357">
        <v>43392</v>
      </c>
      <c r="Q219" s="358">
        <v>43421</v>
      </c>
      <c r="R219" s="359">
        <v>0.47361111111111115</v>
      </c>
      <c r="S219" s="355" t="s">
        <v>8090</v>
      </c>
      <c r="T219" s="355">
        <v>81348686003</v>
      </c>
      <c r="U219" s="355" t="s">
        <v>5810</v>
      </c>
      <c r="V219" s="355" t="s">
        <v>4171</v>
      </c>
      <c r="W219" s="355" t="s">
        <v>4172</v>
      </c>
      <c r="X219" s="356" t="s">
        <v>8091</v>
      </c>
      <c r="Y219" s="355">
        <v>1</v>
      </c>
      <c r="Z219" s="355"/>
      <c r="AA219" s="360">
        <v>-698148</v>
      </c>
      <c r="AB219" s="360">
        <v>108476807</v>
      </c>
      <c r="AC219" s="355"/>
      <c r="AD219" s="355"/>
      <c r="AE219" s="356"/>
      <c r="AF219" s="355">
        <v>135</v>
      </c>
      <c r="AG219" s="356"/>
      <c r="AH219" s="355"/>
      <c r="AI219" s="356"/>
      <c r="AJ219" s="355" t="s">
        <v>6841</v>
      </c>
      <c r="AK219" s="355">
        <v>180</v>
      </c>
      <c r="AL219" s="355" t="s">
        <v>6808</v>
      </c>
      <c r="AM219" s="355">
        <v>13196681</v>
      </c>
      <c r="AN219" s="355" t="s">
        <v>8092</v>
      </c>
      <c r="AO219" s="355" t="s">
        <v>8093</v>
      </c>
      <c r="AP219" s="355">
        <v>930032636</v>
      </c>
      <c r="AQ219" s="355" t="s">
        <v>8094</v>
      </c>
      <c r="AR219" s="355">
        <v>930030388</v>
      </c>
      <c r="AS219" s="355">
        <v>7161326</v>
      </c>
      <c r="AT219" s="355"/>
      <c r="AU219" s="355"/>
      <c r="AV219" s="355"/>
      <c r="AW219" s="355" t="s">
        <v>6814</v>
      </c>
      <c r="AX219" s="355">
        <v>35.159999999999997</v>
      </c>
      <c r="AY219" s="355">
        <v>53.23</v>
      </c>
      <c r="AZ219" s="355"/>
      <c r="BA219" s="355"/>
      <c r="BB219" s="355"/>
      <c r="BC219" s="355"/>
      <c r="BD219" s="355"/>
      <c r="BE219" s="355"/>
      <c r="BF219" s="355"/>
      <c r="BG219" s="355"/>
      <c r="BH219" s="355" t="s">
        <v>8095</v>
      </c>
      <c r="BI219" s="361" t="s">
        <v>6816</v>
      </c>
      <c r="BJ219" s="355" t="s">
        <v>6817</v>
      </c>
      <c r="BK219" s="355" t="s">
        <v>6818</v>
      </c>
      <c r="BL219" s="355" t="s">
        <v>3011</v>
      </c>
      <c r="BM219" s="355" t="s">
        <v>3013</v>
      </c>
      <c r="BN219" s="355"/>
      <c r="BO219" s="355"/>
      <c r="BP219" s="355" t="s">
        <v>6820</v>
      </c>
      <c r="BQ219" s="355"/>
      <c r="BR219" s="355"/>
      <c r="BS219" s="355"/>
      <c r="BT219" s="355"/>
      <c r="BU219" s="355"/>
      <c r="BV219" s="355"/>
      <c r="BW219" s="355" t="s">
        <v>6821</v>
      </c>
    </row>
    <row r="220" spans="1:75">
      <c r="A220" s="354">
        <v>218</v>
      </c>
      <c r="B220" s="354" t="s">
        <v>6645</v>
      </c>
      <c r="C220" s="355" t="s">
        <v>4769</v>
      </c>
      <c r="D220" s="356"/>
      <c r="E220" s="355" t="s">
        <v>2949</v>
      </c>
      <c r="F220" s="355" t="s">
        <v>2941</v>
      </c>
      <c r="G220" s="355" t="s">
        <v>3663</v>
      </c>
      <c r="H220" s="355" t="s">
        <v>3665</v>
      </c>
      <c r="I220" s="355" t="s">
        <v>4178</v>
      </c>
      <c r="J220" s="355" t="s">
        <v>4825</v>
      </c>
      <c r="K220" s="355">
        <v>81388320435</v>
      </c>
      <c r="L220" s="355" t="s">
        <v>6243</v>
      </c>
      <c r="M220" s="357">
        <v>43332</v>
      </c>
      <c r="N220" s="355" t="s">
        <v>4831</v>
      </c>
      <c r="O220" s="357">
        <v>43335</v>
      </c>
      <c r="P220" s="357">
        <v>43390</v>
      </c>
      <c r="Q220" s="358">
        <v>43419</v>
      </c>
      <c r="R220" s="359">
        <v>0.4597222222222222</v>
      </c>
      <c r="S220" s="355" t="s">
        <v>8090</v>
      </c>
      <c r="T220" s="355">
        <v>81348686003</v>
      </c>
      <c r="U220" s="355" t="s">
        <v>5810</v>
      </c>
      <c r="V220" s="355" t="s">
        <v>4175</v>
      </c>
      <c r="W220" s="355" t="s">
        <v>4176</v>
      </c>
      <c r="X220" s="356" t="s">
        <v>8096</v>
      </c>
      <c r="Y220" s="355">
        <v>1</v>
      </c>
      <c r="Z220" s="355"/>
      <c r="AA220" s="360">
        <v>-3328016</v>
      </c>
      <c r="AB220" s="360">
        <v>114610061</v>
      </c>
      <c r="AC220" s="355"/>
      <c r="AD220" s="355"/>
      <c r="AE220" s="356"/>
      <c r="AF220" s="356"/>
      <c r="AG220" s="355">
        <v>124</v>
      </c>
      <c r="AH220" s="355"/>
      <c r="AI220" s="356"/>
      <c r="AJ220" s="355" t="s">
        <v>6841</v>
      </c>
      <c r="AK220" s="355">
        <v>180</v>
      </c>
      <c r="AL220" s="355" t="s">
        <v>6808</v>
      </c>
      <c r="AM220" s="355">
        <v>13212317</v>
      </c>
      <c r="AN220" s="355" t="s">
        <v>8097</v>
      </c>
      <c r="AO220" s="355" t="s">
        <v>8098</v>
      </c>
      <c r="AP220" s="355">
        <v>930032601</v>
      </c>
      <c r="AQ220" s="355" t="s">
        <v>8099</v>
      </c>
      <c r="AR220" s="355">
        <v>930030388</v>
      </c>
      <c r="AS220" s="355">
        <v>7161316</v>
      </c>
      <c r="AT220" s="355"/>
      <c r="AU220" s="355"/>
      <c r="AV220" s="355"/>
      <c r="AW220" s="355" t="s">
        <v>6814</v>
      </c>
      <c r="AX220" s="355">
        <v>37.229999999999997</v>
      </c>
      <c r="AY220" s="355">
        <v>53.39</v>
      </c>
      <c r="AZ220" s="355"/>
      <c r="BA220" s="355"/>
      <c r="BB220" s="355"/>
      <c r="BC220" s="355"/>
      <c r="BD220" s="355"/>
      <c r="BE220" s="355"/>
      <c r="BF220" s="355"/>
      <c r="BG220" s="355"/>
      <c r="BH220" s="355" t="s">
        <v>8100</v>
      </c>
      <c r="BI220" s="361" t="s">
        <v>6816</v>
      </c>
      <c r="BJ220" s="355" t="s">
        <v>6817</v>
      </c>
      <c r="BK220" s="355" t="s">
        <v>6818</v>
      </c>
      <c r="BL220" s="355" t="s">
        <v>3011</v>
      </c>
      <c r="BM220" s="355" t="s">
        <v>3013</v>
      </c>
      <c r="BN220" s="355"/>
      <c r="BO220" s="355"/>
      <c r="BP220" s="355" t="s">
        <v>6820</v>
      </c>
      <c r="BQ220" s="355"/>
      <c r="BR220" s="355"/>
      <c r="BS220" s="355"/>
      <c r="BT220" s="355"/>
      <c r="BU220" s="355"/>
      <c r="BV220" s="355"/>
      <c r="BW220" s="355" t="s">
        <v>6821</v>
      </c>
    </row>
    <row r="221" spans="1:75">
      <c r="A221" s="354">
        <v>219</v>
      </c>
      <c r="B221" s="354" t="s">
        <v>6646</v>
      </c>
      <c r="C221" s="355" t="s">
        <v>4769</v>
      </c>
      <c r="D221" s="361">
        <v>50</v>
      </c>
      <c r="E221" s="355" t="s">
        <v>2946</v>
      </c>
      <c r="F221" s="355" t="s">
        <v>2943</v>
      </c>
      <c r="G221" s="355" t="s">
        <v>3666</v>
      </c>
      <c r="H221" s="355" t="s">
        <v>3667</v>
      </c>
      <c r="I221" s="355" t="s">
        <v>2941</v>
      </c>
      <c r="J221" s="355" t="s">
        <v>3047</v>
      </c>
      <c r="K221" s="355">
        <v>81242025734</v>
      </c>
      <c r="L221" s="355" t="s">
        <v>6243</v>
      </c>
      <c r="M221" s="355" t="s">
        <v>8101</v>
      </c>
      <c r="N221" s="376" t="s">
        <v>4831</v>
      </c>
      <c r="O221" s="355" t="s">
        <v>8102</v>
      </c>
      <c r="P221" s="355" t="s">
        <v>8102</v>
      </c>
      <c r="Q221" s="355" t="s">
        <v>8102</v>
      </c>
      <c r="R221" s="355"/>
      <c r="S221" s="355" t="s">
        <v>8103</v>
      </c>
      <c r="T221" s="355">
        <v>81241750015</v>
      </c>
      <c r="U221" s="355" t="s">
        <v>5810</v>
      </c>
      <c r="V221" s="355" t="s">
        <v>4677</v>
      </c>
      <c r="W221" s="355" t="s">
        <v>4678</v>
      </c>
      <c r="X221" s="355" t="s">
        <v>8104</v>
      </c>
      <c r="Y221" s="356"/>
      <c r="Z221" s="355"/>
      <c r="AA221" s="355" t="str">
        <f>VLOOKUP(B221,TaskSurvey!$A$2:$AR$237,21,FALSE)</f>
        <v>5.07.54 S</v>
      </c>
      <c r="AB221" s="355" t="str">
        <f>VLOOKUP(B221,TaskSurvey!$A$2:$AR$237,22,FALSE)</f>
        <v>119.24.26 E</v>
      </c>
      <c r="AC221" s="355"/>
      <c r="AD221" s="355"/>
      <c r="AE221" s="356"/>
      <c r="AF221" s="356"/>
      <c r="AG221" s="355">
        <v>144</v>
      </c>
      <c r="AH221" s="355"/>
      <c r="AI221" s="356"/>
      <c r="AJ221" s="355"/>
      <c r="AK221" s="355"/>
      <c r="AL221" s="355"/>
      <c r="AM221" s="355">
        <v>13214717</v>
      </c>
      <c r="AN221" s="355" t="s">
        <v>8105</v>
      </c>
      <c r="AO221" s="355" t="s">
        <v>8106</v>
      </c>
      <c r="AP221" s="355">
        <v>930032621</v>
      </c>
      <c r="AQ221" s="355" t="s">
        <v>8107</v>
      </c>
      <c r="AR221" s="355">
        <v>930030406</v>
      </c>
      <c r="AS221" s="355">
        <v>12163469</v>
      </c>
      <c r="AT221" s="355"/>
      <c r="AU221" s="355"/>
      <c r="AV221" s="355"/>
      <c r="AW221" s="355" t="s">
        <v>6814</v>
      </c>
      <c r="AX221" s="355" t="s">
        <v>8108</v>
      </c>
      <c r="AY221" s="355" t="s">
        <v>8109</v>
      </c>
      <c r="AZ221" s="355"/>
      <c r="BA221" s="355"/>
      <c r="BB221" s="355"/>
      <c r="BC221" s="355"/>
      <c r="BD221" s="355"/>
      <c r="BE221" s="355"/>
      <c r="BF221" s="355"/>
      <c r="BG221" s="355"/>
      <c r="BH221" s="355"/>
      <c r="BI221" s="361" t="s">
        <v>6816</v>
      </c>
      <c r="BJ221" s="355" t="s">
        <v>6817</v>
      </c>
      <c r="BK221" s="355" t="s">
        <v>6818</v>
      </c>
      <c r="BL221" s="355" t="s">
        <v>3047</v>
      </c>
      <c r="BM221" s="355" t="s">
        <v>3047</v>
      </c>
      <c r="BN221" s="355"/>
      <c r="BO221" s="355"/>
      <c r="BP221" s="355" t="s">
        <v>6820</v>
      </c>
      <c r="BQ221" s="355"/>
      <c r="BR221" s="355"/>
      <c r="BS221" s="355"/>
      <c r="BT221" s="355"/>
      <c r="BU221" s="355"/>
      <c r="BV221" s="355"/>
      <c r="BW221" s="355" t="s">
        <v>6821</v>
      </c>
    </row>
    <row r="222" spans="1:75">
      <c r="A222" s="354">
        <v>220</v>
      </c>
      <c r="B222" s="354" t="s">
        <v>6647</v>
      </c>
      <c r="C222" s="355" t="s">
        <v>4769</v>
      </c>
      <c r="D222" s="356"/>
      <c r="E222" s="355" t="s">
        <v>2946</v>
      </c>
      <c r="F222" s="355" t="s">
        <v>2943</v>
      </c>
      <c r="G222" s="355" t="s">
        <v>3666</v>
      </c>
      <c r="H222" s="355" t="s">
        <v>3668</v>
      </c>
      <c r="I222" s="355" t="s">
        <v>4185</v>
      </c>
      <c r="J222" s="355" t="s">
        <v>3054</v>
      </c>
      <c r="K222" s="355">
        <v>81241623320</v>
      </c>
      <c r="L222" s="355" t="s">
        <v>6243</v>
      </c>
      <c r="M222" s="357">
        <v>43356</v>
      </c>
      <c r="N222" s="355" t="s">
        <v>4831</v>
      </c>
      <c r="O222" s="357">
        <v>43356</v>
      </c>
      <c r="P222" s="357">
        <v>43391</v>
      </c>
      <c r="Q222" s="358">
        <v>43418</v>
      </c>
      <c r="R222" s="359">
        <v>0.38819444444444445</v>
      </c>
      <c r="S222" s="355" t="s">
        <v>8110</v>
      </c>
      <c r="T222" s="355">
        <v>85242938664</v>
      </c>
      <c r="U222" s="355" t="s">
        <v>5810</v>
      </c>
      <c r="V222" s="355" t="s">
        <v>4183</v>
      </c>
      <c r="W222" s="355" t="s">
        <v>4184</v>
      </c>
      <c r="X222" s="356" t="s">
        <v>8111</v>
      </c>
      <c r="Y222" s="355">
        <v>1</v>
      </c>
      <c r="Z222" s="355"/>
      <c r="AA222" s="360">
        <v>-5135135</v>
      </c>
      <c r="AB222" s="360">
        <v>119437711</v>
      </c>
      <c r="AC222" s="355"/>
      <c r="AD222" s="355"/>
      <c r="AE222" s="355"/>
      <c r="AF222" s="355">
        <v>148</v>
      </c>
      <c r="AG222" s="355">
        <v>139</v>
      </c>
      <c r="AH222" s="355"/>
      <c r="AI222" s="356"/>
      <c r="AJ222" s="355" t="s">
        <v>6841</v>
      </c>
      <c r="AK222" s="355">
        <v>180</v>
      </c>
      <c r="AL222" s="355" t="s">
        <v>6808</v>
      </c>
      <c r="AM222" s="355">
        <v>13212249</v>
      </c>
      <c r="AN222" s="355" t="s">
        <v>8112</v>
      </c>
      <c r="AO222" s="355" t="s">
        <v>8113</v>
      </c>
      <c r="AP222" s="355">
        <v>930032641</v>
      </c>
      <c r="AQ222" s="355" t="s">
        <v>8114</v>
      </c>
      <c r="AR222" s="355">
        <v>930027975</v>
      </c>
      <c r="AS222" s="355">
        <v>12163503</v>
      </c>
      <c r="AT222" s="355"/>
      <c r="AU222" s="355"/>
      <c r="AV222" s="355"/>
      <c r="AW222" s="355" t="s">
        <v>6814</v>
      </c>
      <c r="AX222" s="355">
        <v>35.43</v>
      </c>
      <c r="AY222" s="355">
        <v>55.65</v>
      </c>
      <c r="AZ222" s="355"/>
      <c r="BA222" s="355"/>
      <c r="BB222" s="355"/>
      <c r="BC222" s="355"/>
      <c r="BD222" s="355"/>
      <c r="BE222" s="355"/>
      <c r="BF222" s="355"/>
      <c r="BG222" s="355"/>
      <c r="BH222" s="355"/>
      <c r="BI222" s="361" t="s">
        <v>6816</v>
      </c>
      <c r="BJ222" s="355" t="s">
        <v>6817</v>
      </c>
      <c r="BK222" s="355" t="s">
        <v>6818</v>
      </c>
      <c r="BL222" s="355" t="s">
        <v>3054</v>
      </c>
      <c r="BM222" s="355" t="s">
        <v>3054</v>
      </c>
      <c r="BN222" s="355"/>
      <c r="BO222" s="355"/>
      <c r="BP222" s="355" t="s">
        <v>6820</v>
      </c>
      <c r="BQ222" s="355"/>
      <c r="BR222" s="355"/>
      <c r="BS222" s="355"/>
      <c r="BT222" s="355"/>
      <c r="BU222" s="355"/>
      <c r="BV222" s="355"/>
      <c r="BW222" s="355" t="s">
        <v>6821</v>
      </c>
    </row>
    <row r="223" spans="1:75">
      <c r="A223" s="354">
        <v>221</v>
      </c>
      <c r="B223" s="354" t="s">
        <v>6648</v>
      </c>
      <c r="C223" s="355" t="s">
        <v>4769</v>
      </c>
      <c r="D223" s="356"/>
      <c r="E223" s="355" t="s">
        <v>2946</v>
      </c>
      <c r="F223" s="355" t="s">
        <v>2943</v>
      </c>
      <c r="G223" s="355" t="s">
        <v>3666</v>
      </c>
      <c r="H223" s="355" t="s">
        <v>3669</v>
      </c>
      <c r="I223" s="355" t="s">
        <v>4188</v>
      </c>
      <c r="J223" s="355" t="s">
        <v>3047</v>
      </c>
      <c r="K223" s="355">
        <v>81242025734</v>
      </c>
      <c r="L223" s="355" t="s">
        <v>6243</v>
      </c>
      <c r="M223" s="357">
        <v>43346</v>
      </c>
      <c r="N223" s="355" t="s">
        <v>4831</v>
      </c>
      <c r="O223" s="357">
        <v>43346</v>
      </c>
      <c r="P223" s="357">
        <v>43392</v>
      </c>
      <c r="Q223" s="358">
        <v>43420</v>
      </c>
      <c r="R223" s="359">
        <v>0.67638888888888893</v>
      </c>
      <c r="S223" s="355" t="s">
        <v>8115</v>
      </c>
      <c r="T223" s="355">
        <v>81323122529</v>
      </c>
      <c r="U223" s="355" t="s">
        <v>5810</v>
      </c>
      <c r="V223" s="355" t="s">
        <v>4186</v>
      </c>
      <c r="W223" s="355" t="s">
        <v>4187</v>
      </c>
      <c r="X223" s="355" t="s">
        <v>8116</v>
      </c>
      <c r="Y223" s="355">
        <v>1</v>
      </c>
      <c r="Z223" s="355"/>
      <c r="AA223" s="360">
        <v>-5126181</v>
      </c>
      <c r="AB223" s="360">
        <v>119502081</v>
      </c>
      <c r="AC223" s="355"/>
      <c r="AD223" s="355"/>
      <c r="AE223" s="355"/>
      <c r="AF223" s="355">
        <v>148</v>
      </c>
      <c r="AG223" s="355">
        <v>133</v>
      </c>
      <c r="AH223" s="355" t="s">
        <v>8117</v>
      </c>
      <c r="AI223" s="356"/>
      <c r="AJ223" s="355" t="s">
        <v>6807</v>
      </c>
      <c r="AK223" s="355">
        <v>180</v>
      </c>
      <c r="AL223" s="355" t="s">
        <v>6808</v>
      </c>
      <c r="AM223" s="355">
        <v>13195147</v>
      </c>
      <c r="AN223" s="355" t="s">
        <v>8118</v>
      </c>
      <c r="AO223" s="355" t="s">
        <v>8119</v>
      </c>
      <c r="AP223" s="355">
        <v>930030392</v>
      </c>
      <c r="AQ223" s="355" t="s">
        <v>8120</v>
      </c>
      <c r="AR223" s="355">
        <v>930030392</v>
      </c>
      <c r="AS223" s="355">
        <v>12163766</v>
      </c>
      <c r="AT223" s="355"/>
      <c r="AU223" s="355"/>
      <c r="AV223" s="355"/>
      <c r="AW223" s="355" t="s">
        <v>6814</v>
      </c>
      <c r="AX223" s="355">
        <v>35.72</v>
      </c>
      <c r="AY223" s="355">
        <v>53.28</v>
      </c>
      <c r="AZ223" s="355"/>
      <c r="BA223" s="355"/>
      <c r="BB223" s="355"/>
      <c r="BC223" s="355"/>
      <c r="BD223" s="355"/>
      <c r="BE223" s="355"/>
      <c r="BF223" s="355"/>
      <c r="BG223" s="355"/>
      <c r="BH223" s="355" t="s">
        <v>8121</v>
      </c>
      <c r="BI223" s="361" t="s">
        <v>6816</v>
      </c>
      <c r="BJ223" s="355" t="s">
        <v>6817</v>
      </c>
      <c r="BK223" s="355" t="s">
        <v>6818</v>
      </c>
      <c r="BL223" s="355" t="s">
        <v>3047</v>
      </c>
      <c r="BM223" s="355" t="s">
        <v>3047</v>
      </c>
      <c r="BN223" s="355"/>
      <c r="BO223" s="355"/>
      <c r="BP223" s="355" t="s">
        <v>6820</v>
      </c>
      <c r="BQ223" s="355"/>
      <c r="BR223" s="355"/>
      <c r="BS223" s="355"/>
      <c r="BT223" s="355"/>
      <c r="BU223" s="355"/>
      <c r="BV223" s="355"/>
      <c r="BW223" s="355" t="s">
        <v>6821</v>
      </c>
    </row>
    <row r="224" spans="1:75">
      <c r="A224" s="354">
        <v>222</v>
      </c>
      <c r="B224" s="354" t="s">
        <v>6649</v>
      </c>
      <c r="C224" s="355" t="s">
        <v>4769</v>
      </c>
      <c r="D224" s="361">
        <v>307</v>
      </c>
      <c r="E224" s="355" t="s">
        <v>2945</v>
      </c>
      <c r="F224" s="355" t="s">
        <v>1253</v>
      </c>
      <c r="G224" s="355" t="s">
        <v>3670</v>
      </c>
      <c r="H224" s="355" t="s">
        <v>3671</v>
      </c>
      <c r="I224" s="355" t="s">
        <v>4191</v>
      </c>
      <c r="J224" s="355" t="s">
        <v>3048</v>
      </c>
      <c r="K224" s="355" t="s">
        <v>8122</v>
      </c>
      <c r="L224" s="355" t="s">
        <v>6313</v>
      </c>
      <c r="M224" s="357">
        <v>43334</v>
      </c>
      <c r="N224" s="355" t="s">
        <v>4831</v>
      </c>
      <c r="O224" s="357">
        <v>43334</v>
      </c>
      <c r="P224" s="357">
        <v>43393</v>
      </c>
      <c r="Q224" s="358">
        <v>43423</v>
      </c>
      <c r="R224" s="359">
        <v>0.55138888888888882</v>
      </c>
      <c r="S224" s="355" t="s">
        <v>5608</v>
      </c>
      <c r="T224" s="355">
        <v>81320501774</v>
      </c>
      <c r="U224" s="355" t="s">
        <v>5810</v>
      </c>
      <c r="V224" s="355" t="s">
        <v>4189</v>
      </c>
      <c r="W224" s="355" t="s">
        <v>4190</v>
      </c>
      <c r="X224" s="355" t="s">
        <v>8123</v>
      </c>
      <c r="Y224" s="355"/>
      <c r="Z224" s="355"/>
      <c r="AA224" s="360">
        <v>-2537799</v>
      </c>
      <c r="AB224" s="360">
        <v>140709772</v>
      </c>
      <c r="AC224" s="355"/>
      <c r="AD224" s="355"/>
      <c r="AE224" s="355"/>
      <c r="AF224" s="355">
        <v>142</v>
      </c>
      <c r="AG224" s="355">
        <v>142</v>
      </c>
      <c r="AH224" s="355"/>
      <c r="AI224" s="355"/>
      <c r="AJ224" s="355"/>
      <c r="AK224" s="355"/>
      <c r="AL224" s="355"/>
      <c r="AM224" s="355">
        <v>13195020</v>
      </c>
      <c r="AN224" s="355" t="s">
        <v>8124</v>
      </c>
      <c r="AO224" s="355" t="s">
        <v>8125</v>
      </c>
      <c r="AP224" s="355">
        <v>930032617</v>
      </c>
      <c r="AQ224" s="355" t="s">
        <v>8126</v>
      </c>
      <c r="AR224" s="356"/>
      <c r="AS224" s="356"/>
      <c r="AT224" s="355"/>
      <c r="AU224" s="355"/>
      <c r="AV224" s="355"/>
      <c r="AW224" s="355" t="s">
        <v>6814</v>
      </c>
      <c r="AX224" s="355">
        <v>35.520000000000003</v>
      </c>
      <c r="AY224" s="355">
        <v>54.92</v>
      </c>
      <c r="AZ224" s="355"/>
      <c r="BA224" s="355"/>
      <c r="BB224" s="355"/>
      <c r="BC224" s="355"/>
      <c r="BD224" s="355"/>
      <c r="BE224" s="355"/>
      <c r="BF224" s="355"/>
      <c r="BG224" s="355"/>
      <c r="BH224" s="355"/>
      <c r="BI224" s="361" t="s">
        <v>6816</v>
      </c>
      <c r="BJ224" s="355" t="s">
        <v>6817</v>
      </c>
      <c r="BK224" s="355" t="s">
        <v>6818</v>
      </c>
      <c r="BL224" s="355" t="s">
        <v>3048</v>
      </c>
      <c r="BM224" s="355" t="s">
        <v>3048</v>
      </c>
      <c r="BN224" s="355"/>
      <c r="BO224" s="355"/>
      <c r="BP224" s="355" t="s">
        <v>6820</v>
      </c>
      <c r="BQ224" s="355"/>
      <c r="BR224" s="355"/>
      <c r="BS224" s="355"/>
      <c r="BT224" s="355"/>
      <c r="BU224" s="355"/>
      <c r="BV224" s="355"/>
      <c r="BW224" s="355" t="s">
        <v>6821</v>
      </c>
    </row>
    <row r="225" spans="1:75" hidden="1">
      <c r="A225" s="343">
        <v>223</v>
      </c>
      <c r="B225" s="343" t="e">
        <v>#N/A</v>
      </c>
      <c r="C225" s="369"/>
      <c r="D225" s="369"/>
      <c r="E225" s="369" t="s">
        <v>4192</v>
      </c>
      <c r="F225" s="370" t="s">
        <v>3427</v>
      </c>
      <c r="G225" s="369" t="s">
        <v>3672</v>
      </c>
      <c r="H225" s="369" t="s">
        <v>3673</v>
      </c>
      <c r="I225" s="369" t="s">
        <v>5996</v>
      </c>
      <c r="J225" s="369"/>
      <c r="K225" s="369"/>
      <c r="L225" s="369"/>
      <c r="M225" s="369"/>
      <c r="N225" s="369"/>
      <c r="O225" s="369"/>
      <c r="P225" s="369"/>
      <c r="Q225" s="369"/>
      <c r="R225" s="369"/>
      <c r="S225" s="369"/>
      <c r="T225" s="369"/>
      <c r="U225" s="369" t="s">
        <v>4760</v>
      </c>
      <c r="V225" s="372"/>
      <c r="W225" s="371"/>
      <c r="X225" s="372"/>
      <c r="Y225" s="372"/>
      <c r="Z225" s="369"/>
      <c r="AA225" s="369"/>
      <c r="AB225" s="369"/>
      <c r="AC225" s="369"/>
      <c r="AD225" s="369"/>
      <c r="AE225" s="371"/>
      <c r="AF225" s="371"/>
      <c r="AG225" s="371"/>
      <c r="AH225" s="371"/>
      <c r="AI225" s="369"/>
      <c r="AJ225" s="369"/>
      <c r="AK225" s="369"/>
      <c r="AL225" s="369"/>
      <c r="AM225" s="369"/>
      <c r="AN225" s="371"/>
      <c r="AO225" s="371"/>
      <c r="AP225" s="371"/>
      <c r="AQ225" s="371"/>
      <c r="AR225" s="371"/>
      <c r="AS225" s="371"/>
      <c r="AT225" s="369"/>
      <c r="AU225" s="369"/>
      <c r="AV225" s="369"/>
      <c r="AW225" s="369"/>
      <c r="AX225" s="371"/>
      <c r="AY225" s="371"/>
      <c r="AZ225" s="369"/>
      <c r="BA225" s="369"/>
      <c r="BB225" s="369"/>
      <c r="BC225" s="369"/>
      <c r="BD225" s="369"/>
      <c r="BE225" s="369"/>
      <c r="BF225" s="369"/>
      <c r="BG225" s="369"/>
      <c r="BH225" s="369"/>
      <c r="BI225" s="369"/>
      <c r="BJ225" s="369"/>
      <c r="BK225" s="369"/>
      <c r="BL225" s="369"/>
      <c r="BM225" s="369"/>
      <c r="BN225" s="369"/>
      <c r="BO225" s="369"/>
      <c r="BP225" s="369"/>
      <c r="BQ225" s="369"/>
      <c r="BR225" s="369"/>
      <c r="BS225" s="369"/>
      <c r="BT225" s="369"/>
      <c r="BU225" s="369"/>
      <c r="BV225" s="369"/>
      <c r="BW225" s="370" t="s">
        <v>6821</v>
      </c>
    </row>
    <row r="226" spans="1:75">
      <c r="A226" s="354">
        <v>224</v>
      </c>
      <c r="B226" s="354" t="s">
        <v>6650</v>
      </c>
      <c r="C226" s="355" t="s">
        <v>4769</v>
      </c>
      <c r="D226" s="361">
        <v>344</v>
      </c>
      <c r="E226" s="355" t="s">
        <v>4192</v>
      </c>
      <c r="F226" s="355" t="s">
        <v>3427</v>
      </c>
      <c r="G226" s="355" t="s">
        <v>3674</v>
      </c>
      <c r="H226" s="355" t="s">
        <v>3675</v>
      </c>
      <c r="I226" s="355" t="s">
        <v>4196</v>
      </c>
      <c r="J226" s="355" t="s">
        <v>3088</v>
      </c>
      <c r="K226" s="355">
        <v>82138167126</v>
      </c>
      <c r="L226" s="355" t="s">
        <v>6992</v>
      </c>
      <c r="M226" s="357">
        <v>43341</v>
      </c>
      <c r="N226" s="355" t="s">
        <v>4831</v>
      </c>
      <c r="O226" s="357">
        <v>43341</v>
      </c>
      <c r="P226" s="357">
        <v>43396</v>
      </c>
      <c r="Q226" s="357">
        <f>P226</f>
        <v>43396</v>
      </c>
      <c r="R226" s="359">
        <v>0.76180555555555562</v>
      </c>
      <c r="S226" s="355"/>
      <c r="T226" s="355"/>
      <c r="U226" s="355" t="s">
        <v>5810</v>
      </c>
      <c r="V226" s="355" t="s">
        <v>4210</v>
      </c>
      <c r="W226" s="355" t="s">
        <v>4211</v>
      </c>
      <c r="X226" s="355" t="s">
        <v>8127</v>
      </c>
      <c r="Y226" s="355">
        <v>1</v>
      </c>
      <c r="Z226" s="355"/>
      <c r="AA226" s="360">
        <v>-7990699</v>
      </c>
      <c r="AB226" s="360">
        <v>112833622</v>
      </c>
      <c r="AC226" s="355"/>
      <c r="AD226" s="355"/>
      <c r="AE226" s="355">
        <v>70</v>
      </c>
      <c r="AF226" s="355">
        <v>85</v>
      </c>
      <c r="AG226" s="355">
        <v>86</v>
      </c>
      <c r="AH226" s="355"/>
      <c r="AI226" s="355"/>
      <c r="AJ226" s="355" t="s">
        <v>6841</v>
      </c>
      <c r="AK226" s="355">
        <v>180</v>
      </c>
      <c r="AL226" s="355" t="s">
        <v>6808</v>
      </c>
      <c r="AM226" s="355"/>
      <c r="AN226" s="355" t="s">
        <v>8128</v>
      </c>
      <c r="AO226" s="355" t="s">
        <v>8129</v>
      </c>
      <c r="AP226" s="355">
        <v>930032612</v>
      </c>
      <c r="AQ226" s="355" t="s">
        <v>8130</v>
      </c>
      <c r="AR226" s="355">
        <v>930032505</v>
      </c>
      <c r="AS226" s="355">
        <v>5170731</v>
      </c>
      <c r="AT226" s="355"/>
      <c r="AU226" s="355"/>
      <c r="AV226" s="355"/>
      <c r="AW226" s="355" t="s">
        <v>6814</v>
      </c>
      <c r="AX226" s="355">
        <v>34.85</v>
      </c>
      <c r="AY226" s="355">
        <v>42.52</v>
      </c>
      <c r="AZ226" s="355"/>
      <c r="BA226" s="355"/>
      <c r="BB226" s="355"/>
      <c r="BC226" s="355"/>
      <c r="BD226" s="355"/>
      <c r="BE226" s="355"/>
      <c r="BF226" s="355"/>
      <c r="BG226" s="355"/>
      <c r="BH226" s="355" t="s">
        <v>8131</v>
      </c>
      <c r="BI226" s="361" t="s">
        <v>6816</v>
      </c>
      <c r="BJ226" s="355" t="s">
        <v>6817</v>
      </c>
      <c r="BK226" s="355" t="s">
        <v>6818</v>
      </c>
      <c r="BL226" s="355" t="s">
        <v>3044</v>
      </c>
      <c r="BM226" s="355"/>
      <c r="BN226" s="355"/>
      <c r="BO226" s="355"/>
      <c r="BP226" s="355" t="s">
        <v>6820</v>
      </c>
      <c r="BQ226" s="355"/>
      <c r="BR226" s="355"/>
      <c r="BS226" s="355"/>
      <c r="BT226" s="355"/>
      <c r="BU226" s="355"/>
      <c r="BV226" s="355"/>
      <c r="BW226" s="355" t="s">
        <v>6821</v>
      </c>
    </row>
    <row r="227" spans="1:75" hidden="1">
      <c r="A227" s="343">
        <v>225</v>
      </c>
      <c r="B227" s="343" t="e">
        <v>#N/A</v>
      </c>
      <c r="C227" s="369"/>
      <c r="D227" s="369"/>
      <c r="E227" s="369" t="s">
        <v>4192</v>
      </c>
      <c r="F227" s="370" t="s">
        <v>3427</v>
      </c>
      <c r="G227" s="369" t="s">
        <v>3676</v>
      </c>
      <c r="H227" s="369" t="s">
        <v>3677</v>
      </c>
      <c r="I227" s="369" t="s">
        <v>6013</v>
      </c>
      <c r="J227" s="369"/>
      <c r="K227" s="369"/>
      <c r="L227" s="369"/>
      <c r="M227" s="369"/>
      <c r="N227" s="369"/>
      <c r="O227" s="369"/>
      <c r="P227" s="369"/>
      <c r="Q227" s="369"/>
      <c r="R227" s="369"/>
      <c r="S227" s="369"/>
      <c r="T227" s="369"/>
      <c r="U227" s="369" t="s">
        <v>4760</v>
      </c>
      <c r="V227" s="369"/>
      <c r="W227" s="369"/>
      <c r="X227" s="369"/>
      <c r="Y227" s="369"/>
      <c r="Z227" s="369"/>
      <c r="AA227" s="369"/>
      <c r="AB227" s="369"/>
      <c r="AC227" s="369"/>
      <c r="AD227" s="369"/>
      <c r="AE227" s="369"/>
      <c r="AF227" s="369"/>
      <c r="AG227" s="369"/>
      <c r="AH227" s="369"/>
      <c r="AI227" s="369"/>
      <c r="AJ227" s="369"/>
      <c r="AK227" s="369"/>
      <c r="AL227" s="369"/>
      <c r="AM227" s="369"/>
      <c r="AN227" s="369"/>
      <c r="AO227" s="369"/>
      <c r="AP227" s="369"/>
      <c r="AQ227" s="369"/>
      <c r="AR227" s="369"/>
      <c r="AS227" s="369"/>
      <c r="AT227" s="369"/>
      <c r="AU227" s="369"/>
      <c r="AV227" s="369"/>
      <c r="AW227" s="369"/>
      <c r="AX227" s="369"/>
      <c r="AY227" s="369"/>
      <c r="AZ227" s="369"/>
      <c r="BA227" s="369"/>
      <c r="BB227" s="369"/>
      <c r="BC227" s="369"/>
      <c r="BD227" s="369"/>
      <c r="BE227" s="369"/>
      <c r="BF227" s="369"/>
      <c r="BG227" s="369"/>
      <c r="BH227" s="369"/>
      <c r="BI227" s="369"/>
      <c r="BJ227" s="369"/>
      <c r="BK227" s="369"/>
      <c r="BL227" s="369"/>
      <c r="BM227" s="369"/>
      <c r="BN227" s="369"/>
      <c r="BO227" s="369"/>
      <c r="BP227" s="369"/>
      <c r="BQ227" s="369"/>
      <c r="BR227" s="369"/>
      <c r="BS227" s="369"/>
      <c r="BT227" s="369"/>
      <c r="BU227" s="369"/>
      <c r="BV227" s="369"/>
      <c r="BW227" s="370" t="s">
        <v>6821</v>
      </c>
    </row>
    <row r="228" spans="1:75">
      <c r="A228" s="354">
        <v>226</v>
      </c>
      <c r="B228" s="354" t="s">
        <v>6651</v>
      </c>
      <c r="C228" s="355" t="s">
        <v>4769</v>
      </c>
      <c r="D228" s="356"/>
      <c r="E228" s="355" t="s">
        <v>4192</v>
      </c>
      <c r="F228" s="355" t="s">
        <v>3427</v>
      </c>
      <c r="G228" s="355" t="s">
        <v>3678</v>
      </c>
      <c r="H228" s="355" t="s">
        <v>3679</v>
      </c>
      <c r="I228" s="355" t="s">
        <v>4200</v>
      </c>
      <c r="J228" s="355" t="s">
        <v>6004</v>
      </c>
      <c r="K228" s="355">
        <v>85733967891</v>
      </c>
      <c r="L228" s="355" t="s">
        <v>6992</v>
      </c>
      <c r="M228" s="357">
        <v>43339</v>
      </c>
      <c r="N228" s="355" t="s">
        <v>4831</v>
      </c>
      <c r="O228" s="357">
        <v>43339</v>
      </c>
      <c r="P228" s="357">
        <v>43395</v>
      </c>
      <c r="Q228" s="358">
        <v>43423</v>
      </c>
      <c r="R228" s="359">
        <v>0.56666666666666665</v>
      </c>
      <c r="S228" s="355" t="s">
        <v>8132</v>
      </c>
      <c r="T228" s="355">
        <v>82142991188</v>
      </c>
      <c r="U228" s="355" t="s">
        <v>4760</v>
      </c>
      <c r="V228" s="355" t="s">
        <v>4198</v>
      </c>
      <c r="W228" s="355" t="s">
        <v>4199</v>
      </c>
      <c r="X228" s="355" t="s">
        <v>8133</v>
      </c>
      <c r="Y228" s="355">
        <v>1</v>
      </c>
      <c r="Z228" s="355"/>
      <c r="AA228" s="360">
        <v>-786987</v>
      </c>
      <c r="AB228" s="360">
        <v>111470444</v>
      </c>
      <c r="AC228" s="355"/>
      <c r="AD228" s="355"/>
      <c r="AE228" s="356"/>
      <c r="AF228" s="355">
        <v>129</v>
      </c>
      <c r="AG228" s="355">
        <v>136</v>
      </c>
      <c r="AH228" s="355"/>
      <c r="AI228" s="355"/>
      <c r="AJ228" s="355" t="s">
        <v>6807</v>
      </c>
      <c r="AK228" s="355">
        <v>180</v>
      </c>
      <c r="AL228" s="355" t="s">
        <v>6808</v>
      </c>
      <c r="AM228" s="355">
        <v>13214997</v>
      </c>
      <c r="AN228" s="355" t="s">
        <v>8134</v>
      </c>
      <c r="AO228" s="355" t="s">
        <v>8135</v>
      </c>
      <c r="AP228" s="355" t="s">
        <v>8136</v>
      </c>
      <c r="AQ228" s="355" t="s">
        <v>8137</v>
      </c>
      <c r="AR228" s="355" t="s">
        <v>8138</v>
      </c>
      <c r="AS228" s="355">
        <v>1170088</v>
      </c>
      <c r="AT228" s="355"/>
      <c r="AU228" s="355"/>
      <c r="AV228" s="355"/>
      <c r="AW228" s="355" t="s">
        <v>6814</v>
      </c>
      <c r="AX228" s="356">
        <v>35.520000000000003</v>
      </c>
      <c r="AY228" s="355">
        <v>53.39</v>
      </c>
      <c r="AZ228" s="355"/>
      <c r="BA228" s="355"/>
      <c r="BB228" s="355"/>
      <c r="BC228" s="355"/>
      <c r="BD228" s="355"/>
      <c r="BE228" s="355"/>
      <c r="BF228" s="355"/>
      <c r="BG228" s="355"/>
      <c r="BH228" s="355" t="s">
        <v>7304</v>
      </c>
      <c r="BI228" s="361" t="s">
        <v>6816</v>
      </c>
      <c r="BJ228" s="355" t="s">
        <v>6817</v>
      </c>
      <c r="BK228" s="355" t="s">
        <v>6818</v>
      </c>
      <c r="BL228" s="355" t="s">
        <v>3088</v>
      </c>
      <c r="BM228" s="355" t="s">
        <v>3088</v>
      </c>
      <c r="BN228" s="355"/>
      <c r="BO228" s="355"/>
      <c r="BP228" s="355" t="s">
        <v>6820</v>
      </c>
      <c r="BQ228" s="355"/>
      <c r="BR228" s="355"/>
      <c r="BS228" s="355"/>
      <c r="BT228" s="355"/>
      <c r="BU228" s="355"/>
      <c r="BV228" s="355"/>
      <c r="BW228" s="355" t="s">
        <v>6821</v>
      </c>
    </row>
    <row r="229" spans="1:75">
      <c r="A229" s="354">
        <v>227</v>
      </c>
      <c r="B229" s="354" t="s">
        <v>6652</v>
      </c>
      <c r="C229" s="355" t="s">
        <v>4769</v>
      </c>
      <c r="D229" s="356"/>
      <c r="E229" s="355" t="s">
        <v>4192</v>
      </c>
      <c r="F229" s="355" t="s">
        <v>3427</v>
      </c>
      <c r="G229" s="355" t="s">
        <v>3680</v>
      </c>
      <c r="H229" s="355" t="s">
        <v>3681</v>
      </c>
      <c r="I229" s="355" t="s">
        <v>4204</v>
      </c>
      <c r="J229" s="355" t="s">
        <v>6371</v>
      </c>
      <c r="K229" s="355">
        <v>82217527624</v>
      </c>
      <c r="L229" s="355" t="s">
        <v>6992</v>
      </c>
      <c r="M229" s="357">
        <v>43340</v>
      </c>
      <c r="N229" s="355" t="s">
        <v>4831</v>
      </c>
      <c r="O229" s="357">
        <v>43340</v>
      </c>
      <c r="P229" s="357">
        <v>43395</v>
      </c>
      <c r="Q229" s="358">
        <v>43423</v>
      </c>
      <c r="R229" s="359">
        <v>0.78749999999999998</v>
      </c>
      <c r="S229" s="355" t="s">
        <v>7791</v>
      </c>
      <c r="T229" s="355">
        <v>85735106951</v>
      </c>
      <c r="U229" s="355" t="s">
        <v>4760</v>
      </c>
      <c r="V229" s="355" t="s">
        <v>4202</v>
      </c>
      <c r="W229" s="355" t="s">
        <v>4203</v>
      </c>
      <c r="X229" s="355" t="s">
        <v>8139</v>
      </c>
      <c r="Y229" s="355">
        <v>1</v>
      </c>
      <c r="Z229" s="355"/>
      <c r="AA229" s="360">
        <v>-8047241</v>
      </c>
      <c r="AB229" s="360">
        <v>111709713</v>
      </c>
      <c r="AC229" s="355"/>
      <c r="AD229" s="355"/>
      <c r="AE229" s="355"/>
      <c r="AF229" s="355">
        <v>126</v>
      </c>
      <c r="AG229" s="355">
        <v>131</v>
      </c>
      <c r="AH229" s="355"/>
      <c r="AI229" s="355"/>
      <c r="AJ229" s="355" t="s">
        <v>6850</v>
      </c>
      <c r="AK229" s="355">
        <v>180</v>
      </c>
      <c r="AL229" s="355" t="s">
        <v>6808</v>
      </c>
      <c r="AM229" s="355">
        <v>13194909</v>
      </c>
      <c r="AN229" s="355" t="s">
        <v>8140</v>
      </c>
      <c r="AO229" s="355" t="s">
        <v>8141</v>
      </c>
      <c r="AP229" s="355" t="s">
        <v>8142</v>
      </c>
      <c r="AQ229" s="355" t="s">
        <v>8143</v>
      </c>
      <c r="AR229" s="355" t="s">
        <v>8144</v>
      </c>
      <c r="AS229" s="355" t="s">
        <v>8142</v>
      </c>
      <c r="AT229" s="355"/>
      <c r="AU229" s="355"/>
      <c r="AV229" s="355"/>
      <c r="AW229" s="355" t="s">
        <v>6814</v>
      </c>
      <c r="AX229" s="355">
        <v>35.35</v>
      </c>
      <c r="AY229" s="355">
        <v>53.56</v>
      </c>
      <c r="AZ229" s="355"/>
      <c r="BA229" s="355"/>
      <c r="BB229" s="355"/>
      <c r="BC229" s="355"/>
      <c r="BD229" s="355"/>
      <c r="BE229" s="355"/>
      <c r="BF229" s="355"/>
      <c r="BG229" s="355"/>
      <c r="BH229" s="355" t="s">
        <v>8145</v>
      </c>
      <c r="BI229" s="361" t="s">
        <v>6816</v>
      </c>
      <c r="BJ229" s="355" t="s">
        <v>6817</v>
      </c>
      <c r="BK229" s="355" t="s">
        <v>6818</v>
      </c>
      <c r="BL229" s="355" t="s">
        <v>3088</v>
      </c>
      <c r="BM229" s="355" t="s">
        <v>3088</v>
      </c>
      <c r="BN229" s="355"/>
      <c r="BO229" s="355"/>
      <c r="BP229" s="355" t="s">
        <v>6820</v>
      </c>
      <c r="BQ229" s="355"/>
      <c r="BR229" s="355"/>
      <c r="BS229" s="355"/>
      <c r="BT229" s="355"/>
      <c r="BU229" s="355"/>
      <c r="BV229" s="355"/>
      <c r="BW229" s="355" t="s">
        <v>6821</v>
      </c>
    </row>
    <row r="230" spans="1:75">
      <c r="A230" s="354">
        <v>228</v>
      </c>
      <c r="B230" s="354" t="s">
        <v>6653</v>
      </c>
      <c r="C230" s="355" t="s">
        <v>4769</v>
      </c>
      <c r="D230" s="361">
        <v>9</v>
      </c>
      <c r="E230" s="355" t="s">
        <v>4192</v>
      </c>
      <c r="F230" s="355" t="s">
        <v>3427</v>
      </c>
      <c r="G230" s="355" t="s">
        <v>3682</v>
      </c>
      <c r="H230" s="355" t="s">
        <v>3683</v>
      </c>
      <c r="I230" s="355" t="s">
        <v>4208</v>
      </c>
      <c r="J230" s="355" t="s">
        <v>3039</v>
      </c>
      <c r="K230" s="355">
        <v>82127415357</v>
      </c>
      <c r="L230" s="355" t="s">
        <v>6992</v>
      </c>
      <c r="M230" s="357">
        <v>43332</v>
      </c>
      <c r="N230" s="355" t="s">
        <v>4831</v>
      </c>
      <c r="O230" s="357">
        <v>43332</v>
      </c>
      <c r="P230" s="357">
        <v>43397</v>
      </c>
      <c r="Q230" s="358">
        <v>43426</v>
      </c>
      <c r="R230" s="359">
        <v>0.875</v>
      </c>
      <c r="S230" s="355" t="s">
        <v>8146</v>
      </c>
      <c r="T230" s="355">
        <v>82142554158</v>
      </c>
      <c r="U230" s="355" t="s">
        <v>4760</v>
      </c>
      <c r="V230" s="355" t="s">
        <v>4205</v>
      </c>
      <c r="W230" s="355" t="s">
        <v>4206</v>
      </c>
      <c r="X230" s="355" t="s">
        <v>8147</v>
      </c>
      <c r="Y230" s="355">
        <v>1</v>
      </c>
      <c r="Z230" s="355"/>
      <c r="AA230" s="360">
        <v>-8099797</v>
      </c>
      <c r="AB230" s="360">
        <v>112168973</v>
      </c>
      <c r="AC230" s="355"/>
      <c r="AD230" s="355"/>
      <c r="AE230" s="356"/>
      <c r="AF230" s="355">
        <v>123</v>
      </c>
      <c r="AG230" s="356"/>
      <c r="AH230" s="355"/>
      <c r="AI230" s="355"/>
      <c r="AJ230" s="355" t="s">
        <v>6841</v>
      </c>
      <c r="AK230" s="355">
        <v>180</v>
      </c>
      <c r="AL230" s="355" t="s">
        <v>6808</v>
      </c>
      <c r="AM230" s="355">
        <v>13318617</v>
      </c>
      <c r="AN230" s="355" t="s">
        <v>8148</v>
      </c>
      <c r="AO230" s="355" t="s">
        <v>8149</v>
      </c>
      <c r="AP230" s="355" t="s">
        <v>8150</v>
      </c>
      <c r="AQ230" s="355" t="s">
        <v>8151</v>
      </c>
      <c r="AR230" s="355" t="s">
        <v>8152</v>
      </c>
      <c r="AS230" s="355">
        <v>1170033</v>
      </c>
      <c r="AT230" s="355"/>
      <c r="AU230" s="355"/>
      <c r="AV230" s="355"/>
      <c r="AW230" s="355" t="s">
        <v>6814</v>
      </c>
      <c r="AX230" s="355">
        <v>35.47</v>
      </c>
      <c r="AY230" s="355">
        <v>53.55</v>
      </c>
      <c r="AZ230" s="355"/>
      <c r="BA230" s="355"/>
      <c r="BB230" s="355"/>
      <c r="BC230" s="355"/>
      <c r="BD230" s="355"/>
      <c r="BE230" s="355"/>
      <c r="BF230" s="355"/>
      <c r="BG230" s="355"/>
      <c r="BH230" s="355" t="s">
        <v>8153</v>
      </c>
      <c r="BI230" s="361" t="s">
        <v>6816</v>
      </c>
      <c r="BJ230" s="355" t="s">
        <v>6817</v>
      </c>
      <c r="BK230" s="355" t="s">
        <v>6818</v>
      </c>
      <c r="BL230" s="355" t="s">
        <v>3036</v>
      </c>
      <c r="BM230" s="355" t="s">
        <v>8154</v>
      </c>
      <c r="BN230" s="355"/>
      <c r="BO230" s="355"/>
      <c r="BP230" s="355" t="s">
        <v>6820</v>
      </c>
      <c r="BQ230" s="355"/>
      <c r="BR230" s="355"/>
      <c r="BS230" s="355"/>
      <c r="BT230" s="355"/>
      <c r="BU230" s="355"/>
      <c r="BV230" s="355"/>
      <c r="BW230" s="355" t="s">
        <v>6821</v>
      </c>
    </row>
    <row r="231" spans="1:75">
      <c r="A231" s="354">
        <v>229</v>
      </c>
      <c r="B231" s="354" t="s">
        <v>6654</v>
      </c>
      <c r="C231" s="355" t="s">
        <v>4769</v>
      </c>
      <c r="D231" s="356"/>
      <c r="E231" s="355" t="s">
        <v>4192</v>
      </c>
      <c r="F231" s="355" t="s">
        <v>3427</v>
      </c>
      <c r="G231" s="355" t="s">
        <v>3684</v>
      </c>
      <c r="H231" s="355" t="s">
        <v>3685</v>
      </c>
      <c r="I231" s="355" t="s">
        <v>4212</v>
      </c>
      <c r="J231" s="355" t="s">
        <v>3039</v>
      </c>
      <c r="K231" s="355" t="s">
        <v>8155</v>
      </c>
      <c r="L231" s="355" t="s">
        <v>6992</v>
      </c>
      <c r="M231" s="357">
        <v>43336</v>
      </c>
      <c r="N231" s="355" t="s">
        <v>4831</v>
      </c>
      <c r="O231" s="357">
        <v>43336</v>
      </c>
      <c r="P231" s="357">
        <v>43396</v>
      </c>
      <c r="Q231" s="358">
        <v>43423</v>
      </c>
      <c r="R231" s="359">
        <v>0.93333333333333324</v>
      </c>
      <c r="S231" s="355" t="s">
        <v>7638</v>
      </c>
      <c r="T231" s="355">
        <v>82234099954</v>
      </c>
      <c r="U231" s="355" t="s">
        <v>4760</v>
      </c>
      <c r="V231" s="355" t="s">
        <v>4210</v>
      </c>
      <c r="W231" s="355" t="s">
        <v>4211</v>
      </c>
      <c r="X231" s="355" t="s">
        <v>8156</v>
      </c>
      <c r="Y231" s="355">
        <v>1</v>
      </c>
      <c r="Z231" s="355"/>
      <c r="AA231" s="360">
        <v>-8072089</v>
      </c>
      <c r="AB231" s="360">
        <v>111900738</v>
      </c>
      <c r="AC231" s="355"/>
      <c r="AD231" s="355"/>
      <c r="AE231" s="356"/>
      <c r="AF231" s="355">
        <v>132</v>
      </c>
      <c r="AG231" s="355">
        <v>123</v>
      </c>
      <c r="AH231" s="355"/>
      <c r="AI231" s="355"/>
      <c r="AJ231" s="355" t="s">
        <v>6841</v>
      </c>
      <c r="AK231" s="355">
        <v>180</v>
      </c>
      <c r="AL231" s="355" t="s">
        <v>6808</v>
      </c>
      <c r="AM231" s="355">
        <v>13212885</v>
      </c>
      <c r="AN231" s="355" t="s">
        <v>8157</v>
      </c>
      <c r="AO231" s="355" t="s">
        <v>8158</v>
      </c>
      <c r="AP231" s="355" t="s">
        <v>8159</v>
      </c>
      <c r="AQ231" s="355" t="s">
        <v>8160</v>
      </c>
      <c r="AR231" s="355" t="s">
        <v>8161</v>
      </c>
      <c r="AS231" s="355"/>
      <c r="AT231" s="355"/>
      <c r="AU231" s="355"/>
      <c r="AV231" s="355"/>
      <c r="AW231" s="355" t="s">
        <v>6814</v>
      </c>
      <c r="AX231" s="355">
        <v>35.090000000000003</v>
      </c>
      <c r="AY231" s="355">
        <v>50.62</v>
      </c>
      <c r="AZ231" s="355"/>
      <c r="BA231" s="355"/>
      <c r="BB231" s="355"/>
      <c r="BC231" s="355"/>
      <c r="BD231" s="355"/>
      <c r="BE231" s="355"/>
      <c r="BF231" s="355"/>
      <c r="BG231" s="355"/>
      <c r="BH231" s="355" t="s">
        <v>8153</v>
      </c>
      <c r="BI231" s="361" t="s">
        <v>6816</v>
      </c>
      <c r="BJ231" s="355" t="s">
        <v>6817</v>
      </c>
      <c r="BK231" s="355" t="s">
        <v>6818</v>
      </c>
      <c r="BL231" s="355" t="s">
        <v>3036</v>
      </c>
      <c r="BM231" s="355" t="s">
        <v>8154</v>
      </c>
      <c r="BN231" s="355"/>
      <c r="BO231" s="355"/>
      <c r="BP231" s="355" t="s">
        <v>6820</v>
      </c>
      <c r="BQ231" s="355"/>
      <c r="BR231" s="355"/>
      <c r="BS231" s="355"/>
      <c r="BT231" s="355"/>
      <c r="BU231" s="355"/>
      <c r="BV231" s="355"/>
      <c r="BW231" s="355" t="s">
        <v>6821</v>
      </c>
    </row>
    <row r="232" spans="1:75">
      <c r="A232" s="354">
        <v>230</v>
      </c>
      <c r="B232" s="354" t="s">
        <v>6655</v>
      </c>
      <c r="C232" s="355" t="s">
        <v>4769</v>
      </c>
      <c r="D232" s="356"/>
      <c r="E232" s="355" t="s">
        <v>4192</v>
      </c>
      <c r="F232" s="355" t="s">
        <v>3427</v>
      </c>
      <c r="G232" s="355" t="s">
        <v>3686</v>
      </c>
      <c r="H232" s="355" t="s">
        <v>3687</v>
      </c>
      <c r="I232" s="355" t="s">
        <v>4216</v>
      </c>
      <c r="J232" s="355" t="s">
        <v>3088</v>
      </c>
      <c r="K232" s="355">
        <v>82138167126</v>
      </c>
      <c r="L232" s="355" t="s">
        <v>6992</v>
      </c>
      <c r="M232" s="357">
        <v>43337</v>
      </c>
      <c r="N232" s="355" t="s">
        <v>4831</v>
      </c>
      <c r="O232" s="357">
        <v>43337</v>
      </c>
      <c r="P232" s="357">
        <v>43391</v>
      </c>
      <c r="Q232" s="358">
        <v>43421</v>
      </c>
      <c r="R232" s="359">
        <v>0.32291666666666669</v>
      </c>
      <c r="S232" s="355" t="s">
        <v>4827</v>
      </c>
      <c r="T232" s="355">
        <v>82234654488</v>
      </c>
      <c r="U232" s="355" t="s">
        <v>4760</v>
      </c>
      <c r="V232" s="355" t="s">
        <v>4214</v>
      </c>
      <c r="W232" s="355" t="s">
        <v>4215</v>
      </c>
      <c r="X232" s="356" t="s">
        <v>8162</v>
      </c>
      <c r="Y232" s="355">
        <v>1</v>
      </c>
      <c r="Z232" s="355"/>
      <c r="AA232" s="360">
        <v>-7599081</v>
      </c>
      <c r="AB232" s="360">
        <v>111898959</v>
      </c>
      <c r="AC232" s="355"/>
      <c r="AD232" s="355"/>
      <c r="AE232" s="356"/>
      <c r="AF232" s="355">
        <v>125</v>
      </c>
      <c r="AG232" s="355">
        <v>116</v>
      </c>
      <c r="AH232" s="355"/>
      <c r="AI232" s="355"/>
      <c r="AJ232" s="355" t="s">
        <v>6841</v>
      </c>
      <c r="AK232" s="355">
        <v>180</v>
      </c>
      <c r="AL232" s="355" t="s">
        <v>6808</v>
      </c>
      <c r="AM232" s="355">
        <v>13215906</v>
      </c>
      <c r="AN232" s="355" t="s">
        <v>8163</v>
      </c>
      <c r="AO232" s="355" t="s">
        <v>8164</v>
      </c>
      <c r="AP232" s="355" t="s">
        <v>8165</v>
      </c>
      <c r="AQ232" s="355" t="s">
        <v>8166</v>
      </c>
      <c r="AR232" s="355" t="s">
        <v>8165</v>
      </c>
      <c r="AS232" s="355" t="s">
        <v>8167</v>
      </c>
      <c r="AT232" s="355"/>
      <c r="AU232" s="355"/>
      <c r="AV232" s="355"/>
      <c r="AW232" s="355" t="s">
        <v>6814</v>
      </c>
      <c r="AX232" s="355">
        <v>35.130000000000003</v>
      </c>
      <c r="AY232" s="355">
        <v>52.03</v>
      </c>
      <c r="AZ232" s="355"/>
      <c r="BA232" s="355"/>
      <c r="BB232" s="355"/>
      <c r="BC232" s="355"/>
      <c r="BD232" s="355"/>
      <c r="BE232" s="355"/>
      <c r="BF232" s="355"/>
      <c r="BG232" s="355"/>
      <c r="BH232" s="355" t="s">
        <v>6945</v>
      </c>
      <c r="BI232" s="361" t="s">
        <v>6816</v>
      </c>
      <c r="BJ232" s="355" t="s">
        <v>6817</v>
      </c>
      <c r="BK232" s="355" t="s">
        <v>6818</v>
      </c>
      <c r="BL232" s="355" t="s">
        <v>6306</v>
      </c>
      <c r="BM232" s="355" t="s">
        <v>3088</v>
      </c>
      <c r="BN232" s="355"/>
      <c r="BO232" s="355"/>
      <c r="BP232" s="355" t="s">
        <v>6820</v>
      </c>
      <c r="BQ232" s="355"/>
      <c r="BR232" s="355"/>
      <c r="BS232" s="355"/>
      <c r="BT232" s="355"/>
      <c r="BU232" s="355"/>
      <c r="BV232" s="355"/>
      <c r="BW232" s="355" t="s">
        <v>6821</v>
      </c>
    </row>
    <row r="233" spans="1:75">
      <c r="A233" s="354">
        <v>231</v>
      </c>
      <c r="B233" s="354" t="s">
        <v>6656</v>
      </c>
      <c r="C233" s="355" t="s">
        <v>4769</v>
      </c>
      <c r="D233" s="356"/>
      <c r="E233" s="355" t="s">
        <v>4192</v>
      </c>
      <c r="F233" s="355" t="s">
        <v>3427</v>
      </c>
      <c r="G233" s="355" t="s">
        <v>3688</v>
      </c>
      <c r="H233" s="355" t="s">
        <v>3689</v>
      </c>
      <c r="I233" s="355" t="s">
        <v>4220</v>
      </c>
      <c r="J233" s="355" t="s">
        <v>3214</v>
      </c>
      <c r="K233" s="355" t="s">
        <v>8168</v>
      </c>
      <c r="L233" s="355" t="s">
        <v>6992</v>
      </c>
      <c r="M233" s="357">
        <v>43341</v>
      </c>
      <c r="N233" s="355" t="s">
        <v>4831</v>
      </c>
      <c r="O233" s="357">
        <v>43341</v>
      </c>
      <c r="P233" s="357">
        <v>43396</v>
      </c>
      <c r="Q233" s="358">
        <v>43418</v>
      </c>
      <c r="R233" s="359">
        <v>0.58819444444444446</v>
      </c>
      <c r="S233" s="355" t="s">
        <v>7263</v>
      </c>
      <c r="T233" s="355">
        <v>85649984109</v>
      </c>
      <c r="U233" s="355" t="s">
        <v>4760</v>
      </c>
      <c r="V233" s="355" t="s">
        <v>4218</v>
      </c>
      <c r="W233" s="355" t="s">
        <v>4219</v>
      </c>
      <c r="X233" s="356" t="s">
        <v>8169</v>
      </c>
      <c r="Y233" s="355">
        <v>1</v>
      </c>
      <c r="Z233" s="355"/>
      <c r="AA233" s="360">
        <v>-8136474</v>
      </c>
      <c r="AB233" s="360">
        <v>11322441</v>
      </c>
      <c r="AC233" s="355"/>
      <c r="AD233" s="355"/>
      <c r="AE233" s="356"/>
      <c r="AF233" s="355">
        <v>127</v>
      </c>
      <c r="AG233" s="356"/>
      <c r="AH233" s="355"/>
      <c r="AI233" s="355"/>
      <c r="AJ233" s="355" t="s">
        <v>8170</v>
      </c>
      <c r="AK233" s="355">
        <v>180</v>
      </c>
      <c r="AL233" s="355" t="s">
        <v>6808</v>
      </c>
      <c r="AM233" s="355">
        <v>1319534</v>
      </c>
      <c r="AN233" s="355" t="s">
        <v>8171</v>
      </c>
      <c r="AO233" s="355" t="s">
        <v>8172</v>
      </c>
      <c r="AP233" s="355" t="s">
        <v>8173</v>
      </c>
      <c r="AQ233" s="355" t="s">
        <v>8174</v>
      </c>
      <c r="AR233" s="355" t="s">
        <v>8175</v>
      </c>
      <c r="AS233" s="355"/>
      <c r="AT233" s="355"/>
      <c r="AU233" s="355"/>
      <c r="AV233" s="355"/>
      <c r="AW233" s="355" t="s">
        <v>6814</v>
      </c>
      <c r="AX233" s="355">
        <v>38</v>
      </c>
      <c r="AY233" s="355">
        <v>53.98</v>
      </c>
      <c r="AZ233" s="355"/>
      <c r="BA233" s="355"/>
      <c r="BB233" s="355"/>
      <c r="BC233" s="355"/>
      <c r="BD233" s="355"/>
      <c r="BE233" s="355"/>
      <c r="BF233" s="355"/>
      <c r="BG233" s="355"/>
      <c r="BH233" s="355" t="s">
        <v>6871</v>
      </c>
      <c r="BI233" s="361" t="s">
        <v>6816</v>
      </c>
      <c r="BJ233" s="355" t="s">
        <v>6817</v>
      </c>
      <c r="BK233" s="355" t="s">
        <v>6818</v>
      </c>
      <c r="BL233" s="355" t="s">
        <v>8176</v>
      </c>
      <c r="BM233" s="355" t="s">
        <v>8176</v>
      </c>
      <c r="BN233" s="355"/>
      <c r="BO233" s="355"/>
      <c r="BP233" s="355" t="s">
        <v>6820</v>
      </c>
      <c r="BQ233" s="355"/>
      <c r="BR233" s="355"/>
      <c r="BS233" s="355"/>
      <c r="BT233" s="355"/>
      <c r="BU233" s="355"/>
      <c r="BV233" s="355"/>
      <c r="BW233" s="355" t="s">
        <v>6821</v>
      </c>
    </row>
    <row r="234" spans="1:75">
      <c r="A234" s="354">
        <v>232</v>
      </c>
      <c r="B234" s="354" t="s">
        <v>6657</v>
      </c>
      <c r="C234" s="355" t="s">
        <v>4769</v>
      </c>
      <c r="D234" s="356"/>
      <c r="E234" s="355" t="s">
        <v>4192</v>
      </c>
      <c r="F234" s="355" t="s">
        <v>3427</v>
      </c>
      <c r="G234" s="355" t="s">
        <v>3690</v>
      </c>
      <c r="H234" s="355" t="s">
        <v>3691</v>
      </c>
      <c r="I234" s="355" t="s">
        <v>4228</v>
      </c>
      <c r="J234" s="355" t="s">
        <v>3088</v>
      </c>
      <c r="K234" s="355">
        <v>82138167126</v>
      </c>
      <c r="L234" s="355" t="s">
        <v>6992</v>
      </c>
      <c r="M234" s="357">
        <v>43335</v>
      </c>
      <c r="N234" s="355" t="s">
        <v>4831</v>
      </c>
      <c r="O234" s="357">
        <v>43335</v>
      </c>
      <c r="P234" s="357">
        <v>43397</v>
      </c>
      <c r="Q234" s="358">
        <v>43419</v>
      </c>
      <c r="R234" s="359">
        <v>0.3611111111111111</v>
      </c>
      <c r="S234" s="355" t="s">
        <v>8177</v>
      </c>
      <c r="T234" s="355">
        <v>81554010767</v>
      </c>
      <c r="U234" s="355" t="s">
        <v>4760</v>
      </c>
      <c r="V234" s="355" t="s">
        <v>4226</v>
      </c>
      <c r="W234" s="355" t="s">
        <v>4227</v>
      </c>
      <c r="X234" s="356" t="s">
        <v>8178</v>
      </c>
      <c r="Y234" s="355">
        <v>1</v>
      </c>
      <c r="Z234" s="355"/>
      <c r="AA234" s="360">
        <v>-7415199</v>
      </c>
      <c r="AB234" s="360">
        <v>111442038</v>
      </c>
      <c r="AC234" s="356"/>
      <c r="AD234" s="356"/>
      <c r="AE234" s="356"/>
      <c r="AF234" s="355">
        <v>122</v>
      </c>
      <c r="AG234" s="355">
        <v>118</v>
      </c>
      <c r="AH234" s="355"/>
      <c r="AI234" s="356"/>
      <c r="AJ234" s="356" t="s">
        <v>6841</v>
      </c>
      <c r="AK234" s="355">
        <v>180</v>
      </c>
      <c r="AL234" s="355" t="s">
        <v>6808</v>
      </c>
      <c r="AM234" s="355">
        <v>13196422</v>
      </c>
      <c r="AN234" s="355" t="s">
        <v>8179</v>
      </c>
      <c r="AO234" s="355" t="s">
        <v>8180</v>
      </c>
      <c r="AP234" s="355" t="s">
        <v>8181</v>
      </c>
      <c r="AQ234" s="355" t="s">
        <v>8182</v>
      </c>
      <c r="AR234" s="355" t="s">
        <v>8181</v>
      </c>
      <c r="AS234" s="355">
        <v>5171048</v>
      </c>
      <c r="AT234" s="356"/>
      <c r="AU234" s="356"/>
      <c r="AV234" s="356"/>
      <c r="AW234" s="355" t="s">
        <v>6814</v>
      </c>
      <c r="AX234" s="355">
        <v>36.93</v>
      </c>
      <c r="AY234" s="355">
        <v>52.37</v>
      </c>
      <c r="AZ234" s="356"/>
      <c r="BA234" s="356"/>
      <c r="BB234" s="355"/>
      <c r="BC234" s="355"/>
      <c r="BD234" s="356"/>
      <c r="BE234" s="356"/>
      <c r="BF234" s="355"/>
      <c r="BG234" s="355"/>
      <c r="BH234" s="355" t="s">
        <v>6945</v>
      </c>
      <c r="BI234" s="361" t="s">
        <v>6816</v>
      </c>
      <c r="BJ234" s="355" t="s">
        <v>6817</v>
      </c>
      <c r="BK234" s="355" t="s">
        <v>6818</v>
      </c>
      <c r="BL234" s="355" t="s">
        <v>6306</v>
      </c>
      <c r="BM234" s="355" t="s">
        <v>3088</v>
      </c>
      <c r="BN234" s="355"/>
      <c r="BO234" s="355"/>
      <c r="BP234" s="355" t="s">
        <v>6820</v>
      </c>
      <c r="BQ234" s="356"/>
      <c r="BR234" s="356"/>
      <c r="BS234" s="356"/>
      <c r="BT234" s="356"/>
      <c r="BU234" s="356"/>
      <c r="BV234" s="356"/>
      <c r="BW234" s="355" t="s">
        <v>6821</v>
      </c>
    </row>
    <row r="235" spans="1:75">
      <c r="A235" s="354">
        <v>233</v>
      </c>
      <c r="B235" s="354" t="s">
        <v>6658</v>
      </c>
      <c r="C235" s="355" t="s">
        <v>4769</v>
      </c>
      <c r="D235" s="356"/>
      <c r="E235" s="355" t="s">
        <v>4192</v>
      </c>
      <c r="F235" s="355" t="s">
        <v>3427</v>
      </c>
      <c r="G235" s="355" t="s">
        <v>3692</v>
      </c>
      <c r="H235" s="355" t="s">
        <v>3693</v>
      </c>
      <c r="I235" s="355" t="s">
        <v>4232</v>
      </c>
      <c r="J235" s="355" t="s">
        <v>7999</v>
      </c>
      <c r="K235" s="355">
        <v>82110096353</v>
      </c>
      <c r="L235" s="355" t="s">
        <v>6992</v>
      </c>
      <c r="M235" s="357">
        <v>43341</v>
      </c>
      <c r="N235" s="355" t="s">
        <v>4831</v>
      </c>
      <c r="O235" s="357">
        <v>43341</v>
      </c>
      <c r="P235" s="357">
        <v>43398</v>
      </c>
      <c r="Q235" s="358">
        <v>43421</v>
      </c>
      <c r="R235" s="359">
        <v>0.43541666666666662</v>
      </c>
      <c r="S235" s="355" t="s">
        <v>8183</v>
      </c>
      <c r="T235" s="355">
        <v>82227358813</v>
      </c>
      <c r="U235" s="355" t="s">
        <v>4760</v>
      </c>
      <c r="V235" s="355" t="s">
        <v>4230</v>
      </c>
      <c r="W235" s="355" t="s">
        <v>4231</v>
      </c>
      <c r="X235" s="356" t="s">
        <v>8184</v>
      </c>
      <c r="Y235" s="355">
        <v>1</v>
      </c>
      <c r="Z235" s="355"/>
      <c r="AA235" s="360">
        <v>-7705234</v>
      </c>
      <c r="AB235" s="360">
        <v>114005501</v>
      </c>
      <c r="AC235" s="355"/>
      <c r="AD235" s="356"/>
      <c r="AE235" s="356"/>
      <c r="AF235" s="355">
        <v>137</v>
      </c>
      <c r="AG235" s="355">
        <v>134</v>
      </c>
      <c r="AH235" s="355"/>
      <c r="AI235" s="356"/>
      <c r="AJ235" s="356" t="s">
        <v>6850</v>
      </c>
      <c r="AK235" s="355">
        <v>180</v>
      </c>
      <c r="AL235" s="355" t="s">
        <v>6808</v>
      </c>
      <c r="AM235" s="355">
        <v>13216259</v>
      </c>
      <c r="AN235" s="355" t="s">
        <v>8185</v>
      </c>
      <c r="AO235" s="355" t="s">
        <v>8186</v>
      </c>
      <c r="AP235" s="355" t="s">
        <v>8187</v>
      </c>
      <c r="AQ235" s="355" t="s">
        <v>8188</v>
      </c>
      <c r="AR235" s="355" t="s">
        <v>8189</v>
      </c>
      <c r="AS235" s="355">
        <v>1170089</v>
      </c>
      <c r="AT235" s="356"/>
      <c r="AU235" s="356"/>
      <c r="AV235" s="356"/>
      <c r="AW235" s="355" t="s">
        <v>6814</v>
      </c>
      <c r="AX235" s="355">
        <v>35.28</v>
      </c>
      <c r="AY235" s="355">
        <v>52.77</v>
      </c>
      <c r="AZ235" s="356"/>
      <c r="BA235" s="356"/>
      <c r="BB235" s="355"/>
      <c r="BC235" s="355"/>
      <c r="BD235" s="355"/>
      <c r="BE235" s="355"/>
      <c r="BF235" s="355"/>
      <c r="BG235" s="355"/>
      <c r="BH235" s="355" t="s">
        <v>6871</v>
      </c>
      <c r="BI235" s="361" t="s">
        <v>6816</v>
      </c>
      <c r="BJ235" s="355" t="s">
        <v>6817</v>
      </c>
      <c r="BK235" s="355" t="s">
        <v>6818</v>
      </c>
      <c r="BL235" s="355" t="s">
        <v>7280</v>
      </c>
      <c r="BM235" s="355" t="s">
        <v>8176</v>
      </c>
      <c r="BN235" s="355"/>
      <c r="BO235" s="355"/>
      <c r="BP235" s="355" t="s">
        <v>6820</v>
      </c>
      <c r="BQ235" s="356"/>
      <c r="BR235" s="356"/>
      <c r="BS235" s="356"/>
      <c r="BT235" s="356"/>
      <c r="BU235" s="356"/>
      <c r="BV235" s="356"/>
      <c r="BW235" s="355" t="s">
        <v>6821</v>
      </c>
    </row>
    <row r="236" spans="1:75">
      <c r="A236" s="354">
        <v>234</v>
      </c>
      <c r="B236" s="354" t="s">
        <v>6659</v>
      </c>
      <c r="C236" s="355" t="s">
        <v>4769</v>
      </c>
      <c r="D236" s="356"/>
      <c r="E236" s="355" t="s">
        <v>4192</v>
      </c>
      <c r="F236" s="355" t="s">
        <v>3427</v>
      </c>
      <c r="G236" s="355" t="s">
        <v>3694</v>
      </c>
      <c r="H236" s="355" t="s">
        <v>3695</v>
      </c>
      <c r="I236" s="355" t="s">
        <v>4236</v>
      </c>
      <c r="J236" s="355" t="s">
        <v>3039</v>
      </c>
      <c r="K236" s="355">
        <v>82127415357</v>
      </c>
      <c r="L236" s="355" t="s">
        <v>6992</v>
      </c>
      <c r="M236" s="357">
        <v>43340</v>
      </c>
      <c r="N236" s="355" t="s">
        <v>4831</v>
      </c>
      <c r="O236" s="357">
        <v>43340</v>
      </c>
      <c r="P236" s="357">
        <v>43395</v>
      </c>
      <c r="Q236" s="358">
        <v>43424</v>
      </c>
      <c r="R236" s="359">
        <v>0.50486111111111109</v>
      </c>
      <c r="S236" s="355" t="s">
        <v>5519</v>
      </c>
      <c r="T236" s="355">
        <v>81230313225</v>
      </c>
      <c r="U236" s="355" t="s">
        <v>4760</v>
      </c>
      <c r="V236" s="355" t="s">
        <v>4234</v>
      </c>
      <c r="W236" s="355" t="s">
        <v>4235</v>
      </c>
      <c r="X236" s="355" t="s">
        <v>8190</v>
      </c>
      <c r="Y236" s="355">
        <v>1</v>
      </c>
      <c r="Z236" s="355"/>
      <c r="AA236" s="360">
        <v>-8195122</v>
      </c>
      <c r="AB236" s="360">
        <v>111105861</v>
      </c>
      <c r="AC236" s="355"/>
      <c r="AD236" s="355"/>
      <c r="AE236" s="355"/>
      <c r="AF236" s="355">
        <v>124</v>
      </c>
      <c r="AG236" s="355">
        <v>127</v>
      </c>
      <c r="AH236" s="355"/>
      <c r="AI236" s="356"/>
      <c r="AJ236" s="356" t="s">
        <v>6841</v>
      </c>
      <c r="AK236" s="355">
        <v>180</v>
      </c>
      <c r="AL236" s="355" t="s">
        <v>6808</v>
      </c>
      <c r="AM236" s="355">
        <v>13195178</v>
      </c>
      <c r="AN236" s="355" t="s">
        <v>8191</v>
      </c>
      <c r="AO236" s="355" t="s">
        <v>8192</v>
      </c>
      <c r="AP236" s="355" t="s">
        <v>8142</v>
      </c>
      <c r="AQ236" s="355" t="s">
        <v>8143</v>
      </c>
      <c r="AR236" s="355" t="s">
        <v>8193</v>
      </c>
      <c r="AS236" s="355">
        <v>1170087</v>
      </c>
      <c r="AT236" s="356"/>
      <c r="AU236" s="356"/>
      <c r="AV236" s="355"/>
      <c r="AW236" s="355" t="s">
        <v>6814</v>
      </c>
      <c r="AX236" s="355">
        <v>36.270000000000003</v>
      </c>
      <c r="AY236" s="355">
        <v>51.06</v>
      </c>
      <c r="AZ236" s="356"/>
      <c r="BA236" s="356"/>
      <c r="BB236" s="355"/>
      <c r="BC236" s="355"/>
      <c r="BD236" s="355"/>
      <c r="BE236" s="355"/>
      <c r="BF236" s="355"/>
      <c r="BG236" s="355"/>
      <c r="BH236" s="355" t="s">
        <v>8153</v>
      </c>
      <c r="BI236" s="361" t="s">
        <v>6816</v>
      </c>
      <c r="BJ236" s="355" t="s">
        <v>6817</v>
      </c>
      <c r="BK236" s="355" t="s">
        <v>6818</v>
      </c>
      <c r="BL236" s="355" t="s">
        <v>3088</v>
      </c>
      <c r="BM236" s="355" t="s">
        <v>8194</v>
      </c>
      <c r="BN236" s="355"/>
      <c r="BO236" s="355"/>
      <c r="BP236" s="355" t="s">
        <v>6820</v>
      </c>
      <c r="BQ236" s="356"/>
      <c r="BR236" s="356"/>
      <c r="BS236" s="356"/>
      <c r="BT236" s="356"/>
      <c r="BU236" s="356"/>
      <c r="BV236" s="356"/>
      <c r="BW236" s="355" t="s">
        <v>6821</v>
      </c>
    </row>
    <row r="237" spans="1:75" hidden="1">
      <c r="A237" s="343">
        <v>235</v>
      </c>
      <c r="B237" s="343" t="e">
        <v>#N/A</v>
      </c>
      <c r="C237" s="369"/>
      <c r="D237" s="369"/>
      <c r="E237" s="369" t="s">
        <v>4192</v>
      </c>
      <c r="F237" s="370" t="s">
        <v>3427</v>
      </c>
      <c r="G237" s="369" t="s">
        <v>3696</v>
      </c>
      <c r="H237" s="369" t="s">
        <v>3697</v>
      </c>
      <c r="I237" s="369" t="s">
        <v>6080</v>
      </c>
      <c r="J237" s="369"/>
      <c r="K237" s="369"/>
      <c r="L237" s="369"/>
      <c r="M237" s="369"/>
      <c r="N237" s="369"/>
      <c r="O237" s="369"/>
      <c r="P237" s="369"/>
      <c r="Q237" s="369"/>
      <c r="R237" s="369"/>
      <c r="S237" s="369"/>
      <c r="T237" s="369"/>
      <c r="U237" s="369" t="s">
        <v>4760</v>
      </c>
      <c r="V237" s="369"/>
      <c r="W237" s="372"/>
      <c r="X237" s="371"/>
      <c r="Y237" s="371"/>
      <c r="Z237" s="369"/>
      <c r="AA237" s="369"/>
      <c r="AB237" s="369"/>
      <c r="AC237" s="369"/>
      <c r="AD237" s="369"/>
      <c r="AE237" s="369"/>
      <c r="AF237" s="371"/>
      <c r="AG237" s="371"/>
      <c r="AH237" s="369"/>
      <c r="AI237" s="372"/>
      <c r="AJ237" s="371"/>
      <c r="AK237" s="369"/>
      <c r="AL237" s="369"/>
      <c r="AM237" s="369"/>
      <c r="AN237" s="371"/>
      <c r="AO237" s="371"/>
      <c r="AP237" s="371"/>
      <c r="AQ237" s="371"/>
      <c r="AR237" s="372"/>
      <c r="AS237" s="372"/>
      <c r="AT237" s="372"/>
      <c r="AU237" s="371"/>
      <c r="AV237" s="369"/>
      <c r="AW237" s="369"/>
      <c r="AX237" s="372"/>
      <c r="AY237" s="372"/>
      <c r="AZ237" s="371"/>
      <c r="BA237" s="371"/>
      <c r="BB237" s="369"/>
      <c r="BC237" s="369"/>
      <c r="BD237" s="369"/>
      <c r="BE237" s="369"/>
      <c r="BF237" s="369"/>
      <c r="BG237" s="369"/>
      <c r="BH237" s="369"/>
      <c r="BI237" s="369"/>
      <c r="BJ237" s="369"/>
      <c r="BK237" s="369"/>
      <c r="BL237" s="369"/>
      <c r="BM237" s="369"/>
      <c r="BN237" s="369"/>
      <c r="BO237" s="369"/>
      <c r="BP237" s="369"/>
      <c r="BQ237" s="371"/>
      <c r="BR237" s="371"/>
      <c r="BS237" s="371"/>
      <c r="BT237" s="371"/>
      <c r="BU237" s="371"/>
      <c r="BV237" s="371"/>
      <c r="BW237" s="390" t="s">
        <v>6821</v>
      </c>
    </row>
    <row r="238" spans="1:75">
      <c r="A238" s="354">
        <v>236</v>
      </c>
      <c r="B238" s="354" t="s">
        <v>6660</v>
      </c>
      <c r="C238" s="355" t="s">
        <v>4769</v>
      </c>
      <c r="D238" s="356"/>
      <c r="E238" s="355" t="s">
        <v>4192</v>
      </c>
      <c r="F238" s="355" t="s">
        <v>3427</v>
      </c>
      <c r="G238" s="355" t="s">
        <v>3698</v>
      </c>
      <c r="H238" s="355" t="s">
        <v>3699</v>
      </c>
      <c r="I238" s="355" t="s">
        <v>4241</v>
      </c>
      <c r="J238" s="355" t="s">
        <v>7999</v>
      </c>
      <c r="K238" s="355">
        <v>82110096353</v>
      </c>
      <c r="L238" s="355" t="s">
        <v>6992</v>
      </c>
      <c r="M238" s="357">
        <v>43338</v>
      </c>
      <c r="N238" s="355" t="s">
        <v>4831</v>
      </c>
      <c r="O238" s="357">
        <v>43338</v>
      </c>
      <c r="P238" s="357">
        <v>43396</v>
      </c>
      <c r="Q238" s="358">
        <v>43417</v>
      </c>
      <c r="R238" s="359">
        <v>0.51041666666666663</v>
      </c>
      <c r="S238" s="355" t="s">
        <v>8195</v>
      </c>
      <c r="T238" s="355">
        <v>8113502070</v>
      </c>
      <c r="U238" s="355" t="s">
        <v>4760</v>
      </c>
      <c r="V238" s="355" t="s">
        <v>4238</v>
      </c>
      <c r="W238" s="355" t="s">
        <v>4239</v>
      </c>
      <c r="X238" s="356" t="s">
        <v>8196</v>
      </c>
      <c r="Y238" s="355">
        <v>1</v>
      </c>
      <c r="Z238" s="355"/>
      <c r="AA238" s="360">
        <v>-8167691</v>
      </c>
      <c r="AB238" s="360">
        <v>113704126</v>
      </c>
      <c r="AC238" s="355"/>
      <c r="AD238" s="355"/>
      <c r="AE238" s="356"/>
      <c r="AF238" s="355">
        <v>127</v>
      </c>
      <c r="AG238" s="356"/>
      <c r="AH238" s="355"/>
      <c r="AI238" s="356"/>
      <c r="AJ238" s="356" t="s">
        <v>6824</v>
      </c>
      <c r="AK238" s="355">
        <v>180</v>
      </c>
      <c r="AL238" s="355" t="s">
        <v>6808</v>
      </c>
      <c r="AM238" s="355">
        <v>13195371</v>
      </c>
      <c r="AN238" s="355" t="s">
        <v>8197</v>
      </c>
      <c r="AO238" s="355" t="s">
        <v>8198</v>
      </c>
      <c r="AP238" s="355" t="s">
        <v>8199</v>
      </c>
      <c r="AQ238" s="355" t="s">
        <v>8200</v>
      </c>
      <c r="AR238" s="355" t="s">
        <v>8201</v>
      </c>
      <c r="AS238" s="355">
        <v>3170303</v>
      </c>
      <c r="AT238" s="356"/>
      <c r="AU238" s="356"/>
      <c r="AV238" s="355"/>
      <c r="AW238" s="355" t="s">
        <v>6814</v>
      </c>
      <c r="AX238" s="356">
        <v>33.369999999999997</v>
      </c>
      <c r="AY238" s="356">
        <v>45.28</v>
      </c>
      <c r="AZ238" s="356"/>
      <c r="BA238" s="356"/>
      <c r="BB238" s="355"/>
      <c r="BC238" s="355"/>
      <c r="BD238" s="355"/>
      <c r="BE238" s="355"/>
      <c r="BF238" s="355"/>
      <c r="BG238" s="355"/>
      <c r="BH238" s="355" t="s">
        <v>6871</v>
      </c>
      <c r="BI238" s="361" t="s">
        <v>6816</v>
      </c>
      <c r="BJ238" s="355" t="s">
        <v>6817</v>
      </c>
      <c r="BK238" s="355" t="s">
        <v>6818</v>
      </c>
      <c r="BL238" s="355" t="s">
        <v>8176</v>
      </c>
      <c r="BM238" s="355" t="s">
        <v>8176</v>
      </c>
      <c r="BN238" s="355"/>
      <c r="BO238" s="355"/>
      <c r="BP238" s="355" t="s">
        <v>6820</v>
      </c>
      <c r="BQ238" s="355" t="s">
        <v>6947</v>
      </c>
      <c r="BR238" s="356"/>
      <c r="BS238" s="356"/>
      <c r="BT238" s="356"/>
      <c r="BU238" s="356"/>
      <c r="BV238" s="356"/>
      <c r="BW238" s="355" t="s">
        <v>6821</v>
      </c>
    </row>
    <row r="239" spans="1:75">
      <c r="A239" s="354">
        <v>237</v>
      </c>
      <c r="B239" s="354" t="s">
        <v>6661</v>
      </c>
      <c r="C239" s="355" t="s">
        <v>4769</v>
      </c>
      <c r="D239" s="361">
        <v>7</v>
      </c>
      <c r="E239" s="355" t="s">
        <v>4192</v>
      </c>
      <c r="F239" s="355" t="s">
        <v>3427</v>
      </c>
      <c r="G239" s="355" t="s">
        <v>3700</v>
      </c>
      <c r="H239" s="355" t="s">
        <v>3701</v>
      </c>
      <c r="I239" s="355" t="s">
        <v>4245</v>
      </c>
      <c r="J239" s="355" t="s">
        <v>8202</v>
      </c>
      <c r="K239" s="355">
        <v>895328010763</v>
      </c>
      <c r="L239" s="355" t="s">
        <v>6992</v>
      </c>
      <c r="M239" s="357">
        <v>43333</v>
      </c>
      <c r="N239" s="355" t="s">
        <v>4831</v>
      </c>
      <c r="O239" s="357">
        <v>43333</v>
      </c>
      <c r="P239" s="357">
        <v>43398</v>
      </c>
      <c r="Q239" s="358">
        <v>43426</v>
      </c>
      <c r="R239" s="359">
        <v>0.46111111111111108</v>
      </c>
      <c r="S239" s="355" t="s">
        <v>8203</v>
      </c>
      <c r="T239" s="355">
        <v>85258008818</v>
      </c>
      <c r="U239" s="355" t="s">
        <v>4760</v>
      </c>
      <c r="V239" s="355" t="s">
        <v>4242</v>
      </c>
      <c r="W239" s="355" t="s">
        <v>4243</v>
      </c>
      <c r="X239" s="355" t="s">
        <v>8204</v>
      </c>
      <c r="Y239" s="355">
        <v>1</v>
      </c>
      <c r="Z239" s="355"/>
      <c r="AA239" s="360">
        <v>-8218563</v>
      </c>
      <c r="AB239" s="360">
        <v>114369873</v>
      </c>
      <c r="AC239" s="355"/>
      <c r="AD239" s="355"/>
      <c r="AE239" s="355"/>
      <c r="AF239" s="355">
        <v>136</v>
      </c>
      <c r="AG239" s="355"/>
      <c r="AH239" s="355"/>
      <c r="AI239" s="356"/>
      <c r="AJ239" s="356" t="s">
        <v>7306</v>
      </c>
      <c r="AK239" s="355">
        <v>180</v>
      </c>
      <c r="AL239" s="355" t="s">
        <v>6808</v>
      </c>
      <c r="AM239" s="355">
        <v>13319210</v>
      </c>
      <c r="AN239" s="355" t="s">
        <v>8205</v>
      </c>
      <c r="AO239" s="355" t="s">
        <v>8206</v>
      </c>
      <c r="AP239" s="355" t="s">
        <v>8207</v>
      </c>
      <c r="AQ239" s="355" t="s">
        <v>8208</v>
      </c>
      <c r="AR239" s="355" t="s">
        <v>8209</v>
      </c>
      <c r="AS239" s="355">
        <v>1170089</v>
      </c>
      <c r="AT239" s="356"/>
      <c r="AU239" s="356"/>
      <c r="AV239" s="355"/>
      <c r="AW239" s="355" t="s">
        <v>6814</v>
      </c>
      <c r="AX239" s="355">
        <v>36.01</v>
      </c>
      <c r="AY239" s="355">
        <v>53.8</v>
      </c>
      <c r="AZ239" s="356"/>
      <c r="BA239" s="356"/>
      <c r="BB239" s="355"/>
      <c r="BC239" s="355"/>
      <c r="BD239" s="355"/>
      <c r="BE239" s="355"/>
      <c r="BF239" s="355"/>
      <c r="BG239" s="355"/>
      <c r="BH239" s="355" t="s">
        <v>8210</v>
      </c>
      <c r="BI239" s="361" t="s">
        <v>6816</v>
      </c>
      <c r="BJ239" s="355" t="s">
        <v>6817</v>
      </c>
      <c r="BK239" s="355" t="s">
        <v>6818</v>
      </c>
      <c r="BL239" s="355" t="s">
        <v>8176</v>
      </c>
      <c r="BM239" s="355" t="s">
        <v>8176</v>
      </c>
      <c r="BN239" s="355"/>
      <c r="BO239" s="355"/>
      <c r="BP239" s="355" t="s">
        <v>6820</v>
      </c>
      <c r="BQ239" s="356"/>
      <c r="BR239" s="356"/>
      <c r="BS239" s="356"/>
      <c r="BT239" s="356"/>
      <c r="BU239" s="356"/>
      <c r="BV239" s="356"/>
      <c r="BW239" s="355" t="s">
        <v>6821</v>
      </c>
    </row>
    <row r="240" spans="1:75">
      <c r="A240" s="354">
        <v>238</v>
      </c>
      <c r="B240" s="354" t="s">
        <v>6662</v>
      </c>
      <c r="C240" s="355" t="s">
        <v>4769</v>
      </c>
      <c r="D240" s="361">
        <v>45</v>
      </c>
      <c r="E240" s="355" t="s">
        <v>4192</v>
      </c>
      <c r="F240" s="355" t="s">
        <v>3427</v>
      </c>
      <c r="G240" s="355" t="s">
        <v>3702</v>
      </c>
      <c r="H240" s="355" t="s">
        <v>3703</v>
      </c>
      <c r="I240" s="355" t="s">
        <v>4250</v>
      </c>
      <c r="J240" s="355" t="s">
        <v>3088</v>
      </c>
      <c r="K240" s="355">
        <v>82138167126</v>
      </c>
      <c r="L240" s="355" t="s">
        <v>6992</v>
      </c>
      <c r="M240" s="357">
        <v>43329</v>
      </c>
      <c r="N240" s="355" t="s">
        <v>4831</v>
      </c>
      <c r="O240" s="357">
        <v>43329</v>
      </c>
      <c r="P240" s="357">
        <v>43392</v>
      </c>
      <c r="Q240" s="358">
        <v>43419</v>
      </c>
      <c r="R240" s="359">
        <v>0.56597222222222221</v>
      </c>
      <c r="S240" s="355" t="s">
        <v>8211</v>
      </c>
      <c r="T240" s="355">
        <v>87751874998</v>
      </c>
      <c r="U240" s="355" t="s">
        <v>4760</v>
      </c>
      <c r="V240" s="355" t="s">
        <v>4247</v>
      </c>
      <c r="W240" s="355" t="s">
        <v>4248</v>
      </c>
      <c r="X240" s="356" t="s">
        <v>8212</v>
      </c>
      <c r="Y240" s="355">
        <v>1</v>
      </c>
      <c r="Z240" s="355"/>
      <c r="AA240" s="360">
        <v>-7627673</v>
      </c>
      <c r="AB240" s="360">
        <v>111519154</v>
      </c>
      <c r="AC240" s="355"/>
      <c r="AD240" s="355"/>
      <c r="AE240" s="356"/>
      <c r="AF240" s="355">
        <v>124</v>
      </c>
      <c r="AG240" s="356"/>
      <c r="AH240" s="355"/>
      <c r="AI240" s="356"/>
      <c r="AJ240" s="356" t="s">
        <v>6841</v>
      </c>
      <c r="AK240" s="355">
        <v>180</v>
      </c>
      <c r="AL240" s="355" t="s">
        <v>6808</v>
      </c>
      <c r="AM240" s="355">
        <v>13214992</v>
      </c>
      <c r="AN240" s="355" t="s">
        <v>8213</v>
      </c>
      <c r="AO240" s="355" t="s">
        <v>8214</v>
      </c>
      <c r="AP240" s="355" t="s">
        <v>8215</v>
      </c>
      <c r="AQ240" s="355" t="s">
        <v>8216</v>
      </c>
      <c r="AR240" s="355" t="s">
        <v>8217</v>
      </c>
      <c r="AS240" s="355">
        <v>12163188</v>
      </c>
      <c r="AT240" s="356"/>
      <c r="AU240" s="356"/>
      <c r="AV240" s="355"/>
      <c r="AW240" s="355" t="s">
        <v>6814</v>
      </c>
      <c r="AX240" s="355">
        <v>39.99</v>
      </c>
      <c r="AY240" s="355">
        <v>50.58</v>
      </c>
      <c r="AZ240" s="356"/>
      <c r="BA240" s="356"/>
      <c r="BB240" s="355"/>
      <c r="BC240" s="355"/>
      <c r="BD240" s="355"/>
      <c r="BE240" s="355"/>
      <c r="BF240" s="355"/>
      <c r="BG240" s="355"/>
      <c r="BH240" s="355" t="s">
        <v>6871</v>
      </c>
      <c r="BI240" s="361" t="s">
        <v>6816</v>
      </c>
      <c r="BJ240" s="355" t="s">
        <v>6817</v>
      </c>
      <c r="BK240" s="355" t="s">
        <v>6818</v>
      </c>
      <c r="BL240" s="355" t="s">
        <v>6306</v>
      </c>
      <c r="BM240" s="355" t="s">
        <v>3088</v>
      </c>
      <c r="BN240" s="355"/>
      <c r="BO240" s="355"/>
      <c r="BP240" s="355" t="s">
        <v>6820</v>
      </c>
      <c r="BQ240" s="356"/>
      <c r="BR240" s="356"/>
      <c r="BS240" s="356"/>
      <c r="BT240" s="356"/>
      <c r="BU240" s="356"/>
      <c r="BV240" s="356"/>
      <c r="BW240" s="355" t="s">
        <v>6821</v>
      </c>
    </row>
    <row r="241" spans="1:75">
      <c r="A241" s="354">
        <v>239</v>
      </c>
      <c r="B241" s="354" t="s">
        <v>6663</v>
      </c>
      <c r="C241" s="355" t="s">
        <v>4769</v>
      </c>
      <c r="D241" s="356"/>
      <c r="E241" s="355" t="s">
        <v>4192</v>
      </c>
      <c r="F241" s="355" t="s">
        <v>3427</v>
      </c>
      <c r="G241" s="355" t="s">
        <v>3700</v>
      </c>
      <c r="H241" s="355" t="s">
        <v>3704</v>
      </c>
      <c r="I241" s="355" t="s">
        <v>4253</v>
      </c>
      <c r="J241" s="355" t="s">
        <v>8202</v>
      </c>
      <c r="K241" s="355">
        <v>895328010763</v>
      </c>
      <c r="L241" s="355" t="s">
        <v>6992</v>
      </c>
      <c r="M241" s="357">
        <v>43337</v>
      </c>
      <c r="N241" s="355" t="s">
        <v>4831</v>
      </c>
      <c r="O241" s="357">
        <v>43337</v>
      </c>
      <c r="P241" s="357">
        <v>43397</v>
      </c>
      <c r="Q241" s="358">
        <v>43423</v>
      </c>
      <c r="R241" s="359">
        <v>0.35000000000000003</v>
      </c>
      <c r="S241" s="355" t="s">
        <v>2951</v>
      </c>
      <c r="T241" s="355">
        <v>82330934197</v>
      </c>
      <c r="U241" s="355" t="s">
        <v>4760</v>
      </c>
      <c r="V241" s="355" t="s">
        <v>4251</v>
      </c>
      <c r="W241" s="355" t="s">
        <v>4252</v>
      </c>
      <c r="X241" s="355" t="s">
        <v>8218</v>
      </c>
      <c r="Y241" s="355">
        <v>1</v>
      </c>
      <c r="Z241" s="355"/>
      <c r="AA241" s="360">
        <v>-8364164</v>
      </c>
      <c r="AB241" s="360">
        <v>114149805</v>
      </c>
      <c r="AC241" s="355"/>
      <c r="AD241" s="355"/>
      <c r="AE241" s="355"/>
      <c r="AF241" s="355">
        <v>127</v>
      </c>
      <c r="AG241" s="355">
        <v>120</v>
      </c>
      <c r="AH241" s="355"/>
      <c r="AI241" s="356"/>
      <c r="AJ241" s="356" t="s">
        <v>6841</v>
      </c>
      <c r="AK241" s="355">
        <v>180</v>
      </c>
      <c r="AL241" s="355" t="s">
        <v>6808</v>
      </c>
      <c r="AM241" s="355">
        <v>13195906</v>
      </c>
      <c r="AN241" s="355" t="s">
        <v>8219</v>
      </c>
      <c r="AO241" s="355" t="s">
        <v>8220</v>
      </c>
      <c r="AP241" s="355" t="s">
        <v>8221</v>
      </c>
      <c r="AQ241" s="355" t="s">
        <v>8222</v>
      </c>
      <c r="AR241" s="355" t="s">
        <v>8223</v>
      </c>
      <c r="AS241" s="356"/>
      <c r="AT241" s="356"/>
      <c r="AU241" s="356"/>
      <c r="AV241" s="355"/>
      <c r="AW241" s="355" t="s">
        <v>6814</v>
      </c>
      <c r="AX241" s="355">
        <v>36.67</v>
      </c>
      <c r="AY241" s="355">
        <v>53.85</v>
      </c>
      <c r="AZ241" s="356"/>
      <c r="BA241" s="356"/>
      <c r="BB241" s="355"/>
      <c r="BC241" s="355"/>
      <c r="BD241" s="355"/>
      <c r="BE241" s="355"/>
      <c r="BF241" s="355"/>
      <c r="BG241" s="355"/>
      <c r="BH241" s="355" t="s">
        <v>8224</v>
      </c>
      <c r="BI241" s="361" t="s">
        <v>6816</v>
      </c>
      <c r="BJ241" s="355" t="s">
        <v>6817</v>
      </c>
      <c r="BK241" s="355" t="s">
        <v>6818</v>
      </c>
      <c r="BL241" s="355" t="s">
        <v>8176</v>
      </c>
      <c r="BM241" s="355" t="s">
        <v>8176</v>
      </c>
      <c r="BN241" s="355"/>
      <c r="BO241" s="355"/>
      <c r="BP241" s="355" t="s">
        <v>6820</v>
      </c>
      <c r="BQ241" s="356"/>
      <c r="BR241" s="356"/>
      <c r="BS241" s="356"/>
      <c r="BT241" s="356"/>
      <c r="BU241" s="356"/>
      <c r="BV241" s="356"/>
      <c r="BW241" s="355" t="s">
        <v>6821</v>
      </c>
    </row>
    <row r="242" spans="1:75" hidden="1">
      <c r="A242" s="391">
        <v>240</v>
      </c>
      <c r="B242" s="391" t="e">
        <v>#N/A</v>
      </c>
      <c r="C242" s="369"/>
      <c r="D242" s="369"/>
      <c r="E242" s="370" t="s">
        <v>11</v>
      </c>
      <c r="F242" s="369"/>
      <c r="G242" s="369"/>
      <c r="H242" s="369"/>
      <c r="I242" s="369"/>
      <c r="J242" s="369"/>
      <c r="K242" s="369"/>
      <c r="L242" s="369"/>
      <c r="M242" s="369"/>
      <c r="N242" s="369"/>
      <c r="O242" s="369"/>
      <c r="P242" s="369"/>
      <c r="Q242" s="369"/>
      <c r="R242" s="369"/>
      <c r="S242" s="369"/>
      <c r="T242" s="369"/>
      <c r="U242" s="369"/>
      <c r="V242" s="369"/>
      <c r="W242" s="371"/>
      <c r="X242" s="372"/>
      <c r="Y242" s="372"/>
      <c r="Z242" s="369"/>
      <c r="AA242" s="369"/>
      <c r="AB242" s="369"/>
      <c r="AC242" s="369"/>
      <c r="AD242" s="369"/>
      <c r="AE242" s="371"/>
      <c r="AF242" s="371"/>
      <c r="AG242" s="371"/>
      <c r="AH242" s="369"/>
      <c r="AI242" s="371"/>
      <c r="AJ242" s="372"/>
      <c r="AK242" s="369"/>
      <c r="AL242" s="369"/>
      <c r="AM242" s="369"/>
      <c r="AN242" s="369"/>
      <c r="AO242" s="369"/>
      <c r="AP242" s="369"/>
      <c r="AQ242" s="369"/>
      <c r="AR242" s="371"/>
      <c r="AS242" s="371"/>
      <c r="AT242" s="371"/>
      <c r="AU242" s="372"/>
      <c r="AV242" s="369"/>
      <c r="AW242" s="369"/>
      <c r="AX242" s="371"/>
      <c r="AY242" s="371"/>
      <c r="AZ242" s="372"/>
      <c r="BA242" s="372"/>
      <c r="BB242" s="369"/>
      <c r="BC242" s="369"/>
      <c r="BD242" s="369"/>
      <c r="BE242" s="369"/>
      <c r="BF242" s="369"/>
      <c r="BG242" s="369"/>
      <c r="BH242" s="369"/>
      <c r="BI242" s="369"/>
      <c r="BJ242" s="369"/>
      <c r="BK242" s="369"/>
      <c r="BL242" s="369"/>
      <c r="BM242" s="369"/>
      <c r="BN242" s="369"/>
      <c r="BO242" s="369"/>
      <c r="BP242" s="369"/>
      <c r="BQ242" s="372"/>
      <c r="BR242" s="372"/>
      <c r="BS242" s="372"/>
      <c r="BT242" s="372"/>
      <c r="BU242" s="372"/>
      <c r="BV242" s="372"/>
      <c r="BW242" s="386" t="s">
        <v>6115</v>
      </c>
    </row>
    <row r="243" spans="1:75" hidden="1">
      <c r="A243" s="391">
        <v>241</v>
      </c>
      <c r="B243" s="391" t="e">
        <v>#N/A</v>
      </c>
      <c r="C243" s="369"/>
      <c r="D243" s="369"/>
      <c r="E243" s="390" t="s">
        <v>3972</v>
      </c>
      <c r="F243" s="390" t="s">
        <v>3570</v>
      </c>
      <c r="G243" s="371"/>
      <c r="H243" s="390" t="s">
        <v>3705</v>
      </c>
      <c r="I243" s="371"/>
      <c r="J243" s="369"/>
      <c r="K243" s="369"/>
      <c r="L243" s="369"/>
      <c r="M243" s="369"/>
      <c r="N243" s="369"/>
      <c r="O243" s="369"/>
      <c r="P243" s="369"/>
      <c r="Q243" s="369"/>
      <c r="R243" s="369"/>
      <c r="S243" s="369"/>
      <c r="T243" s="369"/>
      <c r="U243" s="369"/>
      <c r="V243" s="369"/>
      <c r="W243" s="372"/>
      <c r="X243" s="371"/>
      <c r="Y243" s="371"/>
      <c r="Z243" s="369"/>
      <c r="AA243" s="369"/>
      <c r="AB243" s="369"/>
      <c r="AC243" s="369"/>
      <c r="AD243" s="369"/>
      <c r="AE243" s="372"/>
      <c r="AF243" s="372"/>
      <c r="AG243" s="372"/>
      <c r="AH243" s="369"/>
      <c r="AI243" s="372"/>
      <c r="AJ243" s="371"/>
      <c r="AK243" s="369"/>
      <c r="AL243" s="369"/>
      <c r="AM243" s="369"/>
      <c r="AN243" s="371"/>
      <c r="AO243" s="371"/>
      <c r="AP243" s="371"/>
      <c r="AQ243" s="371"/>
      <c r="AR243" s="372"/>
      <c r="AS243" s="372"/>
      <c r="AT243" s="372"/>
      <c r="AU243" s="371"/>
      <c r="AV243" s="369"/>
      <c r="AW243" s="369"/>
      <c r="AX243" s="372"/>
      <c r="AY243" s="372"/>
      <c r="AZ243" s="371"/>
      <c r="BA243" s="371"/>
      <c r="BB243" s="369"/>
      <c r="BC243" s="369"/>
      <c r="BD243" s="369"/>
      <c r="BE243" s="369"/>
      <c r="BF243" s="369"/>
      <c r="BG243" s="369"/>
      <c r="BH243" s="369"/>
      <c r="BI243" s="369"/>
      <c r="BJ243" s="369"/>
      <c r="BK243" s="369"/>
      <c r="BL243" s="369"/>
      <c r="BM243" s="369"/>
      <c r="BN243" s="369"/>
      <c r="BO243" s="369"/>
      <c r="BP243" s="369"/>
      <c r="BQ243" s="371"/>
      <c r="BR243" s="371"/>
      <c r="BS243" s="371"/>
      <c r="BT243" s="371"/>
      <c r="BU243" s="371"/>
      <c r="BV243" s="371"/>
      <c r="BW243" s="390" t="s">
        <v>6115</v>
      </c>
    </row>
    <row r="244" spans="1:75" hidden="1">
      <c r="A244" s="391">
        <v>242</v>
      </c>
      <c r="B244" s="391" t="e">
        <v>#N/A</v>
      </c>
      <c r="C244" s="369"/>
      <c r="D244" s="369"/>
      <c r="E244" s="390" t="s">
        <v>3972</v>
      </c>
      <c r="F244" s="390" t="s">
        <v>3570</v>
      </c>
      <c r="G244" s="371"/>
      <c r="H244" s="390" t="s">
        <v>3706</v>
      </c>
      <c r="I244" s="390" t="s">
        <v>6117</v>
      </c>
      <c r="J244" s="369"/>
      <c r="K244" s="369"/>
      <c r="L244" s="369"/>
      <c r="M244" s="369"/>
      <c r="N244" s="369"/>
      <c r="O244" s="369"/>
      <c r="P244" s="369"/>
      <c r="Q244" s="369"/>
      <c r="R244" s="369"/>
      <c r="S244" s="369"/>
      <c r="T244" s="369"/>
      <c r="U244" s="369" t="s">
        <v>4760</v>
      </c>
      <c r="V244" s="369"/>
      <c r="W244" s="369"/>
      <c r="X244" s="369"/>
      <c r="Y244" s="369"/>
      <c r="Z244" s="369"/>
      <c r="AA244" s="369"/>
      <c r="AB244" s="369"/>
      <c r="AC244" s="371"/>
      <c r="AD244" s="372"/>
      <c r="AE244" s="372"/>
      <c r="AF244" s="369"/>
      <c r="AG244" s="369"/>
      <c r="AH244" s="369"/>
      <c r="AI244" s="371"/>
      <c r="AJ244" s="372"/>
      <c r="AK244" s="371"/>
      <c r="AL244" s="371"/>
      <c r="AM244" s="371"/>
      <c r="AN244" s="369"/>
      <c r="AO244" s="369"/>
      <c r="AP244" s="369"/>
      <c r="AQ244" s="369"/>
      <c r="AR244" s="371"/>
      <c r="AS244" s="371"/>
      <c r="AT244" s="371"/>
      <c r="AU244" s="372"/>
      <c r="AV244" s="369"/>
      <c r="AW244" s="369"/>
      <c r="AX244" s="369"/>
      <c r="AY244" s="369"/>
      <c r="AZ244" s="372"/>
      <c r="BA244" s="372"/>
      <c r="BB244" s="369"/>
      <c r="BC244" s="369"/>
      <c r="BD244" s="371"/>
      <c r="BE244" s="371"/>
      <c r="BF244" s="369"/>
      <c r="BG244" s="369"/>
      <c r="BH244" s="369"/>
      <c r="BI244" s="369"/>
      <c r="BJ244" s="369"/>
      <c r="BK244" s="369"/>
      <c r="BL244" s="369"/>
      <c r="BM244" s="369"/>
      <c r="BN244" s="369"/>
      <c r="BO244" s="369"/>
      <c r="BP244" s="369"/>
      <c r="BQ244" s="372"/>
      <c r="BR244" s="372"/>
      <c r="BS244" s="372"/>
      <c r="BT244" s="372"/>
      <c r="BU244" s="372"/>
      <c r="BV244" s="372"/>
      <c r="BW244" s="386" t="s">
        <v>6115</v>
      </c>
    </row>
    <row r="245" spans="1:75">
      <c r="A245" s="354">
        <v>243</v>
      </c>
      <c r="B245" s="354" t="s">
        <v>6664</v>
      </c>
      <c r="C245" s="355" t="s">
        <v>4769</v>
      </c>
      <c r="D245" s="356"/>
      <c r="E245" s="355" t="s">
        <v>3972</v>
      </c>
      <c r="F245" s="355" t="s">
        <v>3570</v>
      </c>
      <c r="G245" s="355"/>
      <c r="H245" s="355" t="s">
        <v>3707</v>
      </c>
      <c r="I245" s="355" t="s">
        <v>4033</v>
      </c>
      <c r="J245" s="355" t="s">
        <v>5692</v>
      </c>
      <c r="K245" s="355" t="s">
        <v>7810</v>
      </c>
      <c r="L245" s="355" t="s">
        <v>4879</v>
      </c>
      <c r="M245" s="357">
        <v>43336</v>
      </c>
      <c r="N245" s="355" t="s">
        <v>4831</v>
      </c>
      <c r="O245" s="357">
        <v>43336</v>
      </c>
      <c r="P245" s="357">
        <v>43385</v>
      </c>
      <c r="Q245" s="358">
        <v>43417</v>
      </c>
      <c r="R245" s="359">
        <v>0.42499999999999999</v>
      </c>
      <c r="S245" s="355" t="s">
        <v>1637</v>
      </c>
      <c r="T245" s="355">
        <v>85317804757</v>
      </c>
      <c r="U245" s="355" t="s">
        <v>4760</v>
      </c>
      <c r="V245" s="355" t="s">
        <v>4030</v>
      </c>
      <c r="W245" s="355" t="s">
        <v>4031</v>
      </c>
      <c r="X245" s="355" t="s">
        <v>8225</v>
      </c>
      <c r="Y245" s="355">
        <v>1</v>
      </c>
      <c r="Z245" s="355"/>
      <c r="AA245" s="355">
        <f>VLOOKUP(B245,TaskSurvey!$A$2:$AR$237,21,FALSE)</f>
        <v>0</v>
      </c>
      <c r="AB245" s="355">
        <f>VLOOKUP(B245,TaskSurvey!$A$2:$AR$237,22,FALSE)</f>
        <v>0</v>
      </c>
      <c r="AC245" s="355"/>
      <c r="AD245" s="355"/>
      <c r="AE245" s="355"/>
      <c r="AF245" s="355">
        <v>122</v>
      </c>
      <c r="AG245" s="355">
        <v>117</v>
      </c>
      <c r="AH245" s="355"/>
      <c r="AI245" s="356"/>
      <c r="AJ245" s="356" t="s">
        <v>6976</v>
      </c>
      <c r="AK245" s="355">
        <v>180</v>
      </c>
      <c r="AL245" s="355" t="s">
        <v>6808</v>
      </c>
      <c r="AM245" s="355">
        <v>13212201</v>
      </c>
      <c r="AN245" s="355" t="s">
        <v>8226</v>
      </c>
      <c r="AO245" s="355" t="s">
        <v>8227</v>
      </c>
      <c r="AP245" s="355" t="s">
        <v>8228</v>
      </c>
      <c r="AQ245" s="355" t="s">
        <v>8229</v>
      </c>
      <c r="AR245" s="355" t="s">
        <v>8230</v>
      </c>
      <c r="AS245" s="355" t="s">
        <v>8231</v>
      </c>
      <c r="AT245" s="356"/>
      <c r="AU245" s="356"/>
      <c r="AV245" s="355"/>
      <c r="AW245" s="355" t="s">
        <v>6814</v>
      </c>
      <c r="AX245" s="355">
        <v>41.34</v>
      </c>
      <c r="AY245" s="355">
        <v>54.72</v>
      </c>
      <c r="AZ245" s="356"/>
      <c r="BA245" s="356"/>
      <c r="BB245" s="355"/>
      <c r="BC245" s="355"/>
      <c r="BD245" s="355"/>
      <c r="BE245" s="355"/>
      <c r="BF245" s="355"/>
      <c r="BG245" s="355"/>
      <c r="BH245" s="355" t="s">
        <v>8232</v>
      </c>
      <c r="BI245" s="361" t="s">
        <v>6816</v>
      </c>
      <c r="BJ245" s="355" t="s">
        <v>6817</v>
      </c>
      <c r="BK245" s="355" t="s">
        <v>6818</v>
      </c>
      <c r="BL245" s="355" t="s">
        <v>2999</v>
      </c>
      <c r="BM245" s="355" t="s">
        <v>2999</v>
      </c>
      <c r="BN245" s="355"/>
      <c r="BO245" s="355"/>
      <c r="BP245" s="355" t="s">
        <v>6820</v>
      </c>
      <c r="BQ245" s="355" t="s">
        <v>6947</v>
      </c>
      <c r="BR245" s="356"/>
      <c r="BS245" s="356"/>
      <c r="BT245" s="356"/>
      <c r="BU245" s="356"/>
      <c r="BV245" s="356"/>
      <c r="BW245" s="355" t="s">
        <v>6115</v>
      </c>
    </row>
    <row r="246" spans="1:75">
      <c r="A246" s="354">
        <v>244</v>
      </c>
      <c r="B246" s="354" t="s">
        <v>6665</v>
      </c>
      <c r="C246" s="355" t="s">
        <v>4769</v>
      </c>
      <c r="D246" s="356"/>
      <c r="E246" s="355" t="s">
        <v>3972</v>
      </c>
      <c r="F246" s="355" t="s">
        <v>3570</v>
      </c>
      <c r="G246" s="355"/>
      <c r="H246" s="355" t="s">
        <v>3708</v>
      </c>
      <c r="I246" s="355" t="s">
        <v>6128</v>
      </c>
      <c r="J246" s="355" t="s">
        <v>3005</v>
      </c>
      <c r="K246" s="355">
        <v>85321902868</v>
      </c>
      <c r="L246" s="355" t="s">
        <v>4879</v>
      </c>
      <c r="M246" s="357">
        <v>43337</v>
      </c>
      <c r="N246" s="355" t="s">
        <v>4831</v>
      </c>
      <c r="O246" s="357">
        <v>43337</v>
      </c>
      <c r="P246" s="357">
        <v>43388</v>
      </c>
      <c r="Q246" s="358">
        <v>43421</v>
      </c>
      <c r="R246" s="359">
        <v>0.52013888888888882</v>
      </c>
      <c r="S246" s="355" t="s">
        <v>1916</v>
      </c>
      <c r="T246" s="355">
        <v>85220249808</v>
      </c>
      <c r="U246" s="355" t="s">
        <v>5810</v>
      </c>
      <c r="V246" s="355" t="s">
        <v>4066</v>
      </c>
      <c r="W246" s="355" t="s">
        <v>4067</v>
      </c>
      <c r="X246" s="355" t="s">
        <v>8233</v>
      </c>
      <c r="Y246" s="355">
        <v>1</v>
      </c>
      <c r="Z246" s="355"/>
      <c r="AA246" s="355">
        <f>VLOOKUP(B246,TaskSurvey!$A$2:$AR$237,21,FALSE)</f>
        <v>0</v>
      </c>
      <c r="AB246" s="355">
        <f>VLOOKUP(B246,TaskSurvey!$A$2:$AR$237,22,FALSE)</f>
        <v>0</v>
      </c>
      <c r="AC246" s="355"/>
      <c r="AD246" s="355"/>
      <c r="AE246" s="355"/>
      <c r="AF246" s="355">
        <v>166</v>
      </c>
      <c r="AG246" s="355">
        <v>161</v>
      </c>
      <c r="AH246" s="355"/>
      <c r="AI246" s="356"/>
      <c r="AJ246" s="356" t="s">
        <v>6807</v>
      </c>
      <c r="AK246" s="355">
        <v>180</v>
      </c>
      <c r="AL246" s="355" t="s">
        <v>6808</v>
      </c>
      <c r="AM246" s="355">
        <v>13198511</v>
      </c>
      <c r="AN246" s="355" t="s">
        <v>8234</v>
      </c>
      <c r="AO246" s="355" t="s">
        <v>8235</v>
      </c>
      <c r="AP246" s="355">
        <v>930032650</v>
      </c>
      <c r="AQ246" s="355" t="s">
        <v>8236</v>
      </c>
      <c r="AR246" s="355">
        <v>930032504</v>
      </c>
      <c r="AS246" s="355">
        <v>12163754</v>
      </c>
      <c r="AT246" s="356"/>
      <c r="AU246" s="356"/>
      <c r="AV246" s="355"/>
      <c r="AW246" s="355" t="s">
        <v>6814</v>
      </c>
      <c r="AX246" s="355">
        <v>35.54</v>
      </c>
      <c r="AY246" s="355">
        <v>51.55</v>
      </c>
      <c r="AZ246" s="356"/>
      <c r="BA246" s="356"/>
      <c r="BB246" s="355"/>
      <c r="BC246" s="355"/>
      <c r="BD246" s="355"/>
      <c r="BE246" s="355"/>
      <c r="BF246" s="355"/>
      <c r="BG246" s="355"/>
      <c r="BH246" s="355" t="s">
        <v>8237</v>
      </c>
      <c r="BI246" s="361" t="s">
        <v>6816</v>
      </c>
      <c r="BJ246" s="355" t="s">
        <v>6817</v>
      </c>
      <c r="BK246" s="355" t="s">
        <v>6818</v>
      </c>
      <c r="BL246" s="355" t="s">
        <v>3005</v>
      </c>
      <c r="BM246" s="355" t="s">
        <v>8238</v>
      </c>
      <c r="BN246" s="355"/>
      <c r="BO246" s="355"/>
      <c r="BP246" s="355" t="s">
        <v>6820</v>
      </c>
      <c r="BQ246" s="356"/>
      <c r="BR246" s="356"/>
      <c r="BS246" s="356"/>
      <c r="BT246" s="356"/>
      <c r="BU246" s="356"/>
      <c r="BV246" s="356"/>
      <c r="BW246" s="355" t="s">
        <v>6115</v>
      </c>
    </row>
    <row r="247" spans="1:75" hidden="1">
      <c r="A247" s="391">
        <v>245</v>
      </c>
      <c r="B247" s="391" t="e">
        <v>#N/A</v>
      </c>
      <c r="C247" s="369"/>
      <c r="D247" s="369"/>
      <c r="E247" s="390" t="s">
        <v>5518</v>
      </c>
      <c r="F247" s="390" t="s">
        <v>3541</v>
      </c>
      <c r="G247" s="371"/>
      <c r="H247" s="371"/>
      <c r="I247" s="371"/>
      <c r="J247" s="369"/>
      <c r="K247" s="369"/>
      <c r="L247" s="369"/>
      <c r="M247" s="369"/>
      <c r="N247" s="369"/>
      <c r="O247" s="369"/>
      <c r="P247" s="369"/>
      <c r="Q247" s="369"/>
      <c r="R247" s="369"/>
      <c r="S247" s="369"/>
      <c r="T247" s="369"/>
      <c r="U247" s="369"/>
      <c r="V247" s="369"/>
      <c r="W247" s="372"/>
      <c r="X247" s="371"/>
      <c r="Y247" s="371"/>
      <c r="Z247" s="369"/>
      <c r="AA247" s="369"/>
      <c r="AB247" s="369"/>
      <c r="AC247" s="369"/>
      <c r="AD247" s="369"/>
      <c r="AE247" s="372"/>
      <c r="AF247" s="372"/>
      <c r="AG247" s="372"/>
      <c r="AH247" s="369"/>
      <c r="AI247" s="372"/>
      <c r="AJ247" s="371"/>
      <c r="AK247" s="369"/>
      <c r="AL247" s="369"/>
      <c r="AM247" s="369"/>
      <c r="AN247" s="372"/>
      <c r="AO247" s="372"/>
      <c r="AP247" s="372"/>
      <c r="AQ247" s="372"/>
      <c r="AR247" s="372"/>
      <c r="AS247" s="372"/>
      <c r="AT247" s="372"/>
      <c r="AU247" s="371"/>
      <c r="AV247" s="369"/>
      <c r="AW247" s="369"/>
      <c r="AX247" s="372"/>
      <c r="AY247" s="372"/>
      <c r="AZ247" s="371"/>
      <c r="BA247" s="371"/>
      <c r="BB247" s="369"/>
      <c r="BC247" s="369"/>
      <c r="BD247" s="369"/>
      <c r="BE247" s="369"/>
      <c r="BF247" s="369"/>
      <c r="BG247" s="369"/>
      <c r="BH247" s="369"/>
      <c r="BI247" s="369"/>
      <c r="BJ247" s="369"/>
      <c r="BK247" s="369"/>
      <c r="BL247" s="369"/>
      <c r="BM247" s="369"/>
      <c r="BN247" s="369"/>
      <c r="BO247" s="369"/>
      <c r="BP247" s="369"/>
      <c r="BQ247" s="371"/>
      <c r="BR247" s="371"/>
      <c r="BS247" s="371"/>
      <c r="BT247" s="371"/>
      <c r="BU247" s="371"/>
      <c r="BV247" s="371"/>
      <c r="BW247" s="390" t="s">
        <v>6115</v>
      </c>
    </row>
    <row r="248" spans="1:75" hidden="1">
      <c r="A248" s="380">
        <v>246</v>
      </c>
      <c r="B248" s="380" t="e">
        <v>#N/A</v>
      </c>
      <c r="C248" s="381"/>
      <c r="D248" s="381"/>
      <c r="E248" s="382" t="s">
        <v>5518</v>
      </c>
      <c r="F248" s="382" t="s">
        <v>3541</v>
      </c>
      <c r="G248" s="381"/>
      <c r="H248" s="382" t="s">
        <v>3709</v>
      </c>
      <c r="I248" s="382" t="s">
        <v>6137</v>
      </c>
      <c r="J248" s="381"/>
      <c r="K248" s="381"/>
      <c r="L248" s="381"/>
      <c r="M248" s="381"/>
      <c r="N248" s="382" t="s">
        <v>4831</v>
      </c>
      <c r="O248" s="381"/>
      <c r="P248" s="381"/>
      <c r="Q248" s="381"/>
      <c r="R248" s="381"/>
      <c r="S248" s="381"/>
      <c r="T248" s="381"/>
      <c r="U248" s="381" t="s">
        <v>4760</v>
      </c>
      <c r="V248" s="381"/>
      <c r="W248" s="381"/>
      <c r="X248" s="381"/>
      <c r="Y248" s="381"/>
      <c r="Z248" s="381"/>
      <c r="AA248" s="381"/>
      <c r="AB248" s="381"/>
      <c r="AC248" s="381"/>
      <c r="AD248" s="381"/>
      <c r="AE248" s="381"/>
      <c r="AF248" s="381"/>
      <c r="AG248" s="381"/>
      <c r="AH248" s="381"/>
      <c r="AI248" s="381"/>
      <c r="AJ248" s="381"/>
      <c r="AK248" s="381"/>
      <c r="AL248" s="381"/>
      <c r="AM248" s="381"/>
      <c r="AN248" s="381"/>
      <c r="AO248" s="381"/>
      <c r="AP248" s="381"/>
      <c r="AQ248" s="381"/>
      <c r="AR248" s="381"/>
      <c r="AS248" s="381"/>
      <c r="AT248" s="381"/>
      <c r="AU248" s="381"/>
      <c r="AV248" s="381"/>
      <c r="AW248" s="381"/>
      <c r="AX248" s="381"/>
      <c r="AY248" s="381"/>
      <c r="AZ248" s="381"/>
      <c r="BA248" s="381"/>
      <c r="BB248" s="381"/>
      <c r="BC248" s="381"/>
      <c r="BD248" s="381"/>
      <c r="BE248" s="381"/>
      <c r="BF248" s="381"/>
      <c r="BG248" s="381"/>
      <c r="BH248" s="381"/>
      <c r="BI248" s="384" t="s">
        <v>4860</v>
      </c>
      <c r="BJ248" s="382"/>
      <c r="BK248" s="382"/>
      <c r="BL248" s="381"/>
      <c r="BM248" s="381"/>
      <c r="BN248" s="381"/>
      <c r="BO248" s="381"/>
      <c r="BP248" s="381"/>
      <c r="BQ248" s="381"/>
      <c r="BR248" s="381"/>
      <c r="BS248" s="381"/>
      <c r="BT248" s="381"/>
      <c r="BU248" s="381"/>
      <c r="BV248" s="381"/>
      <c r="BW248" s="382" t="s">
        <v>6115</v>
      </c>
    </row>
    <row r="249" spans="1:75" hidden="1">
      <c r="A249" s="391">
        <v>247</v>
      </c>
      <c r="B249" s="391" t="e">
        <v>#N/A</v>
      </c>
      <c r="C249" s="369"/>
      <c r="D249" s="369"/>
      <c r="E249" s="390" t="s">
        <v>5518</v>
      </c>
      <c r="F249" s="390" t="s">
        <v>3541</v>
      </c>
      <c r="G249" s="371"/>
      <c r="H249" s="390" t="s">
        <v>3710</v>
      </c>
      <c r="I249" s="371"/>
      <c r="J249" s="369"/>
      <c r="K249" s="369"/>
      <c r="L249" s="369"/>
      <c r="M249" s="369"/>
      <c r="N249" s="369"/>
      <c r="O249" s="369"/>
      <c r="P249" s="369"/>
      <c r="Q249" s="369"/>
      <c r="R249" s="369"/>
      <c r="S249" s="369"/>
      <c r="T249" s="369"/>
      <c r="U249" s="369"/>
      <c r="V249" s="369"/>
      <c r="W249" s="369"/>
      <c r="X249" s="369"/>
      <c r="Y249" s="369"/>
      <c r="Z249" s="369"/>
      <c r="AA249" s="369"/>
      <c r="AB249" s="369"/>
      <c r="AC249" s="369"/>
      <c r="AD249" s="369"/>
      <c r="AE249" s="369"/>
      <c r="AF249" s="369"/>
      <c r="AG249" s="369"/>
      <c r="AH249" s="369"/>
      <c r="AI249" s="372"/>
      <c r="AJ249" s="371"/>
      <c r="AK249" s="369"/>
      <c r="AL249" s="369"/>
      <c r="AM249" s="369"/>
      <c r="AN249" s="369"/>
      <c r="AO249" s="369"/>
      <c r="AP249" s="369"/>
      <c r="AQ249" s="369"/>
      <c r="AR249" s="372"/>
      <c r="AS249" s="372"/>
      <c r="AT249" s="372"/>
      <c r="AU249" s="371"/>
      <c r="AV249" s="369"/>
      <c r="AW249" s="369"/>
      <c r="AX249" s="369"/>
      <c r="AY249" s="369"/>
      <c r="AZ249" s="371"/>
      <c r="BA249" s="371"/>
      <c r="BB249" s="369"/>
      <c r="BC249" s="369"/>
      <c r="BD249" s="369"/>
      <c r="BE249" s="369"/>
      <c r="BF249" s="369"/>
      <c r="BG249" s="369"/>
      <c r="BH249" s="369"/>
      <c r="BI249" s="369"/>
      <c r="BJ249" s="369"/>
      <c r="BK249" s="369"/>
      <c r="BL249" s="369"/>
      <c r="BM249" s="369"/>
      <c r="BN249" s="369"/>
      <c r="BO249" s="369"/>
      <c r="BP249" s="369"/>
      <c r="BQ249" s="371"/>
      <c r="BR249" s="371"/>
      <c r="BS249" s="371"/>
      <c r="BT249" s="371"/>
      <c r="BU249" s="371"/>
      <c r="BV249" s="371"/>
      <c r="BW249" s="390" t="s">
        <v>6115</v>
      </c>
    </row>
    <row r="250" spans="1:75">
      <c r="A250" s="354">
        <v>248</v>
      </c>
      <c r="B250" s="354" t="s">
        <v>6666</v>
      </c>
      <c r="C250" s="355" t="s">
        <v>4769</v>
      </c>
      <c r="D250" s="361">
        <v>139</v>
      </c>
      <c r="E250" s="355" t="s">
        <v>166</v>
      </c>
      <c r="F250" s="355" t="s">
        <v>3541</v>
      </c>
      <c r="G250" s="355"/>
      <c r="H250" s="355" t="s">
        <v>3711</v>
      </c>
      <c r="I250" s="355" t="s">
        <v>4320</v>
      </c>
      <c r="J250" s="355" t="s">
        <v>3126</v>
      </c>
      <c r="K250" s="355">
        <v>81293971719</v>
      </c>
      <c r="L250" s="355" t="s">
        <v>4827</v>
      </c>
      <c r="M250" s="357">
        <v>43350</v>
      </c>
      <c r="N250" s="355" t="s">
        <v>4831</v>
      </c>
      <c r="O250" s="357">
        <v>43350</v>
      </c>
      <c r="P250" s="357">
        <v>43382</v>
      </c>
      <c r="Q250" s="358">
        <v>43417</v>
      </c>
      <c r="R250" s="359">
        <v>0.5493055555555556</v>
      </c>
      <c r="S250" s="355" t="s">
        <v>8239</v>
      </c>
      <c r="T250" s="355">
        <v>85716413031</v>
      </c>
      <c r="U250" s="355" t="s">
        <v>5810</v>
      </c>
      <c r="V250" s="355" t="s">
        <v>4318</v>
      </c>
      <c r="W250" s="355" t="s">
        <v>4319</v>
      </c>
      <c r="X250" s="355" t="s">
        <v>8240</v>
      </c>
      <c r="Y250" s="355">
        <v>1</v>
      </c>
      <c r="Z250" s="355"/>
      <c r="AA250" s="355">
        <f>VLOOKUP(B250,TaskSurvey!$A$2:$AR$237,21,FALSE)</f>
        <v>0</v>
      </c>
      <c r="AB250" s="355">
        <f>VLOOKUP(B250,TaskSurvey!$A$2:$AR$237,22,FALSE)</f>
        <v>0</v>
      </c>
      <c r="AC250" s="356"/>
      <c r="AD250" s="356"/>
      <c r="AE250" s="356"/>
      <c r="AF250" s="355">
        <v>145</v>
      </c>
      <c r="AG250" s="355"/>
      <c r="AH250" s="355"/>
      <c r="AI250" s="356"/>
      <c r="AJ250" s="355" t="s">
        <v>6807</v>
      </c>
      <c r="AK250" s="355">
        <v>180</v>
      </c>
      <c r="AL250" s="355" t="s">
        <v>6808</v>
      </c>
      <c r="AM250" s="355">
        <v>13195977</v>
      </c>
      <c r="AN250" s="355" t="s">
        <v>8241</v>
      </c>
      <c r="AO250" s="355" t="s">
        <v>8242</v>
      </c>
      <c r="AP250" s="355" t="s">
        <v>8243</v>
      </c>
      <c r="AQ250" s="355" t="s">
        <v>8244</v>
      </c>
      <c r="AR250" s="355">
        <v>930030409</v>
      </c>
      <c r="AS250" s="356"/>
      <c r="AT250" s="356"/>
      <c r="AU250" s="356"/>
      <c r="AV250" s="356"/>
      <c r="AW250" s="355" t="s">
        <v>6814</v>
      </c>
      <c r="AX250" s="356">
        <v>36.340000000000003</v>
      </c>
      <c r="AY250" s="356">
        <v>45.31</v>
      </c>
      <c r="AZ250" s="356"/>
      <c r="BA250" s="356"/>
      <c r="BB250" s="355"/>
      <c r="BC250" s="355"/>
      <c r="BD250" s="355"/>
      <c r="BE250" s="355"/>
      <c r="BF250" s="355"/>
      <c r="BG250" s="355"/>
      <c r="BH250" s="355" t="s">
        <v>8245</v>
      </c>
      <c r="BI250" s="361" t="s">
        <v>6816</v>
      </c>
      <c r="BJ250" s="355" t="s">
        <v>6817</v>
      </c>
      <c r="BK250" s="355" t="s">
        <v>6818</v>
      </c>
      <c r="BL250" s="355" t="s">
        <v>5167</v>
      </c>
      <c r="BM250" s="355" t="s">
        <v>3126</v>
      </c>
      <c r="BN250" s="355"/>
      <c r="BO250" s="355"/>
      <c r="BP250" s="355" t="s">
        <v>6820</v>
      </c>
      <c r="BQ250" s="355" t="s">
        <v>6947</v>
      </c>
      <c r="BR250" s="356"/>
      <c r="BS250" s="356"/>
      <c r="BT250" s="356"/>
      <c r="BU250" s="356"/>
      <c r="BV250" s="356"/>
      <c r="BW250" s="355" t="s">
        <v>6115</v>
      </c>
    </row>
    <row r="251" spans="1:75">
      <c r="A251" s="354">
        <v>249</v>
      </c>
      <c r="B251" s="354" t="s">
        <v>6667</v>
      </c>
      <c r="C251" s="355" t="s">
        <v>4769</v>
      </c>
      <c r="D251" s="356"/>
      <c r="E251" s="355" t="s">
        <v>166</v>
      </c>
      <c r="F251" s="355" t="s">
        <v>3541</v>
      </c>
      <c r="G251" s="355"/>
      <c r="H251" s="355" t="s">
        <v>3712</v>
      </c>
      <c r="I251" s="355" t="s">
        <v>3962</v>
      </c>
      <c r="J251" s="355" t="s">
        <v>3045</v>
      </c>
      <c r="K251" s="355" t="s">
        <v>8246</v>
      </c>
      <c r="L251" s="355" t="s">
        <v>4827</v>
      </c>
      <c r="M251" s="357">
        <v>43311</v>
      </c>
      <c r="N251" s="355" t="s">
        <v>4831</v>
      </c>
      <c r="O251" s="357">
        <v>43314</v>
      </c>
      <c r="P251" s="357">
        <v>43381</v>
      </c>
      <c r="Q251" s="358">
        <v>43417</v>
      </c>
      <c r="R251" s="359">
        <v>0.84513888888888899</v>
      </c>
      <c r="S251" s="355" t="s">
        <v>169</v>
      </c>
      <c r="T251" s="355">
        <v>81393712851</v>
      </c>
      <c r="U251" s="355" t="s">
        <v>4760</v>
      </c>
      <c r="V251" s="355" t="s">
        <v>3959</v>
      </c>
      <c r="W251" s="355" t="s">
        <v>3960</v>
      </c>
      <c r="X251" s="355" t="s">
        <v>8247</v>
      </c>
      <c r="Y251" s="355">
        <v>1</v>
      </c>
      <c r="Z251" s="355"/>
      <c r="AA251" s="355">
        <f>VLOOKUP(B251,TaskSurvey!$A$2:$AR$237,21,FALSE)</f>
        <v>0</v>
      </c>
      <c r="AB251" s="355">
        <f>VLOOKUP(B251,TaskSurvey!$A$2:$AR$237,22,FALSE)</f>
        <v>0</v>
      </c>
      <c r="AC251" s="355"/>
      <c r="AD251" s="355"/>
      <c r="AE251" s="355"/>
      <c r="AF251" s="355">
        <v>137</v>
      </c>
      <c r="AG251" s="355">
        <v>117</v>
      </c>
      <c r="AH251" s="355"/>
      <c r="AI251" s="356"/>
      <c r="AJ251" s="356" t="s">
        <v>6850</v>
      </c>
      <c r="AK251" s="355">
        <v>180</v>
      </c>
      <c r="AL251" s="355" t="s">
        <v>6808</v>
      </c>
      <c r="AM251" s="355">
        <v>13216295</v>
      </c>
      <c r="AN251" s="355" t="s">
        <v>8248</v>
      </c>
      <c r="AO251" s="355" t="s">
        <v>8249</v>
      </c>
      <c r="AP251" s="355" t="s">
        <v>8250</v>
      </c>
      <c r="AQ251" s="355">
        <v>10245730001</v>
      </c>
      <c r="AR251" s="356"/>
      <c r="AS251" s="355">
        <v>5170860</v>
      </c>
      <c r="AT251" s="356"/>
      <c r="AU251" s="356"/>
      <c r="AV251" s="355"/>
      <c r="AW251" s="355" t="s">
        <v>6814</v>
      </c>
      <c r="AX251" s="355">
        <v>36.39</v>
      </c>
      <c r="AY251" s="355">
        <v>53.9</v>
      </c>
      <c r="AZ251" s="356"/>
      <c r="BA251" s="356"/>
      <c r="BB251" s="355"/>
      <c r="BC251" s="355"/>
      <c r="BD251" s="355"/>
      <c r="BE251" s="355"/>
      <c r="BF251" s="355"/>
      <c r="BG251" s="355"/>
      <c r="BH251" s="355" t="s">
        <v>8251</v>
      </c>
      <c r="BI251" s="361" t="s">
        <v>6816</v>
      </c>
      <c r="BJ251" s="355" t="s">
        <v>6817</v>
      </c>
      <c r="BK251" s="355" t="s">
        <v>6818</v>
      </c>
      <c r="BL251" s="355" t="s">
        <v>3045</v>
      </c>
      <c r="BM251" s="355" t="s">
        <v>3110</v>
      </c>
      <c r="BN251" s="355"/>
      <c r="BO251" s="355"/>
      <c r="BP251" s="355" t="s">
        <v>6820</v>
      </c>
      <c r="BQ251" s="355" t="s">
        <v>6947</v>
      </c>
      <c r="BR251" s="356"/>
      <c r="BS251" s="356"/>
      <c r="BT251" s="356"/>
      <c r="BU251" s="356"/>
      <c r="BV251" s="356"/>
      <c r="BW251" s="355" t="s">
        <v>6115</v>
      </c>
    </row>
    <row r="252" spans="1:75">
      <c r="A252" s="354">
        <v>250</v>
      </c>
      <c r="B252" s="354" t="s">
        <v>6668</v>
      </c>
      <c r="C252" s="355" t="s">
        <v>4769</v>
      </c>
      <c r="D252" s="356"/>
      <c r="E252" s="355" t="s">
        <v>166</v>
      </c>
      <c r="F252" s="355" t="s">
        <v>3541</v>
      </c>
      <c r="G252" s="355"/>
      <c r="H252" s="355" t="s">
        <v>3713</v>
      </c>
      <c r="I252" s="355" t="s">
        <v>4154</v>
      </c>
      <c r="J252" s="355" t="s">
        <v>4825</v>
      </c>
      <c r="K252" s="355">
        <v>81388320435</v>
      </c>
      <c r="L252" s="355" t="s">
        <v>4827</v>
      </c>
      <c r="M252" s="357">
        <v>43311</v>
      </c>
      <c r="N252" s="355" t="s">
        <v>4831</v>
      </c>
      <c r="O252" s="357">
        <v>43314</v>
      </c>
      <c r="P252" s="357">
        <v>43383</v>
      </c>
      <c r="Q252" s="357">
        <f>P252</f>
        <v>43383</v>
      </c>
      <c r="R252" s="359">
        <v>0.61249999999999993</v>
      </c>
      <c r="S252" s="355" t="s">
        <v>6146</v>
      </c>
      <c r="T252" s="355">
        <v>81297261545</v>
      </c>
      <c r="U252" s="355" t="s">
        <v>4760</v>
      </c>
      <c r="V252" s="355" t="s">
        <v>4151</v>
      </c>
      <c r="W252" s="355" t="s">
        <v>4152</v>
      </c>
      <c r="X252" s="356" t="s">
        <v>8252</v>
      </c>
      <c r="Y252" s="355">
        <v>1</v>
      </c>
      <c r="Z252" s="355"/>
      <c r="AA252" s="355">
        <f>VLOOKUP(B252,TaskSurvey!$A$2:$AR$237,21,FALSE)</f>
        <v>0</v>
      </c>
      <c r="AB252" s="355">
        <f>VLOOKUP(B252,TaskSurvey!$A$2:$AR$237,22,FALSE)</f>
        <v>0</v>
      </c>
      <c r="AC252" s="355"/>
      <c r="AD252" s="355"/>
      <c r="AE252" s="356">
        <v>64</v>
      </c>
      <c r="AF252" s="356">
        <v>73</v>
      </c>
      <c r="AG252" s="356">
        <v>72</v>
      </c>
      <c r="AH252" s="355"/>
      <c r="AI252" s="356"/>
      <c r="AJ252" s="356" t="s">
        <v>7952</v>
      </c>
      <c r="AK252" s="355">
        <v>180</v>
      </c>
      <c r="AL252" s="355" t="s">
        <v>6808</v>
      </c>
      <c r="AM252" s="355"/>
      <c r="AN252" s="355" t="s">
        <v>8253</v>
      </c>
      <c r="AO252" s="355" t="s">
        <v>8254</v>
      </c>
      <c r="AP252" s="355" t="s">
        <v>8255</v>
      </c>
      <c r="AQ252" s="355" t="s">
        <v>8256</v>
      </c>
      <c r="AR252" s="355" t="s">
        <v>8257</v>
      </c>
      <c r="AS252" s="356"/>
      <c r="AT252" s="356"/>
      <c r="AU252" s="356"/>
      <c r="AV252" s="355"/>
      <c r="AW252" s="355" t="s">
        <v>6814</v>
      </c>
      <c r="AX252" s="356">
        <v>34.99</v>
      </c>
      <c r="AY252" s="356">
        <v>42.67</v>
      </c>
      <c r="AZ252" s="356"/>
      <c r="BA252" s="356"/>
      <c r="BB252" s="355"/>
      <c r="BC252" s="355"/>
      <c r="BD252" s="355"/>
      <c r="BE252" s="355"/>
      <c r="BF252" s="355"/>
      <c r="BG252" s="355"/>
      <c r="BH252" s="355" t="s">
        <v>7746</v>
      </c>
      <c r="BI252" s="361" t="s">
        <v>6816</v>
      </c>
      <c r="BJ252" s="355" t="s">
        <v>6817</v>
      </c>
      <c r="BK252" s="355" t="s">
        <v>6818</v>
      </c>
      <c r="BL252" s="355" t="s">
        <v>3050</v>
      </c>
      <c r="BM252" s="355"/>
      <c r="BN252" s="355"/>
      <c r="BO252" s="355"/>
      <c r="BP252" s="355" t="s">
        <v>6820</v>
      </c>
      <c r="BQ252" s="356"/>
      <c r="BR252" s="356"/>
      <c r="BS252" s="356"/>
      <c r="BT252" s="356"/>
      <c r="BU252" s="356"/>
      <c r="BV252" s="356"/>
      <c r="BW252" s="355" t="s">
        <v>6115</v>
      </c>
    </row>
    <row r="253" spans="1:75">
      <c r="A253" s="354">
        <v>251</v>
      </c>
      <c r="B253" s="354" t="s">
        <v>6669</v>
      </c>
      <c r="C253" s="355" t="s">
        <v>4769</v>
      </c>
      <c r="D253" s="361">
        <v>12</v>
      </c>
      <c r="E253" s="355" t="s">
        <v>166</v>
      </c>
      <c r="F253" s="355" t="s">
        <v>3541</v>
      </c>
      <c r="G253" s="355"/>
      <c r="H253" s="355" t="s">
        <v>3714</v>
      </c>
      <c r="I253" s="355" t="s">
        <v>4158</v>
      </c>
      <c r="J253" s="355" t="s">
        <v>5796</v>
      </c>
      <c r="K253" s="355" t="s">
        <v>5797</v>
      </c>
      <c r="L253" s="355" t="s">
        <v>4827</v>
      </c>
      <c r="M253" s="357">
        <v>43311</v>
      </c>
      <c r="N253" s="355" t="s">
        <v>4831</v>
      </c>
      <c r="O253" s="357">
        <v>43314</v>
      </c>
      <c r="P253" s="357">
        <v>43382</v>
      </c>
      <c r="Q253" s="358">
        <v>43421</v>
      </c>
      <c r="R253" s="359">
        <v>0.50069444444444444</v>
      </c>
      <c r="S253" s="355" t="s">
        <v>6148</v>
      </c>
      <c r="T253" s="355">
        <v>82167475441</v>
      </c>
      <c r="U253" s="355" t="s">
        <v>4760</v>
      </c>
      <c r="V253" s="355" t="s">
        <v>4155</v>
      </c>
      <c r="W253" s="355" t="s">
        <v>4156</v>
      </c>
      <c r="X253" s="356" t="s">
        <v>8258</v>
      </c>
      <c r="Y253" s="355">
        <v>1</v>
      </c>
      <c r="Z253" s="355"/>
      <c r="AA253" s="355">
        <f>VLOOKUP(B253,TaskSurvey!$A$2:$AR$237,21,FALSE)</f>
        <v>0</v>
      </c>
      <c r="AB253" s="355">
        <f>VLOOKUP(B253,TaskSurvey!$A$2:$AR$237,22,FALSE)</f>
        <v>0</v>
      </c>
      <c r="AC253" s="355"/>
      <c r="AD253" s="355"/>
      <c r="AE253" s="356"/>
      <c r="AF253" s="355">
        <v>120</v>
      </c>
      <c r="AG253" s="355">
        <v>121</v>
      </c>
      <c r="AH253" s="355"/>
      <c r="AI253" s="356"/>
      <c r="AJ253" s="356" t="s">
        <v>6841</v>
      </c>
      <c r="AK253" s="355">
        <v>180</v>
      </c>
      <c r="AL253" s="355" t="s">
        <v>6808</v>
      </c>
      <c r="AM253" s="355">
        <v>13195342</v>
      </c>
      <c r="AN253" s="355" t="s">
        <v>8259</v>
      </c>
      <c r="AO253" s="355" t="s">
        <v>8260</v>
      </c>
      <c r="AP253" s="355" t="s">
        <v>8261</v>
      </c>
      <c r="AQ253" s="355" t="s">
        <v>8262</v>
      </c>
      <c r="AR253" s="355" t="s">
        <v>8263</v>
      </c>
      <c r="AS253" s="355">
        <v>5170850</v>
      </c>
      <c r="AT253" s="356"/>
      <c r="AU253" s="356"/>
      <c r="AV253" s="355"/>
      <c r="AW253" s="355" t="s">
        <v>6814</v>
      </c>
      <c r="AX253" s="355">
        <v>35.99</v>
      </c>
      <c r="AY253" s="355">
        <v>51.63</v>
      </c>
      <c r="AZ253" s="356"/>
      <c r="BA253" s="356"/>
      <c r="BB253" s="355"/>
      <c r="BC253" s="355"/>
      <c r="BD253" s="355"/>
      <c r="BE253" s="355"/>
      <c r="BF253" s="355"/>
      <c r="BG253" s="355"/>
      <c r="BH253" s="355" t="s">
        <v>8264</v>
      </c>
      <c r="BI253" s="361" t="s">
        <v>6816</v>
      </c>
      <c r="BJ253" s="355" t="s">
        <v>6817</v>
      </c>
      <c r="BK253" s="355" t="s">
        <v>6818</v>
      </c>
      <c r="BL253" s="355" t="s">
        <v>7967</v>
      </c>
      <c r="BM253" s="355" t="s">
        <v>5796</v>
      </c>
      <c r="BN253" s="355"/>
      <c r="BO253" s="355"/>
      <c r="BP253" s="355" t="s">
        <v>6820</v>
      </c>
      <c r="BQ253" s="356"/>
      <c r="BR253" s="356"/>
      <c r="BS253" s="356"/>
      <c r="BT253" s="356"/>
      <c r="BU253" s="356"/>
      <c r="BV253" s="356"/>
      <c r="BW253" s="355" t="s">
        <v>6115</v>
      </c>
    </row>
    <row r="254" spans="1:75">
      <c r="A254" s="354">
        <v>252</v>
      </c>
      <c r="B254" s="354" t="s">
        <v>6670</v>
      </c>
      <c r="C254" s="355" t="s">
        <v>4769</v>
      </c>
      <c r="D254" s="356"/>
      <c r="E254" s="355" t="s">
        <v>4824</v>
      </c>
      <c r="F254" s="355" t="s">
        <v>3541</v>
      </c>
      <c r="G254" s="355"/>
      <c r="H254" s="355" t="s">
        <v>3715</v>
      </c>
      <c r="I254" s="355" t="s">
        <v>6151</v>
      </c>
      <c r="J254" s="355" t="s">
        <v>5950</v>
      </c>
      <c r="K254" s="355">
        <v>81285286381</v>
      </c>
      <c r="L254" s="355" t="s">
        <v>4827</v>
      </c>
      <c r="M254" s="357">
        <v>43306</v>
      </c>
      <c r="N254" s="355" t="s">
        <v>4831</v>
      </c>
      <c r="O254" s="357">
        <v>43307</v>
      </c>
      <c r="P254" s="357">
        <v>43382</v>
      </c>
      <c r="Q254" s="358">
        <v>43419</v>
      </c>
      <c r="R254" s="359">
        <v>0.5854166666666667</v>
      </c>
      <c r="S254" s="355" t="s">
        <v>8265</v>
      </c>
      <c r="T254" s="355"/>
      <c r="U254" s="355" t="s">
        <v>4760</v>
      </c>
      <c r="V254" s="355" t="s">
        <v>3921</v>
      </c>
      <c r="W254" s="355" t="s">
        <v>3922</v>
      </c>
      <c r="X254" s="356" t="s">
        <v>8266</v>
      </c>
      <c r="Y254" s="355">
        <v>1</v>
      </c>
      <c r="Z254" s="355"/>
      <c r="AA254" s="355">
        <f>VLOOKUP(B254,TaskSurvey!$A$2:$AR$237,21,FALSE)</f>
        <v>0</v>
      </c>
      <c r="AB254" s="355">
        <f>VLOOKUP(B254,TaskSurvey!$A$2:$AR$237,22,FALSE)</f>
        <v>0</v>
      </c>
      <c r="AC254" s="355"/>
      <c r="AD254" s="355"/>
      <c r="AE254" s="356"/>
      <c r="AF254" s="355">
        <v>122</v>
      </c>
      <c r="AG254" s="355">
        <v>118</v>
      </c>
      <c r="AH254" s="355"/>
      <c r="AI254" s="356"/>
      <c r="AJ254" s="356" t="s">
        <v>6841</v>
      </c>
      <c r="AK254" s="355">
        <v>180</v>
      </c>
      <c r="AL254" s="355" t="s">
        <v>6808</v>
      </c>
      <c r="AM254" s="355">
        <v>13195260</v>
      </c>
      <c r="AN254" s="355" t="s">
        <v>8267</v>
      </c>
      <c r="AO254" s="355" t="s">
        <v>8268</v>
      </c>
      <c r="AP254" s="355" t="s">
        <v>8269</v>
      </c>
      <c r="AQ254" s="355" t="s">
        <v>8270</v>
      </c>
      <c r="AR254" s="355" t="s">
        <v>8271</v>
      </c>
      <c r="AS254" s="355">
        <v>3170473</v>
      </c>
      <c r="AT254" s="356"/>
      <c r="AU254" s="356"/>
      <c r="AV254" s="355"/>
      <c r="AW254" s="355" t="s">
        <v>6814</v>
      </c>
      <c r="AX254" s="355">
        <v>35.21</v>
      </c>
      <c r="AY254" s="355">
        <v>52.03</v>
      </c>
      <c r="AZ254" s="356"/>
      <c r="BA254" s="356"/>
      <c r="BB254" s="355"/>
      <c r="BC254" s="355"/>
      <c r="BD254" s="355"/>
      <c r="BE254" s="355"/>
      <c r="BF254" s="355"/>
      <c r="BG254" s="355"/>
      <c r="BH254" s="355" t="s">
        <v>8272</v>
      </c>
      <c r="BI254" s="361" t="s">
        <v>6816</v>
      </c>
      <c r="BJ254" s="355" t="s">
        <v>6817</v>
      </c>
      <c r="BK254" s="355" t="s">
        <v>6818</v>
      </c>
      <c r="BL254" s="355" t="s">
        <v>2993</v>
      </c>
      <c r="BM254" s="355" t="s">
        <v>3094</v>
      </c>
      <c r="BN254" s="355"/>
      <c r="BO254" s="355"/>
      <c r="BP254" s="355" t="s">
        <v>6820</v>
      </c>
      <c r="BQ254" s="356"/>
      <c r="BR254" s="356"/>
      <c r="BS254" s="356"/>
      <c r="BT254" s="356"/>
      <c r="BU254" s="356"/>
      <c r="BV254" s="356"/>
      <c r="BW254" s="355" t="s">
        <v>6115</v>
      </c>
    </row>
    <row r="255" spans="1:75" hidden="1">
      <c r="A255" s="391">
        <v>253</v>
      </c>
      <c r="B255" s="391" t="e">
        <v>#N/A</v>
      </c>
      <c r="C255" s="369"/>
      <c r="D255" s="369"/>
      <c r="E255" s="390" t="s">
        <v>4824</v>
      </c>
      <c r="F255" s="390" t="s">
        <v>3541</v>
      </c>
      <c r="G255" s="371"/>
      <c r="H255" s="382" t="s">
        <v>3716</v>
      </c>
      <c r="I255" s="390" t="s">
        <v>6155</v>
      </c>
      <c r="J255" s="369"/>
      <c r="K255" s="369"/>
      <c r="L255" s="369"/>
      <c r="M255" s="369"/>
      <c r="N255" s="369"/>
      <c r="O255" s="369"/>
      <c r="P255" s="369"/>
      <c r="Q255" s="369"/>
      <c r="R255" s="369"/>
      <c r="S255" s="369"/>
      <c r="T255" s="369"/>
      <c r="U255" s="369" t="s">
        <v>4760</v>
      </c>
      <c r="V255" s="369"/>
      <c r="W255" s="372"/>
      <c r="X255" s="371"/>
      <c r="Y255" s="371"/>
      <c r="Z255" s="369"/>
      <c r="AA255" s="369"/>
      <c r="AB255" s="369"/>
      <c r="AC255" s="371"/>
      <c r="AD255" s="369"/>
      <c r="AE255" s="372"/>
      <c r="AF255" s="372"/>
      <c r="AG255" s="372"/>
      <c r="AH255" s="369"/>
      <c r="AI255" s="372"/>
      <c r="AJ255" s="371"/>
      <c r="AK255" s="371"/>
      <c r="AL255" s="371"/>
      <c r="AM255" s="371"/>
      <c r="AN255" s="372"/>
      <c r="AO255" s="372"/>
      <c r="AP255" s="372"/>
      <c r="AQ255" s="372"/>
      <c r="AR255" s="372"/>
      <c r="AS255" s="372"/>
      <c r="AT255" s="372"/>
      <c r="AU255" s="371"/>
      <c r="AV255" s="369"/>
      <c r="AW255" s="369"/>
      <c r="AX255" s="372"/>
      <c r="AY255" s="372"/>
      <c r="AZ255" s="371"/>
      <c r="BA255" s="371"/>
      <c r="BB255" s="369"/>
      <c r="BC255" s="369"/>
      <c r="BD255" s="371"/>
      <c r="BE255" s="371"/>
      <c r="BF255" s="369"/>
      <c r="BG255" s="369"/>
      <c r="BH255" s="369"/>
      <c r="BI255" s="369"/>
      <c r="BJ255" s="369"/>
      <c r="BK255" s="369"/>
      <c r="BL255" s="369"/>
      <c r="BM255" s="369"/>
      <c r="BN255" s="369"/>
      <c r="BO255" s="369"/>
      <c r="BP255" s="369"/>
      <c r="BQ255" s="371"/>
      <c r="BR255" s="371"/>
      <c r="BS255" s="371"/>
      <c r="BT255" s="371"/>
      <c r="BU255" s="371"/>
      <c r="BV255" s="371"/>
      <c r="BW255" s="390" t="s">
        <v>6115</v>
      </c>
    </row>
    <row r="256" spans="1:75">
      <c r="A256" s="370">
        <v>254</v>
      </c>
      <c r="B256" s="370" t="s">
        <v>6472</v>
      </c>
      <c r="C256" s="369" t="s">
        <v>4769</v>
      </c>
      <c r="D256" s="369"/>
      <c r="E256" s="370" t="s">
        <v>4824</v>
      </c>
      <c r="F256" s="370" t="s">
        <v>3541</v>
      </c>
      <c r="G256" s="369"/>
      <c r="H256" s="370" t="s">
        <v>3717</v>
      </c>
      <c r="I256" s="370" t="s">
        <v>6159</v>
      </c>
      <c r="J256" s="370"/>
      <c r="K256" s="369"/>
      <c r="L256" s="369"/>
      <c r="M256" s="392">
        <v>43309</v>
      </c>
      <c r="N256" s="370" t="s">
        <v>4831</v>
      </c>
      <c r="O256" s="368">
        <v>43330</v>
      </c>
      <c r="P256" s="368">
        <v>43390</v>
      </c>
      <c r="Q256" s="357">
        <f>P256</f>
        <v>43390</v>
      </c>
      <c r="R256" s="369"/>
      <c r="S256" s="369"/>
      <c r="T256" s="369"/>
      <c r="U256" s="369"/>
      <c r="V256" s="370"/>
      <c r="W256" s="372"/>
      <c r="X256" s="369"/>
      <c r="Y256" s="369"/>
      <c r="Z256" s="369"/>
      <c r="AA256" s="355">
        <f>VLOOKUP(B256,TaskSurvey!$A$2:$AR$237,21,FALSE)</f>
        <v>0</v>
      </c>
      <c r="AB256" s="355">
        <f>VLOOKUP(B256,TaskSurvey!$A$2:$AR$237,22,FALSE)</f>
        <v>0</v>
      </c>
      <c r="AC256" s="372"/>
      <c r="AD256" s="369"/>
      <c r="AE256" s="372"/>
      <c r="AF256" s="372"/>
      <c r="AG256" s="372"/>
      <c r="AH256" s="369"/>
      <c r="AI256" s="371"/>
      <c r="AJ256" s="372"/>
      <c r="AK256" s="372"/>
      <c r="AL256" s="372"/>
      <c r="AM256" s="372"/>
      <c r="AN256" s="372"/>
      <c r="AO256" s="372"/>
      <c r="AP256" s="372"/>
      <c r="AQ256" s="372"/>
      <c r="AR256" s="371"/>
      <c r="AS256" s="371"/>
      <c r="AT256" s="371"/>
      <c r="AU256" s="372"/>
      <c r="AV256" s="369"/>
      <c r="AW256" s="370"/>
      <c r="AX256" s="372"/>
      <c r="AY256" s="372"/>
      <c r="AZ256" s="372"/>
      <c r="BA256" s="372"/>
      <c r="BB256" s="369"/>
      <c r="BC256" s="369"/>
      <c r="BD256" s="372"/>
      <c r="BE256" s="372"/>
      <c r="BF256" s="369"/>
      <c r="BG256" s="369"/>
      <c r="BH256" s="369"/>
      <c r="BI256" s="369"/>
      <c r="BJ256" s="370"/>
      <c r="BK256" s="370"/>
      <c r="BL256" s="370"/>
      <c r="BM256" s="370"/>
      <c r="BN256" s="370"/>
      <c r="BO256" s="369"/>
      <c r="BP256" s="370"/>
      <c r="BQ256" s="372"/>
      <c r="BR256" s="372"/>
      <c r="BS256" s="372"/>
      <c r="BT256" s="372"/>
      <c r="BU256" s="372"/>
      <c r="BV256" s="372"/>
      <c r="BW256" s="372" t="s">
        <v>6115</v>
      </c>
    </row>
    <row r="257" spans="1:75" hidden="1">
      <c r="A257" s="391">
        <v>255</v>
      </c>
      <c r="B257" s="391" t="e">
        <v>#N/A</v>
      </c>
      <c r="C257" s="369"/>
      <c r="D257" s="369"/>
      <c r="E257" s="390" t="s">
        <v>4192</v>
      </c>
      <c r="F257" s="390" t="s">
        <v>3427</v>
      </c>
      <c r="G257" s="371"/>
      <c r="H257" s="371"/>
      <c r="I257" s="371"/>
      <c r="J257" s="369"/>
      <c r="K257" s="369"/>
      <c r="L257" s="369"/>
      <c r="M257" s="369"/>
      <c r="N257" s="369"/>
      <c r="O257" s="369"/>
      <c r="P257" s="369"/>
      <c r="Q257" s="369"/>
      <c r="R257" s="369"/>
      <c r="S257" s="369"/>
      <c r="T257" s="369"/>
      <c r="U257" s="369"/>
      <c r="V257" s="369"/>
      <c r="W257" s="369"/>
      <c r="X257" s="369"/>
      <c r="Y257" s="369"/>
      <c r="Z257" s="369"/>
      <c r="AA257" s="369"/>
      <c r="AB257" s="369"/>
      <c r="AC257" s="372"/>
      <c r="AD257" s="371"/>
      <c r="AE257" s="371"/>
      <c r="AF257" s="369"/>
      <c r="AG257" s="369"/>
      <c r="AH257" s="369"/>
      <c r="AI257" s="372"/>
      <c r="AJ257" s="371"/>
      <c r="AK257" s="372"/>
      <c r="AL257" s="372"/>
      <c r="AM257" s="372"/>
      <c r="AN257" s="369"/>
      <c r="AO257" s="369"/>
      <c r="AP257" s="369"/>
      <c r="AQ257" s="369"/>
      <c r="AR257" s="372"/>
      <c r="AS257" s="372"/>
      <c r="AT257" s="372"/>
      <c r="AU257" s="371"/>
      <c r="AV257" s="372"/>
      <c r="AW257" s="372"/>
      <c r="AX257" s="372"/>
      <c r="AY257" s="372"/>
      <c r="AZ257" s="371"/>
      <c r="BA257" s="371"/>
      <c r="BB257" s="369"/>
      <c r="BC257" s="369"/>
      <c r="BD257" s="372"/>
      <c r="BE257" s="372"/>
      <c r="BF257" s="369"/>
      <c r="BG257" s="369"/>
      <c r="BH257" s="369"/>
      <c r="BI257" s="369"/>
      <c r="BJ257" s="369"/>
      <c r="BK257" s="369"/>
      <c r="BL257" s="369"/>
      <c r="BM257" s="369"/>
      <c r="BN257" s="369"/>
      <c r="BO257" s="369"/>
      <c r="BP257" s="369"/>
      <c r="BQ257" s="371"/>
      <c r="BR257" s="371"/>
      <c r="BS257" s="371"/>
      <c r="BT257" s="371"/>
      <c r="BU257" s="371"/>
      <c r="BV257" s="371"/>
      <c r="BW257" s="390" t="s">
        <v>6115</v>
      </c>
    </row>
    <row r="258" spans="1:75" hidden="1">
      <c r="A258" s="391">
        <v>256</v>
      </c>
      <c r="B258" s="391" t="e">
        <v>#N/A</v>
      </c>
      <c r="C258" s="369"/>
      <c r="D258" s="369"/>
      <c r="E258" s="390" t="s">
        <v>4123</v>
      </c>
      <c r="F258" s="390" t="s">
        <v>3460</v>
      </c>
      <c r="G258" s="371"/>
      <c r="H258" s="393" t="s">
        <v>3718</v>
      </c>
      <c r="I258" s="393" t="s">
        <v>6166</v>
      </c>
      <c r="J258" s="369"/>
      <c r="K258" s="369"/>
      <c r="L258" s="369"/>
      <c r="M258" s="369"/>
      <c r="N258" s="369"/>
      <c r="O258" s="369"/>
      <c r="P258" s="369"/>
      <c r="Q258" s="369"/>
      <c r="R258" s="369"/>
      <c r="S258" s="369"/>
      <c r="T258" s="369"/>
      <c r="U258" s="369" t="s">
        <v>4760</v>
      </c>
      <c r="V258" s="369"/>
      <c r="W258" s="369"/>
      <c r="X258" s="369"/>
      <c r="Y258" s="369"/>
      <c r="Z258" s="369"/>
      <c r="AA258" s="369"/>
      <c r="AB258" s="369"/>
      <c r="AC258" s="372"/>
      <c r="AD258" s="369"/>
      <c r="AE258" s="369"/>
      <c r="AF258" s="369"/>
      <c r="AG258" s="369"/>
      <c r="AH258" s="369"/>
      <c r="AI258" s="371"/>
      <c r="AJ258" s="372"/>
      <c r="AK258" s="372"/>
      <c r="AL258" s="372"/>
      <c r="AM258" s="372"/>
      <c r="AN258" s="369"/>
      <c r="AO258" s="369"/>
      <c r="AP258" s="369"/>
      <c r="AQ258" s="369"/>
      <c r="AR258" s="371"/>
      <c r="AS258" s="371"/>
      <c r="AT258" s="371"/>
      <c r="AU258" s="372"/>
      <c r="AV258" s="372"/>
      <c r="AW258" s="372"/>
      <c r="AX258" s="372"/>
      <c r="AY258" s="372"/>
      <c r="AZ258" s="372"/>
      <c r="BA258" s="372"/>
      <c r="BB258" s="369"/>
      <c r="BC258" s="369"/>
      <c r="BD258" s="372"/>
      <c r="BE258" s="372"/>
      <c r="BF258" s="369"/>
      <c r="BG258" s="369"/>
      <c r="BH258" s="369"/>
      <c r="BI258" s="369"/>
      <c r="BJ258" s="369"/>
      <c r="BK258" s="369"/>
      <c r="BL258" s="369"/>
      <c r="BM258" s="369"/>
      <c r="BN258" s="369"/>
      <c r="BO258" s="369"/>
      <c r="BP258" s="369"/>
      <c r="BQ258" s="372"/>
      <c r="BR258" s="372"/>
      <c r="BS258" s="372"/>
      <c r="BT258" s="372"/>
      <c r="BU258" s="372"/>
      <c r="BV258" s="372"/>
      <c r="BW258" s="386" t="s">
        <v>6115</v>
      </c>
    </row>
    <row r="259" spans="1:75">
      <c r="A259" s="354">
        <v>257</v>
      </c>
      <c r="B259" s="354" t="s">
        <v>6671</v>
      </c>
      <c r="C259" s="355" t="s">
        <v>4769</v>
      </c>
      <c r="D259" s="356"/>
      <c r="E259" s="355" t="s">
        <v>4123</v>
      </c>
      <c r="F259" s="355" t="s">
        <v>3460</v>
      </c>
      <c r="G259" s="355"/>
      <c r="H259" s="394" t="s">
        <v>3719</v>
      </c>
      <c r="I259" s="394" t="s">
        <v>4589</v>
      </c>
      <c r="J259" s="355" t="s">
        <v>7417</v>
      </c>
      <c r="K259" s="355">
        <v>81370806171</v>
      </c>
      <c r="L259" s="355" t="s">
        <v>5880</v>
      </c>
      <c r="M259" s="368">
        <v>43346</v>
      </c>
      <c r="N259" s="355" t="s">
        <v>4831</v>
      </c>
      <c r="O259" s="368">
        <v>43346</v>
      </c>
      <c r="P259" s="368">
        <v>43390</v>
      </c>
      <c r="Q259" s="358">
        <v>43421</v>
      </c>
      <c r="R259" s="359">
        <v>0.43055555555555558</v>
      </c>
      <c r="S259" s="355" t="s">
        <v>4891</v>
      </c>
      <c r="T259" s="355">
        <v>8139666746</v>
      </c>
      <c r="U259" s="355" t="s">
        <v>4760</v>
      </c>
      <c r="V259" s="355" t="s">
        <v>4586</v>
      </c>
      <c r="W259" s="355" t="s">
        <v>4587</v>
      </c>
      <c r="X259" s="355" t="s">
        <v>8273</v>
      </c>
      <c r="Y259" s="355">
        <v>1</v>
      </c>
      <c r="Z259" s="355"/>
      <c r="AA259" s="355">
        <f>VLOOKUP(B259,TaskSurvey!$A$2:$AR$237,21,FALSE)</f>
        <v>0</v>
      </c>
      <c r="AB259" s="355">
        <f>VLOOKUP(B259,TaskSurvey!$A$2:$AR$237,22,FALSE)</f>
        <v>0</v>
      </c>
      <c r="AC259" s="355"/>
      <c r="AD259" s="355"/>
      <c r="AE259" s="355"/>
      <c r="AF259" s="355">
        <v>132</v>
      </c>
      <c r="AG259" s="355">
        <v>128</v>
      </c>
      <c r="AH259" s="355"/>
      <c r="AI259" s="356"/>
      <c r="AJ259" s="355" t="s">
        <v>6850</v>
      </c>
      <c r="AK259" s="361">
        <v>180</v>
      </c>
      <c r="AL259" s="361" t="s">
        <v>6808</v>
      </c>
      <c r="AM259" s="355">
        <v>13216324</v>
      </c>
      <c r="AN259" s="355" t="s">
        <v>8274</v>
      </c>
      <c r="AO259" s="355" t="s">
        <v>8275</v>
      </c>
      <c r="AP259" s="355" t="s">
        <v>8276</v>
      </c>
      <c r="AQ259" s="355" t="s">
        <v>8277</v>
      </c>
      <c r="AR259" s="355" t="s">
        <v>8278</v>
      </c>
      <c r="AS259" s="355">
        <v>5170688</v>
      </c>
      <c r="AT259" s="356"/>
      <c r="AU259" s="356"/>
      <c r="AV259" s="355"/>
      <c r="AW259" s="355" t="s">
        <v>6814</v>
      </c>
      <c r="AX259" s="355">
        <v>36.06</v>
      </c>
      <c r="AY259" s="355">
        <v>53.05</v>
      </c>
      <c r="AZ259" s="356"/>
      <c r="BA259" s="356"/>
      <c r="BB259" s="355"/>
      <c r="BC259" s="355"/>
      <c r="BD259" s="355"/>
      <c r="BE259" s="355"/>
      <c r="BF259" s="355"/>
      <c r="BG259" s="355"/>
      <c r="BH259" s="355" t="s">
        <v>8279</v>
      </c>
      <c r="BI259" s="361" t="s">
        <v>6816</v>
      </c>
      <c r="BJ259" s="355" t="s">
        <v>6817</v>
      </c>
      <c r="BK259" s="355" t="s">
        <v>6818</v>
      </c>
      <c r="BL259" s="355" t="s">
        <v>7426</v>
      </c>
      <c r="BM259" s="355" t="s">
        <v>7426</v>
      </c>
      <c r="BN259" s="355"/>
      <c r="BO259" s="355"/>
      <c r="BP259" s="355" t="s">
        <v>6820</v>
      </c>
      <c r="BQ259" s="356"/>
      <c r="BR259" s="356"/>
      <c r="BS259" s="356"/>
      <c r="BT259" s="356"/>
      <c r="BU259" s="356"/>
      <c r="BV259" s="356"/>
      <c r="BW259" s="355" t="s">
        <v>6115</v>
      </c>
    </row>
    <row r="260" spans="1:75">
      <c r="A260" s="354">
        <v>258</v>
      </c>
      <c r="B260" s="354" t="s">
        <v>6672</v>
      </c>
      <c r="C260" s="355" t="s">
        <v>4769</v>
      </c>
      <c r="D260" s="361">
        <v>170</v>
      </c>
      <c r="E260" s="355" t="s">
        <v>2834</v>
      </c>
      <c r="F260" s="355" t="s">
        <v>3492</v>
      </c>
      <c r="G260" s="356"/>
      <c r="H260" s="376" t="s">
        <v>3720</v>
      </c>
      <c r="I260" s="376" t="s">
        <v>3870</v>
      </c>
      <c r="J260" s="361" t="s">
        <v>6930</v>
      </c>
      <c r="K260" s="361">
        <v>82288071754</v>
      </c>
      <c r="L260" s="355" t="s">
        <v>5880</v>
      </c>
      <c r="M260" s="368">
        <v>43320</v>
      </c>
      <c r="N260" s="355" t="s">
        <v>4831</v>
      </c>
      <c r="O260" s="368">
        <v>43320</v>
      </c>
      <c r="P260" s="368">
        <v>43390</v>
      </c>
      <c r="Q260" s="358">
        <v>43418</v>
      </c>
      <c r="R260" s="359">
        <v>0.53472222222222221</v>
      </c>
      <c r="S260" s="361" t="s">
        <v>6141</v>
      </c>
      <c r="T260" s="361">
        <v>85271066706</v>
      </c>
      <c r="U260" s="355" t="s">
        <v>4760</v>
      </c>
      <c r="V260" s="355" t="s">
        <v>3867</v>
      </c>
      <c r="W260" s="361" t="s">
        <v>3868</v>
      </c>
      <c r="X260" s="356" t="s">
        <v>8280</v>
      </c>
      <c r="Y260" s="361">
        <v>1</v>
      </c>
      <c r="Z260" s="356"/>
      <c r="AA260" s="355">
        <f>VLOOKUP(B260,TaskSurvey!$A$2:$AR$237,21,FALSE)</f>
        <v>0</v>
      </c>
      <c r="AB260" s="355">
        <f>VLOOKUP(B260,TaskSurvey!$A$2:$AR$237,22,FALSE)</f>
        <v>0</v>
      </c>
      <c r="AC260" s="356"/>
      <c r="AD260" s="356"/>
      <c r="AE260" s="356"/>
      <c r="AF260" s="361">
        <v>133</v>
      </c>
      <c r="AG260" s="356"/>
      <c r="AH260" s="355"/>
      <c r="AI260" s="356"/>
      <c r="AJ260" s="361" t="s">
        <v>6807</v>
      </c>
      <c r="AK260" s="361">
        <v>180</v>
      </c>
      <c r="AL260" s="361" t="s">
        <v>6808</v>
      </c>
      <c r="AM260" s="361">
        <v>13196597</v>
      </c>
      <c r="AN260" s="361" t="s">
        <v>8281</v>
      </c>
      <c r="AO260" s="361" t="s">
        <v>8282</v>
      </c>
      <c r="AP260" s="361" t="s">
        <v>8283</v>
      </c>
      <c r="AQ260" s="361" t="s">
        <v>8284</v>
      </c>
      <c r="AR260" s="355" t="s">
        <v>7353</v>
      </c>
      <c r="AS260" s="355" t="s">
        <v>8283</v>
      </c>
      <c r="AT260" s="356"/>
      <c r="AU260" s="356"/>
      <c r="AV260" s="355"/>
      <c r="AW260" s="355" t="s">
        <v>6814</v>
      </c>
      <c r="AX260" s="355">
        <v>37.130000000000003</v>
      </c>
      <c r="AY260" s="355">
        <v>52.79</v>
      </c>
      <c r="AZ260" s="356"/>
      <c r="BA260" s="356"/>
      <c r="BB260" s="356"/>
      <c r="BC260" s="356"/>
      <c r="BD260" s="356"/>
      <c r="BE260" s="356"/>
      <c r="BF260" s="356"/>
      <c r="BG260" s="356"/>
      <c r="BH260" s="361" t="s">
        <v>6871</v>
      </c>
      <c r="BI260" s="361" t="s">
        <v>6816</v>
      </c>
      <c r="BJ260" s="355" t="s">
        <v>6817</v>
      </c>
      <c r="BK260" s="355" t="s">
        <v>6818</v>
      </c>
      <c r="BL260" s="355" t="s">
        <v>3118</v>
      </c>
      <c r="BM260" s="355" t="s">
        <v>3118</v>
      </c>
      <c r="BN260" s="355"/>
      <c r="BO260" s="355"/>
      <c r="BP260" s="355" t="s">
        <v>6820</v>
      </c>
      <c r="BQ260" s="356"/>
      <c r="BR260" s="356"/>
      <c r="BS260" s="356"/>
      <c r="BT260" s="356"/>
      <c r="BU260" s="356"/>
      <c r="BV260" s="356"/>
      <c r="BW260" s="355" t="s">
        <v>6115</v>
      </c>
    </row>
    <row r="261" spans="1:75">
      <c r="A261" s="354">
        <v>259</v>
      </c>
      <c r="B261" s="354" t="s">
        <v>6673</v>
      </c>
      <c r="C261" s="355" t="s">
        <v>4769</v>
      </c>
      <c r="D261" s="356"/>
      <c r="E261" s="355" t="s">
        <v>2834</v>
      </c>
      <c r="F261" s="355" t="s">
        <v>3492</v>
      </c>
      <c r="G261" s="376"/>
      <c r="H261" s="376" t="s">
        <v>3721</v>
      </c>
      <c r="I261" s="376" t="s">
        <v>4143</v>
      </c>
      <c r="J261" s="355" t="s">
        <v>3119</v>
      </c>
      <c r="K261" s="355">
        <v>82170458225</v>
      </c>
      <c r="L261" s="355" t="s">
        <v>5880</v>
      </c>
      <c r="M261" s="357">
        <v>43339</v>
      </c>
      <c r="N261" s="355" t="s">
        <v>4831</v>
      </c>
      <c r="O261" s="357">
        <v>43339</v>
      </c>
      <c r="P261" s="357">
        <v>43391</v>
      </c>
      <c r="Q261" s="358">
        <v>43421</v>
      </c>
      <c r="R261" s="359">
        <v>0.55347222222222225</v>
      </c>
      <c r="S261" s="355" t="s">
        <v>6185</v>
      </c>
      <c r="T261" s="355"/>
      <c r="U261" s="355" t="s">
        <v>4760</v>
      </c>
      <c r="V261" s="355" t="s">
        <v>4140</v>
      </c>
      <c r="W261" s="355" t="s">
        <v>4141</v>
      </c>
      <c r="X261" s="356" t="s">
        <v>8285</v>
      </c>
      <c r="Y261" s="355">
        <v>1</v>
      </c>
      <c r="Z261" s="355"/>
      <c r="AA261" s="355">
        <f>VLOOKUP(B261,TaskSurvey!$A$2:$AR$237,21,FALSE)</f>
        <v>0</v>
      </c>
      <c r="AB261" s="355">
        <f>VLOOKUP(B261,TaskSurvey!$A$2:$AR$237,22,FALSE)</f>
        <v>0</v>
      </c>
      <c r="AC261" s="355"/>
      <c r="AD261" s="355"/>
      <c r="AE261" s="356"/>
      <c r="AF261" s="355">
        <v>127</v>
      </c>
      <c r="AG261" s="355">
        <v>124</v>
      </c>
      <c r="AH261" s="355"/>
      <c r="AI261" s="356"/>
      <c r="AJ261" s="356" t="s">
        <v>6841</v>
      </c>
      <c r="AK261" s="361">
        <v>180</v>
      </c>
      <c r="AL261" s="361" t="s">
        <v>6808</v>
      </c>
      <c r="AM261" s="355">
        <v>13196049</v>
      </c>
      <c r="AN261" s="355" t="s">
        <v>8286</v>
      </c>
      <c r="AO261" s="355" t="s">
        <v>8287</v>
      </c>
      <c r="AP261" s="355" t="s">
        <v>8288</v>
      </c>
      <c r="AQ261" s="355" t="s">
        <v>8289</v>
      </c>
      <c r="AR261" s="355" t="s">
        <v>8290</v>
      </c>
      <c r="AS261" s="355">
        <v>12163502</v>
      </c>
      <c r="AT261" s="356"/>
      <c r="AU261" s="356"/>
      <c r="AV261" s="355"/>
      <c r="AW261" s="355" t="s">
        <v>6814</v>
      </c>
      <c r="AX261" s="355">
        <v>35.78</v>
      </c>
      <c r="AY261" s="355">
        <v>54.16</v>
      </c>
      <c r="AZ261" s="356"/>
      <c r="BA261" s="356"/>
      <c r="BB261" s="355"/>
      <c r="BC261" s="355"/>
      <c r="BD261" s="355"/>
      <c r="BE261" s="355"/>
      <c r="BF261" s="355"/>
      <c r="BG261" s="355"/>
      <c r="BH261" s="355" t="s">
        <v>8291</v>
      </c>
      <c r="BI261" s="361" t="s">
        <v>6816</v>
      </c>
      <c r="BJ261" s="355" t="s">
        <v>6817</v>
      </c>
      <c r="BK261" s="355" t="s">
        <v>6818</v>
      </c>
      <c r="BL261" s="355" t="s">
        <v>6882</v>
      </c>
      <c r="BM261" s="355" t="s">
        <v>3119</v>
      </c>
      <c r="BN261" s="355"/>
      <c r="BO261" s="355"/>
      <c r="BP261" s="355" t="s">
        <v>6820</v>
      </c>
      <c r="BQ261" s="356"/>
      <c r="BR261" s="356"/>
      <c r="BS261" s="356"/>
      <c r="BT261" s="356"/>
      <c r="BU261" s="356"/>
      <c r="BV261" s="356"/>
      <c r="BW261" s="355" t="s">
        <v>6115</v>
      </c>
    </row>
    <row r="262" spans="1:75">
      <c r="A262" s="354">
        <v>260</v>
      </c>
      <c r="B262" s="354" t="s">
        <v>6674</v>
      </c>
      <c r="C262" s="355" t="s">
        <v>4769</v>
      </c>
      <c r="D262" s="361">
        <v>172</v>
      </c>
      <c r="E262" s="355" t="s">
        <v>3815</v>
      </c>
      <c r="F262" s="355" t="s">
        <v>3427</v>
      </c>
      <c r="G262" s="355"/>
      <c r="H262" s="355" t="s">
        <v>3722</v>
      </c>
      <c r="I262" s="355" t="s">
        <v>6188</v>
      </c>
      <c r="J262" s="355" t="s">
        <v>3045</v>
      </c>
      <c r="K262" s="355">
        <v>85772921450</v>
      </c>
      <c r="L262" s="355" t="s">
        <v>6992</v>
      </c>
      <c r="M262" s="357">
        <v>43329</v>
      </c>
      <c r="N262" s="355" t="s">
        <v>4831</v>
      </c>
      <c r="O262" s="357">
        <v>43329</v>
      </c>
      <c r="P262" s="357">
        <v>43398</v>
      </c>
      <c r="Q262" s="358">
        <v>43422</v>
      </c>
      <c r="R262" s="359">
        <v>0.57777777777777783</v>
      </c>
      <c r="S262" s="355" t="s">
        <v>8292</v>
      </c>
      <c r="T262" s="355">
        <v>81703041268</v>
      </c>
      <c r="U262" s="355" t="s">
        <v>4760</v>
      </c>
      <c r="V262" s="355" t="s">
        <v>4483</v>
      </c>
      <c r="W262" s="355" t="s">
        <v>4484</v>
      </c>
      <c r="X262" s="356" t="s">
        <v>8293</v>
      </c>
      <c r="Y262" s="355">
        <v>1</v>
      </c>
      <c r="Z262" s="355"/>
      <c r="AA262" s="355">
        <f>VLOOKUP(B262,TaskSurvey!$A$2:$AR$237,21,FALSE)</f>
        <v>0</v>
      </c>
      <c r="AB262" s="355">
        <f>VLOOKUP(B262,TaskSurvey!$A$2:$AR$237,22,FALSE)</f>
        <v>0</v>
      </c>
      <c r="AC262" s="355"/>
      <c r="AD262" s="355"/>
      <c r="AE262" s="356"/>
      <c r="AF262" s="355">
        <v>126</v>
      </c>
      <c r="AG262" s="355">
        <v>132</v>
      </c>
      <c r="AH262" s="355"/>
      <c r="AI262" s="356"/>
      <c r="AJ262" s="356" t="s">
        <v>6850</v>
      </c>
      <c r="AK262" s="355">
        <v>180</v>
      </c>
      <c r="AL262" s="355" t="s">
        <v>6808</v>
      </c>
      <c r="AM262" s="355">
        <v>13215903</v>
      </c>
      <c r="AN262" s="355" t="s">
        <v>8294</v>
      </c>
      <c r="AO262" s="355" t="s">
        <v>8295</v>
      </c>
      <c r="AP262" s="355" t="s">
        <v>8296</v>
      </c>
      <c r="AQ262" s="355" t="s">
        <v>8297</v>
      </c>
      <c r="AR262" s="355" t="s">
        <v>8298</v>
      </c>
      <c r="AS262" s="355" t="s">
        <v>8296</v>
      </c>
      <c r="AT262" s="356"/>
      <c r="AU262" s="356"/>
      <c r="AV262" s="355"/>
      <c r="AW262" s="355" t="s">
        <v>6814</v>
      </c>
      <c r="AX262" s="355">
        <v>35.94</v>
      </c>
      <c r="AY262" s="355">
        <v>52</v>
      </c>
      <c r="AZ262" s="356"/>
      <c r="BA262" s="356"/>
      <c r="BB262" s="355"/>
      <c r="BC262" s="355"/>
      <c r="BD262" s="355"/>
      <c r="BE262" s="355"/>
      <c r="BF262" s="355"/>
      <c r="BG262" s="355"/>
      <c r="BH262" s="355" t="s">
        <v>7270</v>
      </c>
      <c r="BI262" s="361" t="s">
        <v>6816</v>
      </c>
      <c r="BJ262" s="355" t="s">
        <v>6817</v>
      </c>
      <c r="BK262" s="355" t="s">
        <v>6818</v>
      </c>
      <c r="BL262" s="355" t="s">
        <v>8299</v>
      </c>
      <c r="BM262" s="355" t="s">
        <v>8300</v>
      </c>
      <c r="BN262" s="355"/>
      <c r="BO262" s="355"/>
      <c r="BP262" s="355" t="s">
        <v>6820</v>
      </c>
      <c r="BQ262" s="356"/>
      <c r="BR262" s="356"/>
      <c r="BS262" s="356"/>
      <c r="BT262" s="356"/>
      <c r="BU262" s="356"/>
      <c r="BV262" s="356"/>
      <c r="BW262" s="355" t="s">
        <v>6115</v>
      </c>
    </row>
    <row r="263" spans="1:75">
      <c r="A263" s="354">
        <v>261</v>
      </c>
      <c r="B263" s="354" t="s">
        <v>6675</v>
      </c>
      <c r="C263" s="355" t="s">
        <v>4769</v>
      </c>
      <c r="D263" s="356"/>
      <c r="E263" s="355" t="s">
        <v>3815</v>
      </c>
      <c r="F263" s="355" t="s">
        <v>3427</v>
      </c>
      <c r="G263" s="355"/>
      <c r="H263" s="355" t="s">
        <v>3723</v>
      </c>
      <c r="I263" s="355" t="s">
        <v>6193</v>
      </c>
      <c r="J263" s="355" t="s">
        <v>7280</v>
      </c>
      <c r="K263" s="355">
        <v>82240463605</v>
      </c>
      <c r="L263" s="355" t="s">
        <v>6992</v>
      </c>
      <c r="M263" s="356"/>
      <c r="N263" s="355" t="s">
        <v>4831</v>
      </c>
      <c r="O263" s="357">
        <v>43376</v>
      </c>
      <c r="P263" s="357">
        <v>43391</v>
      </c>
      <c r="Q263" s="358">
        <v>43421</v>
      </c>
      <c r="R263" s="359">
        <v>0.66666666666666663</v>
      </c>
      <c r="S263" s="355" t="s">
        <v>8301</v>
      </c>
      <c r="T263" s="355">
        <v>8563567453</v>
      </c>
      <c r="U263" s="355" t="s">
        <v>4760</v>
      </c>
      <c r="V263" s="355" t="s">
        <v>4487</v>
      </c>
      <c r="W263" s="355" t="s">
        <v>4488</v>
      </c>
      <c r="X263" s="356" t="s">
        <v>8302</v>
      </c>
      <c r="Y263" s="355">
        <v>1</v>
      </c>
      <c r="Z263" s="355"/>
      <c r="AA263" s="355">
        <f>VLOOKUP(B263,TaskSurvey!$A$2:$AR$237,21,FALSE)</f>
        <v>0</v>
      </c>
      <c r="AB263" s="355">
        <f>VLOOKUP(B263,TaskSurvey!$A$2:$AR$237,22,FALSE)</f>
        <v>0</v>
      </c>
      <c r="AC263" s="355"/>
      <c r="AD263" s="355"/>
      <c r="AE263" s="356"/>
      <c r="AF263" s="355">
        <v>126</v>
      </c>
      <c r="AG263" s="356"/>
      <c r="AH263" s="355"/>
      <c r="AI263" s="356"/>
      <c r="AJ263" s="356" t="s">
        <v>6841</v>
      </c>
      <c r="AK263" s="355">
        <v>180</v>
      </c>
      <c r="AL263" s="355" t="s">
        <v>6808</v>
      </c>
      <c r="AM263" s="355">
        <v>13195325</v>
      </c>
      <c r="AN263" s="355" t="s">
        <v>8303</v>
      </c>
      <c r="AO263" s="355" t="s">
        <v>8304</v>
      </c>
      <c r="AP263" s="355" t="s">
        <v>8305</v>
      </c>
      <c r="AQ263" s="355" t="s">
        <v>7287</v>
      </c>
      <c r="AR263" s="355" t="s">
        <v>8306</v>
      </c>
      <c r="AS263" s="355">
        <v>12164009</v>
      </c>
      <c r="AT263" s="356"/>
      <c r="AU263" s="356"/>
      <c r="AV263" s="355"/>
      <c r="AW263" s="355" t="s">
        <v>6814</v>
      </c>
      <c r="AX263" s="355">
        <v>35.659999999999997</v>
      </c>
      <c r="AY263" s="355">
        <v>51.77</v>
      </c>
      <c r="AZ263" s="356"/>
      <c r="BA263" s="356"/>
      <c r="BB263" s="355"/>
      <c r="BC263" s="355"/>
      <c r="BD263" s="355"/>
      <c r="BE263" s="355"/>
      <c r="BF263" s="355"/>
      <c r="BG263" s="355"/>
      <c r="BH263" s="355" t="s">
        <v>8307</v>
      </c>
      <c r="BI263" s="361" t="s">
        <v>6816</v>
      </c>
      <c r="BJ263" s="355" t="s">
        <v>6817</v>
      </c>
      <c r="BK263" s="355" t="s">
        <v>6818</v>
      </c>
      <c r="BL263" s="355" t="s">
        <v>7280</v>
      </c>
      <c r="BM263" s="355" t="s">
        <v>3023</v>
      </c>
      <c r="BN263" s="355" t="s">
        <v>8308</v>
      </c>
      <c r="BO263" s="355"/>
      <c r="BP263" s="355" t="s">
        <v>6820</v>
      </c>
      <c r="BQ263" s="356"/>
      <c r="BR263" s="356"/>
      <c r="BS263" s="356"/>
      <c r="BT263" s="356"/>
      <c r="BU263" s="356"/>
      <c r="BV263" s="356"/>
      <c r="BW263" s="355" t="s">
        <v>6115</v>
      </c>
    </row>
    <row r="264" spans="1:75">
      <c r="A264" s="354">
        <v>262</v>
      </c>
      <c r="B264" s="354" t="s">
        <v>6676</v>
      </c>
      <c r="C264" s="355" t="s">
        <v>4769</v>
      </c>
      <c r="D264" s="361">
        <v>211</v>
      </c>
      <c r="E264" s="355" t="s">
        <v>3815</v>
      </c>
      <c r="F264" s="355" t="s">
        <v>3427</v>
      </c>
      <c r="G264" s="355"/>
      <c r="H264" s="355" t="s">
        <v>3724</v>
      </c>
      <c r="I264" s="355" t="s">
        <v>6201</v>
      </c>
      <c r="J264" s="355" t="s">
        <v>8309</v>
      </c>
      <c r="K264" s="355" t="s">
        <v>8310</v>
      </c>
      <c r="L264" s="355" t="s">
        <v>6992</v>
      </c>
      <c r="M264" s="357">
        <v>43337</v>
      </c>
      <c r="N264" s="355" t="s">
        <v>4831</v>
      </c>
      <c r="O264" s="357">
        <v>43337</v>
      </c>
      <c r="P264" s="357">
        <v>43397</v>
      </c>
      <c r="Q264" s="358">
        <v>43418</v>
      </c>
      <c r="R264" s="359">
        <v>0.43263888888888885</v>
      </c>
      <c r="S264" s="355" t="s">
        <v>8311</v>
      </c>
      <c r="T264" s="355">
        <v>85645670040</v>
      </c>
      <c r="U264" s="355" t="s">
        <v>4760</v>
      </c>
      <c r="V264" s="355" t="s">
        <v>4491</v>
      </c>
      <c r="W264" s="355" t="s">
        <v>4492</v>
      </c>
      <c r="X264" s="356" t="s">
        <v>8312</v>
      </c>
      <c r="Y264" s="355">
        <v>1</v>
      </c>
      <c r="Z264" s="355"/>
      <c r="AA264" s="355">
        <f>VLOOKUP(B264,TaskSurvey!$A$2:$AR$237,21,FALSE)</f>
        <v>0</v>
      </c>
      <c r="AB264" s="355">
        <f>VLOOKUP(B264,TaskSurvey!$A$2:$AR$237,22,FALSE)</f>
        <v>0</v>
      </c>
      <c r="AC264" s="356"/>
      <c r="AD264" s="355"/>
      <c r="AE264" s="356"/>
      <c r="AF264" s="355">
        <v>128</v>
      </c>
      <c r="AG264" s="355">
        <v>121</v>
      </c>
      <c r="AH264" s="355"/>
      <c r="AI264" s="356"/>
      <c r="AJ264" s="356" t="s">
        <v>6850</v>
      </c>
      <c r="AK264" s="361">
        <v>180</v>
      </c>
      <c r="AL264" s="361" t="s">
        <v>6808</v>
      </c>
      <c r="AM264" s="355">
        <v>13195263</v>
      </c>
      <c r="AN264" s="355" t="s">
        <v>8313</v>
      </c>
      <c r="AO264" s="355" t="s">
        <v>8314</v>
      </c>
      <c r="AP264" s="355" t="s">
        <v>8315</v>
      </c>
      <c r="AQ264" s="355" t="s">
        <v>8316</v>
      </c>
      <c r="AR264" s="355" t="s">
        <v>8317</v>
      </c>
      <c r="AS264" s="355">
        <v>12163952</v>
      </c>
      <c r="AT264" s="356"/>
      <c r="AU264" s="356"/>
      <c r="AV264" s="355"/>
      <c r="AW264" s="355" t="s">
        <v>6814</v>
      </c>
      <c r="AX264" s="355">
        <v>35.07</v>
      </c>
      <c r="AY264" s="355">
        <v>52.28</v>
      </c>
      <c r="AZ264" s="356"/>
      <c r="BA264" s="356"/>
      <c r="BB264" s="355"/>
      <c r="BC264" s="355"/>
      <c r="BD264" s="356"/>
      <c r="BE264" s="356"/>
      <c r="BF264" s="355"/>
      <c r="BG264" s="355"/>
      <c r="BH264" s="355" t="s">
        <v>8318</v>
      </c>
      <c r="BI264" s="361" t="s">
        <v>6816</v>
      </c>
      <c r="BJ264" s="355" t="s">
        <v>6817</v>
      </c>
      <c r="BK264" s="355" t="s">
        <v>6818</v>
      </c>
      <c r="BL264" s="355" t="s">
        <v>8299</v>
      </c>
      <c r="BM264" s="355" t="s">
        <v>7280</v>
      </c>
      <c r="BN264" s="355"/>
      <c r="BO264" s="355"/>
      <c r="BP264" s="355" t="s">
        <v>6820</v>
      </c>
      <c r="BQ264" s="356"/>
      <c r="BR264" s="356"/>
      <c r="BS264" s="356"/>
      <c r="BT264" s="356"/>
      <c r="BU264" s="356"/>
      <c r="BV264" s="356"/>
      <c r="BW264" s="355" t="s">
        <v>6115</v>
      </c>
    </row>
    <row r="265" spans="1:75">
      <c r="A265" s="354">
        <v>263</v>
      </c>
      <c r="B265" s="354" t="s">
        <v>6677</v>
      </c>
      <c r="C265" s="355" t="s">
        <v>4769</v>
      </c>
      <c r="D265" s="361">
        <v>26</v>
      </c>
      <c r="E265" s="355" t="s">
        <v>3815</v>
      </c>
      <c r="F265" s="355" t="s">
        <v>3427</v>
      </c>
      <c r="G265" s="355"/>
      <c r="H265" s="355" t="s">
        <v>3725</v>
      </c>
      <c r="I265" s="355" t="s">
        <v>3829</v>
      </c>
      <c r="J265" s="361" t="s">
        <v>8319</v>
      </c>
      <c r="K265" s="361">
        <v>81273621907</v>
      </c>
      <c r="L265" s="355" t="s">
        <v>6992</v>
      </c>
      <c r="M265" s="368">
        <v>43332</v>
      </c>
      <c r="N265" s="355" t="s">
        <v>4831</v>
      </c>
      <c r="O265" s="368">
        <v>43332</v>
      </c>
      <c r="P265" s="357">
        <v>43396</v>
      </c>
      <c r="Q265" s="358">
        <v>43423</v>
      </c>
      <c r="R265" s="359">
        <v>0.59513888888888888</v>
      </c>
      <c r="S265" s="361" t="s">
        <v>8301</v>
      </c>
      <c r="T265" s="361">
        <v>8563567453</v>
      </c>
      <c r="U265" s="355" t="s">
        <v>4760</v>
      </c>
      <c r="V265" s="355" t="s">
        <v>3826</v>
      </c>
      <c r="W265" s="355" t="s">
        <v>3827</v>
      </c>
      <c r="X265" s="361" t="s">
        <v>8320</v>
      </c>
      <c r="Y265" s="361">
        <v>1</v>
      </c>
      <c r="Z265" s="356"/>
      <c r="AA265" s="355">
        <f>VLOOKUP(B265,TaskSurvey!$A$2:$AR$237,21,FALSE)</f>
        <v>0</v>
      </c>
      <c r="AB265" s="355">
        <f>VLOOKUP(B265,TaskSurvey!$A$2:$AR$237,22,FALSE)</f>
        <v>0</v>
      </c>
      <c r="AC265" s="356"/>
      <c r="AD265" s="356"/>
      <c r="AE265" s="356"/>
      <c r="AF265" s="361">
        <v>126</v>
      </c>
      <c r="AG265" s="361">
        <v>120</v>
      </c>
      <c r="AH265" s="355"/>
      <c r="AI265" s="356"/>
      <c r="AJ265" s="361" t="s">
        <v>6850</v>
      </c>
      <c r="AK265" s="361">
        <v>180</v>
      </c>
      <c r="AL265" s="361" t="s">
        <v>6808</v>
      </c>
      <c r="AM265" s="361">
        <v>13195936</v>
      </c>
      <c r="AN265" s="355" t="s">
        <v>8321</v>
      </c>
      <c r="AO265" s="355" t="s">
        <v>6926</v>
      </c>
      <c r="AP265" s="355" t="s">
        <v>8322</v>
      </c>
      <c r="AQ265" s="355" t="s">
        <v>8323</v>
      </c>
      <c r="AR265" s="355" t="s">
        <v>8322</v>
      </c>
      <c r="AS265" s="355">
        <v>12163354</v>
      </c>
      <c r="AT265" s="356"/>
      <c r="AU265" s="356"/>
      <c r="AV265" s="355"/>
      <c r="AW265" s="355" t="s">
        <v>6814</v>
      </c>
      <c r="AX265" s="355">
        <v>35.24</v>
      </c>
      <c r="AY265" s="355">
        <v>52.09</v>
      </c>
      <c r="AZ265" s="356"/>
      <c r="BA265" s="356"/>
      <c r="BB265" s="356"/>
      <c r="BC265" s="356"/>
      <c r="BD265" s="356"/>
      <c r="BE265" s="356"/>
      <c r="BF265" s="356"/>
      <c r="BG265" s="356"/>
      <c r="BH265" s="361" t="s">
        <v>8224</v>
      </c>
      <c r="BI265" s="361" t="s">
        <v>6816</v>
      </c>
      <c r="BJ265" s="355" t="s">
        <v>6817</v>
      </c>
      <c r="BK265" s="355" t="s">
        <v>6818</v>
      </c>
      <c r="BL265" s="355" t="s">
        <v>7280</v>
      </c>
      <c r="BM265" s="355" t="s">
        <v>3023</v>
      </c>
      <c r="BN265" s="355"/>
      <c r="BO265" s="355"/>
      <c r="BP265" s="355" t="s">
        <v>6820</v>
      </c>
      <c r="BQ265" s="356"/>
      <c r="BR265" s="356"/>
      <c r="BS265" s="356"/>
      <c r="BT265" s="356"/>
      <c r="BU265" s="356"/>
      <c r="BV265" s="356"/>
      <c r="BW265" s="355" t="s">
        <v>6115</v>
      </c>
    </row>
    <row r="266" spans="1:75" hidden="1">
      <c r="A266" s="391">
        <v>264</v>
      </c>
      <c r="B266" s="391" t="e">
        <v>#N/A</v>
      </c>
      <c r="C266" s="369"/>
      <c r="D266" s="369"/>
      <c r="E266" s="390" t="s">
        <v>3815</v>
      </c>
      <c r="F266" s="390" t="s">
        <v>3427</v>
      </c>
      <c r="G266" s="371"/>
      <c r="H266" s="390" t="s">
        <v>3726</v>
      </c>
      <c r="I266" s="390" t="s">
        <v>6211</v>
      </c>
      <c r="J266" s="369"/>
      <c r="K266" s="369"/>
      <c r="L266" s="369"/>
      <c r="M266" s="369"/>
      <c r="N266" s="369"/>
      <c r="O266" s="369"/>
      <c r="P266" s="369"/>
      <c r="Q266" s="369"/>
      <c r="R266" s="369"/>
      <c r="S266" s="369"/>
      <c r="T266" s="369"/>
      <c r="U266" s="369" t="s">
        <v>4760</v>
      </c>
      <c r="V266" s="369"/>
      <c r="W266" s="371"/>
      <c r="X266" s="372"/>
      <c r="Y266" s="372"/>
      <c r="Z266" s="369"/>
      <c r="AA266" s="369"/>
      <c r="AB266" s="369"/>
      <c r="AC266" s="371"/>
      <c r="AD266" s="372"/>
      <c r="AE266" s="372"/>
      <c r="AF266" s="369"/>
      <c r="AG266" s="369"/>
      <c r="AH266" s="369"/>
      <c r="AI266" s="371"/>
      <c r="AJ266" s="372"/>
      <c r="AK266" s="371"/>
      <c r="AL266" s="371"/>
      <c r="AM266" s="371"/>
      <c r="AN266" s="369"/>
      <c r="AO266" s="369"/>
      <c r="AP266" s="369"/>
      <c r="AQ266" s="369"/>
      <c r="AR266" s="371"/>
      <c r="AS266" s="371"/>
      <c r="AT266" s="371"/>
      <c r="AU266" s="372"/>
      <c r="AV266" s="371"/>
      <c r="AW266" s="371"/>
      <c r="AX266" s="371"/>
      <c r="AY266" s="371"/>
      <c r="AZ266" s="372"/>
      <c r="BA266" s="372"/>
      <c r="BB266" s="369"/>
      <c r="BC266" s="369"/>
      <c r="BD266" s="371"/>
      <c r="BE266" s="371"/>
      <c r="BF266" s="369"/>
      <c r="BG266" s="369"/>
      <c r="BH266" s="369"/>
      <c r="BI266" s="369"/>
      <c r="BJ266" s="369"/>
      <c r="BK266" s="369"/>
      <c r="BL266" s="369"/>
      <c r="BM266" s="369"/>
      <c r="BN266" s="369"/>
      <c r="BO266" s="369"/>
      <c r="BP266" s="369"/>
      <c r="BQ266" s="372"/>
      <c r="BR266" s="372"/>
      <c r="BS266" s="372"/>
      <c r="BT266" s="372"/>
      <c r="BU266" s="372"/>
      <c r="BV266" s="372"/>
      <c r="BW266" s="386" t="s">
        <v>6115</v>
      </c>
    </row>
    <row r="267" spans="1:75">
      <c r="A267" s="354">
        <v>265</v>
      </c>
      <c r="B267" s="354" t="s">
        <v>6678</v>
      </c>
      <c r="C267" s="355" t="s">
        <v>4769</v>
      </c>
      <c r="D267" s="361">
        <v>55</v>
      </c>
      <c r="E267" s="355" t="s">
        <v>3815</v>
      </c>
      <c r="F267" s="355" t="s">
        <v>3427</v>
      </c>
      <c r="G267" s="355"/>
      <c r="H267" s="355" t="s">
        <v>3727</v>
      </c>
      <c r="I267" s="355" t="s">
        <v>3817</v>
      </c>
      <c r="J267" s="355" t="s">
        <v>6004</v>
      </c>
      <c r="K267" s="355" t="s">
        <v>7297</v>
      </c>
      <c r="L267" s="355" t="s">
        <v>6992</v>
      </c>
      <c r="M267" s="357">
        <v>43335</v>
      </c>
      <c r="N267" s="355" t="s">
        <v>4831</v>
      </c>
      <c r="O267" s="357">
        <v>43335</v>
      </c>
      <c r="P267" s="357">
        <v>43393</v>
      </c>
      <c r="Q267" s="358">
        <v>43423</v>
      </c>
      <c r="R267" s="359">
        <v>0.4548611111111111</v>
      </c>
      <c r="S267" s="355" t="s">
        <v>8324</v>
      </c>
      <c r="T267" s="355">
        <v>82334117889</v>
      </c>
      <c r="U267" s="355" t="s">
        <v>4760</v>
      </c>
      <c r="V267" s="355" t="s">
        <v>3813</v>
      </c>
      <c r="W267" s="355" t="s">
        <v>3814</v>
      </c>
      <c r="X267" s="355" t="s">
        <v>8325</v>
      </c>
      <c r="Y267" s="355">
        <v>1</v>
      </c>
      <c r="Z267" s="355"/>
      <c r="AA267" s="355">
        <f>VLOOKUP(B267,TaskSurvey!$A$2:$AR$237,21,FALSE)</f>
        <v>0</v>
      </c>
      <c r="AB267" s="355">
        <f>VLOOKUP(B267,TaskSurvey!$A$2:$AR$237,22,FALSE)</f>
        <v>0</v>
      </c>
      <c r="AC267" s="356"/>
      <c r="AD267" s="356"/>
      <c r="AE267" s="356"/>
      <c r="AF267" s="355">
        <v>130</v>
      </c>
      <c r="AG267" s="355">
        <v>127</v>
      </c>
      <c r="AH267" s="355"/>
      <c r="AI267" s="356"/>
      <c r="AJ267" s="356" t="s">
        <v>6807</v>
      </c>
      <c r="AK267" s="361">
        <v>180</v>
      </c>
      <c r="AL267" s="361" t="s">
        <v>6808</v>
      </c>
      <c r="AM267" s="355">
        <v>13319040</v>
      </c>
      <c r="AN267" s="355" t="s">
        <v>7163</v>
      </c>
      <c r="AO267" s="355" t="s">
        <v>8326</v>
      </c>
      <c r="AP267" s="355" t="s">
        <v>8327</v>
      </c>
      <c r="AQ267" s="355" t="s">
        <v>8328</v>
      </c>
      <c r="AR267" s="355"/>
      <c r="AS267" s="355">
        <v>12163194</v>
      </c>
      <c r="AT267" s="356"/>
      <c r="AU267" s="356"/>
      <c r="AV267" s="356"/>
      <c r="AW267" s="355" t="s">
        <v>6814</v>
      </c>
      <c r="AX267" s="355">
        <v>36.03</v>
      </c>
      <c r="AY267" s="355">
        <v>53.35</v>
      </c>
      <c r="AZ267" s="356"/>
      <c r="BA267" s="356"/>
      <c r="BB267" s="355"/>
      <c r="BC267" s="355"/>
      <c r="BD267" s="356"/>
      <c r="BE267" s="356"/>
      <c r="BF267" s="355"/>
      <c r="BG267" s="355"/>
      <c r="BH267" s="355" t="s">
        <v>8329</v>
      </c>
      <c r="BI267" s="361" t="s">
        <v>6816</v>
      </c>
      <c r="BJ267" s="355" t="s">
        <v>6817</v>
      </c>
      <c r="BK267" s="355" t="s">
        <v>6818</v>
      </c>
      <c r="BL267" s="355" t="s">
        <v>3044</v>
      </c>
      <c r="BM267" s="355" t="s">
        <v>6306</v>
      </c>
      <c r="BN267" s="355"/>
      <c r="BO267" s="355"/>
      <c r="BP267" s="355" t="s">
        <v>6820</v>
      </c>
      <c r="BQ267" s="356"/>
      <c r="BR267" s="356"/>
      <c r="BS267" s="356"/>
      <c r="BT267" s="356"/>
      <c r="BU267" s="356"/>
      <c r="BV267" s="356"/>
      <c r="BW267" s="355" t="s">
        <v>6115</v>
      </c>
    </row>
    <row r="268" spans="1:75" hidden="1">
      <c r="A268" s="391">
        <v>266</v>
      </c>
      <c r="B268" s="391" t="e">
        <v>#N/A</v>
      </c>
      <c r="C268" s="369"/>
      <c r="D268" s="369"/>
      <c r="E268" s="390" t="s">
        <v>2917</v>
      </c>
      <c r="F268" s="390" t="s">
        <v>2917</v>
      </c>
      <c r="G268" s="371"/>
      <c r="H268" s="390" t="s">
        <v>3728</v>
      </c>
      <c r="I268" s="390" t="s">
        <v>6220</v>
      </c>
      <c r="J268" s="369"/>
      <c r="K268" s="369"/>
      <c r="L268" s="369"/>
      <c r="M268" s="369"/>
      <c r="N268" s="369"/>
      <c r="O268" s="369"/>
      <c r="P268" s="369"/>
      <c r="Q268" s="369"/>
      <c r="R268" s="369"/>
      <c r="S268" s="369"/>
      <c r="T268" s="369"/>
      <c r="U268" s="369" t="s">
        <v>4760</v>
      </c>
      <c r="V268" s="369"/>
      <c r="W268" s="369"/>
      <c r="X268" s="369"/>
      <c r="Y268" s="369"/>
      <c r="Z268" s="369"/>
      <c r="AA268" s="369"/>
      <c r="AB268" s="369"/>
      <c r="AC268" s="369"/>
      <c r="AD268" s="369"/>
      <c r="AE268" s="369"/>
      <c r="AF268" s="369"/>
      <c r="AG268" s="369"/>
      <c r="AH268" s="369"/>
      <c r="AI268" s="371"/>
      <c r="AJ268" s="372"/>
      <c r="AK268" s="369"/>
      <c r="AL268" s="369"/>
      <c r="AM268" s="369"/>
      <c r="AN268" s="369"/>
      <c r="AO268" s="369"/>
      <c r="AP268" s="369"/>
      <c r="AQ268" s="369"/>
      <c r="AR268" s="371"/>
      <c r="AS268" s="371"/>
      <c r="AT268" s="371"/>
      <c r="AU268" s="372"/>
      <c r="AV268" s="369"/>
      <c r="AW268" s="369"/>
      <c r="AX268" s="369"/>
      <c r="AY268" s="369"/>
      <c r="AZ268" s="372"/>
      <c r="BA268" s="372"/>
      <c r="BB268" s="369"/>
      <c r="BC268" s="369"/>
      <c r="BD268" s="369"/>
      <c r="BE268" s="369"/>
      <c r="BF268" s="369"/>
      <c r="BG268" s="369"/>
      <c r="BH268" s="369"/>
      <c r="BI268" s="369"/>
      <c r="BJ268" s="369"/>
      <c r="BK268" s="369"/>
      <c r="BL268" s="369"/>
      <c r="BM268" s="369"/>
      <c r="BN268" s="369"/>
      <c r="BO268" s="369"/>
      <c r="BP268" s="369"/>
      <c r="BQ268" s="372"/>
      <c r="BR268" s="372"/>
      <c r="BS268" s="372"/>
      <c r="BT268" s="372"/>
      <c r="BU268" s="372"/>
      <c r="BV268" s="372"/>
      <c r="BW268" s="386" t="s">
        <v>6115</v>
      </c>
    </row>
    <row r="269" spans="1:75" hidden="1">
      <c r="A269" s="395">
        <v>267</v>
      </c>
      <c r="B269" s="395" t="e">
        <v>#N/A</v>
      </c>
      <c r="C269" s="396"/>
      <c r="D269" s="396"/>
      <c r="E269" s="397" t="s">
        <v>2917</v>
      </c>
      <c r="F269" s="397" t="s">
        <v>2917</v>
      </c>
      <c r="G269" s="396"/>
      <c r="H269" s="397" t="s">
        <v>3729</v>
      </c>
      <c r="I269" s="397" t="s">
        <v>6225</v>
      </c>
      <c r="J269" s="397" t="s">
        <v>6983</v>
      </c>
      <c r="K269" s="396"/>
      <c r="L269" s="396"/>
      <c r="M269" s="396"/>
      <c r="N269" s="396"/>
      <c r="O269" s="396"/>
      <c r="P269" s="396"/>
      <c r="Q269" s="396"/>
      <c r="R269" s="396"/>
      <c r="S269" s="396"/>
      <c r="T269" s="396"/>
      <c r="U269" s="396"/>
      <c r="V269" s="396"/>
      <c r="W269" s="396"/>
      <c r="X269" s="396"/>
      <c r="Y269" s="396"/>
      <c r="Z269" s="396"/>
      <c r="AA269" s="396"/>
      <c r="AB269" s="396"/>
      <c r="AC269" s="396"/>
      <c r="AD269" s="396"/>
      <c r="AE269" s="396"/>
      <c r="AF269" s="396"/>
      <c r="AG269" s="396"/>
      <c r="AH269" s="396"/>
      <c r="AI269" s="396"/>
      <c r="AJ269" s="396"/>
      <c r="AK269" s="396"/>
      <c r="AL269" s="396"/>
      <c r="AM269" s="396"/>
      <c r="AN269" s="396"/>
      <c r="AO269" s="396"/>
      <c r="AP269" s="396"/>
      <c r="AQ269" s="396"/>
      <c r="AR269" s="396"/>
      <c r="AS269" s="396"/>
      <c r="AT269" s="396"/>
      <c r="AU269" s="396"/>
      <c r="AV269" s="396"/>
      <c r="AW269" s="396"/>
      <c r="AX269" s="396"/>
      <c r="AY269" s="396"/>
      <c r="AZ269" s="396"/>
      <c r="BA269" s="396"/>
      <c r="BB269" s="396"/>
      <c r="BC269" s="396"/>
      <c r="BD269" s="396"/>
      <c r="BE269" s="396"/>
      <c r="BF269" s="396"/>
      <c r="BG269" s="396"/>
      <c r="BH269" s="396"/>
      <c r="BI269" s="369"/>
      <c r="BJ269" s="397"/>
      <c r="BK269" s="397"/>
      <c r="BL269" s="396"/>
      <c r="BM269" s="396"/>
      <c r="BN269" s="396"/>
      <c r="BO269" s="396"/>
      <c r="BP269" s="396"/>
      <c r="BQ269" s="396"/>
      <c r="BR269" s="396"/>
      <c r="BS269" s="396"/>
      <c r="BT269" s="396"/>
      <c r="BU269" s="396"/>
      <c r="BV269" s="396"/>
      <c r="BW269" s="397" t="s">
        <v>6115</v>
      </c>
    </row>
    <row r="270" spans="1:75">
      <c r="A270" s="354">
        <v>268</v>
      </c>
      <c r="B270" s="354" t="s">
        <v>6679</v>
      </c>
      <c r="C270" s="355" t="s">
        <v>4769</v>
      </c>
      <c r="D270" s="356"/>
      <c r="E270" s="355" t="s">
        <v>2917</v>
      </c>
      <c r="F270" s="355" t="s">
        <v>2917</v>
      </c>
      <c r="G270" s="355"/>
      <c r="H270" s="355" t="s">
        <v>3730</v>
      </c>
      <c r="I270" s="355" t="s">
        <v>6228</v>
      </c>
      <c r="J270" s="355" t="s">
        <v>3104</v>
      </c>
      <c r="K270" s="355">
        <v>81227872712</v>
      </c>
      <c r="L270" s="355" t="s">
        <v>6992</v>
      </c>
      <c r="M270" s="357">
        <v>43333</v>
      </c>
      <c r="N270" s="355" t="s">
        <v>4831</v>
      </c>
      <c r="O270" s="357">
        <v>43337</v>
      </c>
      <c r="P270" s="357">
        <v>43387</v>
      </c>
      <c r="Q270" s="358">
        <v>43417</v>
      </c>
      <c r="R270" s="359">
        <v>0.65972222222222221</v>
      </c>
      <c r="S270" s="355" t="s">
        <v>2881</v>
      </c>
      <c r="T270" s="355">
        <v>81329737589</v>
      </c>
      <c r="U270" s="355" t="s">
        <v>4760</v>
      </c>
      <c r="V270" s="355" t="s">
        <v>3813</v>
      </c>
      <c r="W270" s="355" t="s">
        <v>3814</v>
      </c>
      <c r="X270" s="355" t="s">
        <v>8330</v>
      </c>
      <c r="Y270" s="355">
        <v>1</v>
      </c>
      <c r="Z270" s="355"/>
      <c r="AA270" s="355">
        <f>VLOOKUP(B270,TaskSurvey!$A$2:$AR$237,21,FALSE)</f>
        <v>0</v>
      </c>
      <c r="AB270" s="355">
        <f>VLOOKUP(B270,TaskSurvey!$A$2:$AR$237,22,FALSE)</f>
        <v>0</v>
      </c>
      <c r="AC270" s="355"/>
      <c r="AD270" s="355"/>
      <c r="AE270" s="355">
        <v>70</v>
      </c>
      <c r="AF270" s="355">
        <v>74</v>
      </c>
      <c r="AG270" s="355">
        <v>76</v>
      </c>
      <c r="AH270" s="355"/>
      <c r="AI270" s="356"/>
      <c r="AJ270" s="356" t="s">
        <v>6850</v>
      </c>
      <c r="AK270" s="361">
        <v>180</v>
      </c>
      <c r="AL270" s="361" t="s">
        <v>6808</v>
      </c>
      <c r="AM270" s="355"/>
      <c r="AN270" s="355" t="s">
        <v>8331</v>
      </c>
      <c r="AO270" s="355" t="s">
        <v>8332</v>
      </c>
      <c r="AP270" s="355" t="s">
        <v>8333</v>
      </c>
      <c r="AQ270" s="355" t="s">
        <v>8334</v>
      </c>
      <c r="AR270" s="355" t="s">
        <v>8335</v>
      </c>
      <c r="AS270" s="355">
        <v>1170009</v>
      </c>
      <c r="AT270" s="356"/>
      <c r="AU270" s="356"/>
      <c r="AV270" s="355"/>
      <c r="AW270" s="355" t="s">
        <v>6814</v>
      </c>
      <c r="AX270" s="355">
        <v>39.39</v>
      </c>
      <c r="AY270" s="355">
        <v>46.41</v>
      </c>
      <c r="AZ270" s="356"/>
      <c r="BA270" s="356"/>
      <c r="BB270" s="355"/>
      <c r="BC270" s="355"/>
      <c r="BD270" s="355"/>
      <c r="BE270" s="355"/>
      <c r="BF270" s="355"/>
      <c r="BG270" s="355"/>
      <c r="BH270" s="355" t="s">
        <v>8336</v>
      </c>
      <c r="BI270" s="361" t="s">
        <v>6816</v>
      </c>
      <c r="BJ270" s="355" t="s">
        <v>6817</v>
      </c>
      <c r="BK270" s="355" t="s">
        <v>6818</v>
      </c>
      <c r="BL270" s="355" t="s">
        <v>3104</v>
      </c>
      <c r="BM270" s="355" t="s">
        <v>3104</v>
      </c>
      <c r="BN270" s="355"/>
      <c r="BO270" s="355"/>
      <c r="BP270" s="355" t="s">
        <v>6820</v>
      </c>
      <c r="BQ270" s="355" t="s">
        <v>6947</v>
      </c>
      <c r="BR270" s="356"/>
      <c r="BS270" s="356"/>
      <c r="BT270" s="356"/>
      <c r="BU270" s="356"/>
      <c r="BV270" s="356"/>
      <c r="BW270" s="355" t="s">
        <v>6115</v>
      </c>
    </row>
    <row r="271" spans="1:75">
      <c r="A271" s="361">
        <v>269</v>
      </c>
      <c r="B271" s="361" t="s">
        <v>6680</v>
      </c>
      <c r="C271" s="355" t="s">
        <v>4769</v>
      </c>
      <c r="D271" s="361">
        <v>3</v>
      </c>
      <c r="E271" s="355" t="s">
        <v>2949</v>
      </c>
      <c r="F271" s="355" t="s">
        <v>2941</v>
      </c>
      <c r="G271" s="355" t="s">
        <v>2949</v>
      </c>
      <c r="H271" s="355" t="s">
        <v>2949</v>
      </c>
      <c r="I271" s="355" t="s">
        <v>3821</v>
      </c>
      <c r="J271" s="361" t="s">
        <v>3013</v>
      </c>
      <c r="K271" s="361">
        <v>81258129672</v>
      </c>
      <c r="L271" s="355" t="s">
        <v>6243</v>
      </c>
      <c r="M271" s="368">
        <v>43341</v>
      </c>
      <c r="N271" s="355" t="s">
        <v>4831</v>
      </c>
      <c r="O271" s="368">
        <v>43341</v>
      </c>
      <c r="P271" s="357">
        <v>43396</v>
      </c>
      <c r="Q271" s="358">
        <v>43418</v>
      </c>
      <c r="R271" s="359">
        <v>0.46180555555555558</v>
      </c>
      <c r="S271" s="361" t="s">
        <v>8337</v>
      </c>
      <c r="T271" s="361">
        <v>85390523232</v>
      </c>
      <c r="U271" s="355" t="s">
        <v>4760</v>
      </c>
      <c r="V271" s="355" t="s">
        <v>3818</v>
      </c>
      <c r="W271" s="355" t="s">
        <v>3819</v>
      </c>
      <c r="X271" s="355" t="s">
        <v>8338</v>
      </c>
      <c r="Y271" s="355">
        <v>1</v>
      </c>
      <c r="Z271" s="356"/>
      <c r="AA271" s="355">
        <f>VLOOKUP(B271,TaskSurvey!$A$2:$AR$237,21,FALSE)</f>
        <v>0</v>
      </c>
      <c r="AB271" s="355">
        <f>VLOOKUP(B271,TaskSurvey!$A$2:$AR$237,22,FALSE)</f>
        <v>0</v>
      </c>
      <c r="AC271" s="356"/>
      <c r="AD271" s="356"/>
      <c r="AE271" s="355"/>
      <c r="AF271" s="355"/>
      <c r="AG271" s="355"/>
      <c r="AH271" s="355"/>
      <c r="AI271" s="356"/>
      <c r="AJ271" s="361" t="s">
        <v>6841</v>
      </c>
      <c r="AK271" s="361">
        <v>180</v>
      </c>
      <c r="AL271" s="361" t="s">
        <v>6808</v>
      </c>
      <c r="AM271" s="361">
        <v>13195172</v>
      </c>
      <c r="AN271" s="355" t="s">
        <v>8339</v>
      </c>
      <c r="AO271" s="355" t="s">
        <v>8340</v>
      </c>
      <c r="AP271" s="355" t="s">
        <v>8341</v>
      </c>
      <c r="AQ271" s="355" t="s">
        <v>8342</v>
      </c>
      <c r="AR271" s="355" t="s">
        <v>8343</v>
      </c>
      <c r="AS271" s="356"/>
      <c r="AT271" s="356"/>
      <c r="AU271" s="356"/>
      <c r="AV271" s="355"/>
      <c r="AW271" s="355" t="s">
        <v>6814</v>
      </c>
      <c r="AX271" s="355">
        <v>35.020000000000003</v>
      </c>
      <c r="AY271" s="355">
        <v>53.87</v>
      </c>
      <c r="AZ271" s="356"/>
      <c r="BA271" s="356"/>
      <c r="BB271" s="356"/>
      <c r="BC271" s="356"/>
      <c r="BD271" s="356"/>
      <c r="BE271" s="356"/>
      <c r="BF271" s="356"/>
      <c r="BG271" s="356"/>
      <c r="BH271" s="361" t="s">
        <v>8344</v>
      </c>
      <c r="BI271" s="361" t="s">
        <v>6816</v>
      </c>
      <c r="BJ271" s="355" t="s">
        <v>6817</v>
      </c>
      <c r="BK271" s="355" t="s">
        <v>6818</v>
      </c>
      <c r="BL271" s="355" t="s">
        <v>3011</v>
      </c>
      <c r="BM271" s="355" t="s">
        <v>3013</v>
      </c>
      <c r="BN271" s="355"/>
      <c r="BO271" s="355"/>
      <c r="BP271" s="355" t="s">
        <v>6820</v>
      </c>
      <c r="BQ271" s="356"/>
      <c r="BR271" s="356"/>
      <c r="BS271" s="356"/>
      <c r="BT271" s="356"/>
      <c r="BU271" s="356"/>
      <c r="BV271" s="356"/>
      <c r="BW271" s="355" t="s">
        <v>6241</v>
      </c>
    </row>
    <row r="272" spans="1:75">
      <c r="A272" s="361">
        <v>270</v>
      </c>
      <c r="B272" s="361" t="s">
        <v>6681</v>
      </c>
      <c r="C272" s="355" t="s">
        <v>4769</v>
      </c>
      <c r="D272" s="361">
        <v>82</v>
      </c>
      <c r="E272" s="355" t="s">
        <v>2949</v>
      </c>
      <c r="F272" s="355" t="s">
        <v>2942</v>
      </c>
      <c r="G272" s="355" t="s">
        <v>3293</v>
      </c>
      <c r="H272" s="355" t="s">
        <v>3293</v>
      </c>
      <c r="I272" s="355" t="s">
        <v>3302</v>
      </c>
      <c r="J272" s="361" t="s">
        <v>3015</v>
      </c>
      <c r="K272" s="361">
        <v>82227771712</v>
      </c>
      <c r="L272" s="355" t="s">
        <v>6243</v>
      </c>
      <c r="M272" s="368">
        <v>43357</v>
      </c>
      <c r="N272" s="355" t="s">
        <v>4831</v>
      </c>
      <c r="O272" s="368">
        <v>43357</v>
      </c>
      <c r="P272" s="368">
        <v>43390</v>
      </c>
      <c r="Q272" s="358">
        <v>43418</v>
      </c>
      <c r="R272" s="359">
        <v>0.37013888888888885</v>
      </c>
      <c r="S272" s="361" t="s">
        <v>2231</v>
      </c>
      <c r="T272" s="361">
        <v>8115803041</v>
      </c>
      <c r="U272" s="355" t="s">
        <v>4760</v>
      </c>
      <c r="V272" s="355" t="s">
        <v>4254</v>
      </c>
      <c r="W272" s="355" t="s">
        <v>4255</v>
      </c>
      <c r="X272" s="356" t="s">
        <v>8345</v>
      </c>
      <c r="Y272" s="355">
        <v>1</v>
      </c>
      <c r="Z272" s="356"/>
      <c r="AA272" s="355">
        <f>VLOOKUP(B272,TaskSurvey!$A$2:$AR$237,21,FALSE)</f>
        <v>0</v>
      </c>
      <c r="AB272" s="355">
        <f>VLOOKUP(B272,TaskSurvey!$A$2:$AR$237,22,FALSE)</f>
        <v>0</v>
      </c>
      <c r="AC272" s="356"/>
      <c r="AD272" s="356"/>
      <c r="AE272" s="356"/>
      <c r="AF272" s="355">
        <v>124</v>
      </c>
      <c r="AG272" s="355">
        <v>112</v>
      </c>
      <c r="AH272" s="356" t="s">
        <v>8346</v>
      </c>
      <c r="AI272" s="356"/>
      <c r="AJ272" s="361" t="s">
        <v>6850</v>
      </c>
      <c r="AK272" s="361">
        <v>180</v>
      </c>
      <c r="AL272" s="361" t="s">
        <v>6808</v>
      </c>
      <c r="AM272" s="361">
        <v>13195311</v>
      </c>
      <c r="AN272" s="355" t="s">
        <v>8347</v>
      </c>
      <c r="AO272" s="355" t="s">
        <v>8348</v>
      </c>
      <c r="AP272" s="355" t="s">
        <v>8349</v>
      </c>
      <c r="AQ272" s="355" t="s">
        <v>8350</v>
      </c>
      <c r="AR272" s="355"/>
      <c r="AS272" s="355">
        <v>5171272</v>
      </c>
      <c r="AT272" s="356"/>
      <c r="AU272" s="356"/>
      <c r="AV272" s="355"/>
      <c r="AW272" s="355" t="s">
        <v>6814</v>
      </c>
      <c r="AX272" s="355">
        <v>39.53</v>
      </c>
      <c r="AY272" s="355">
        <v>55.04</v>
      </c>
      <c r="AZ272" s="356"/>
      <c r="BA272" s="356"/>
      <c r="BB272" s="356"/>
      <c r="BC272" s="356"/>
      <c r="BD272" s="356"/>
      <c r="BE272" s="356"/>
      <c r="BF272" s="356"/>
      <c r="BG272" s="356"/>
      <c r="BH272" s="361" t="s">
        <v>8351</v>
      </c>
      <c r="BI272" s="361" t="s">
        <v>6816</v>
      </c>
      <c r="BJ272" s="355" t="s">
        <v>6817</v>
      </c>
      <c r="BK272" s="355" t="s">
        <v>6818</v>
      </c>
      <c r="BL272" s="355" t="s">
        <v>8352</v>
      </c>
      <c r="BM272" s="355" t="s">
        <v>8352</v>
      </c>
      <c r="BN272" s="355"/>
      <c r="BO272" s="355"/>
      <c r="BP272" s="355" t="s">
        <v>6820</v>
      </c>
      <c r="BQ272" s="356"/>
      <c r="BR272" s="356"/>
      <c r="BS272" s="356"/>
      <c r="BT272" s="356"/>
      <c r="BU272" s="356"/>
      <c r="BV272" s="356"/>
      <c r="BW272" s="355" t="s">
        <v>6241</v>
      </c>
    </row>
    <row r="273" spans="1:75">
      <c r="A273" s="361">
        <v>271</v>
      </c>
      <c r="B273" s="361" t="s">
        <v>6473</v>
      </c>
      <c r="C273" s="355" t="s">
        <v>4769</v>
      </c>
      <c r="D273" s="361">
        <v>121</v>
      </c>
      <c r="E273" s="355" t="s">
        <v>2949</v>
      </c>
      <c r="F273" s="355" t="s">
        <v>2942</v>
      </c>
      <c r="G273" s="355" t="s">
        <v>2948</v>
      </c>
      <c r="H273" s="355" t="s">
        <v>2948</v>
      </c>
      <c r="I273" s="355" t="s">
        <v>8353</v>
      </c>
      <c r="J273" s="361" t="s">
        <v>8354</v>
      </c>
      <c r="K273" s="356"/>
      <c r="L273" s="355" t="s">
        <v>6243</v>
      </c>
      <c r="M273" s="356"/>
      <c r="N273" s="355" t="s">
        <v>4831</v>
      </c>
      <c r="O273" s="368">
        <v>43330</v>
      </c>
      <c r="P273" s="368">
        <v>43390</v>
      </c>
      <c r="Q273" s="357">
        <f>P273</f>
        <v>43390</v>
      </c>
      <c r="R273" s="355"/>
      <c r="S273" s="356"/>
      <c r="T273" s="356"/>
      <c r="U273" s="355" t="s">
        <v>4760</v>
      </c>
      <c r="V273" s="355" t="s">
        <v>4640</v>
      </c>
      <c r="W273" s="361" t="s">
        <v>4641</v>
      </c>
      <c r="X273" s="356"/>
      <c r="Y273" s="356"/>
      <c r="Z273" s="356"/>
      <c r="AA273" s="355">
        <f>VLOOKUP(B273,TaskSurvey!$A$2:$AR$237,21,FALSE)</f>
        <v>0</v>
      </c>
      <c r="AB273" s="355">
        <f>VLOOKUP(B273,TaskSurvey!$A$2:$AR$237,22,FALSE)</f>
        <v>0</v>
      </c>
      <c r="AC273" s="356"/>
      <c r="AD273" s="356"/>
      <c r="AE273" s="356"/>
      <c r="AF273" s="356"/>
      <c r="AG273" s="356"/>
      <c r="AH273" s="356"/>
      <c r="AI273" s="356"/>
      <c r="AJ273" s="356"/>
      <c r="AK273" s="356"/>
      <c r="AL273" s="356"/>
      <c r="AM273" s="356"/>
      <c r="AN273" s="356"/>
      <c r="AO273" s="356"/>
      <c r="AP273" s="356"/>
      <c r="AQ273" s="356"/>
      <c r="AR273" s="356"/>
      <c r="AS273" s="356"/>
      <c r="AT273" s="356"/>
      <c r="AU273" s="356"/>
      <c r="AV273" s="355"/>
      <c r="AW273" s="355" t="s">
        <v>6814</v>
      </c>
      <c r="AX273" s="356"/>
      <c r="AY273" s="356"/>
      <c r="AZ273" s="356"/>
      <c r="BA273" s="356"/>
      <c r="BB273" s="356"/>
      <c r="BC273" s="356"/>
      <c r="BD273" s="356"/>
      <c r="BE273" s="356"/>
      <c r="BF273" s="356"/>
      <c r="BG273" s="356"/>
      <c r="BH273" s="356"/>
      <c r="BI273" s="361" t="s">
        <v>6816</v>
      </c>
      <c r="BJ273" s="355" t="s">
        <v>6817</v>
      </c>
      <c r="BK273" s="355" t="s">
        <v>6818</v>
      </c>
      <c r="BL273" s="355" t="s">
        <v>8354</v>
      </c>
      <c r="BM273" s="355" t="s">
        <v>8354</v>
      </c>
      <c r="BN273" s="355"/>
      <c r="BO273" s="355"/>
      <c r="BP273" s="355" t="s">
        <v>6820</v>
      </c>
      <c r="BQ273" s="356"/>
      <c r="BR273" s="356"/>
      <c r="BS273" s="356"/>
      <c r="BT273" s="356"/>
      <c r="BU273" s="356"/>
      <c r="BV273" s="356"/>
      <c r="BW273" s="355" t="s">
        <v>6241</v>
      </c>
    </row>
    <row r="274" spans="1:75">
      <c r="A274" s="361">
        <v>272</v>
      </c>
      <c r="B274" s="361" t="s">
        <v>6682</v>
      </c>
      <c r="C274" s="355" t="s">
        <v>4769</v>
      </c>
      <c r="D274" s="361">
        <v>368</v>
      </c>
      <c r="E274" s="355" t="s">
        <v>4109</v>
      </c>
      <c r="F274" s="355" t="s">
        <v>732</v>
      </c>
      <c r="G274" s="355" t="s">
        <v>3634</v>
      </c>
      <c r="H274" s="355" t="s">
        <v>3731</v>
      </c>
      <c r="I274" s="355" t="s">
        <v>4259</v>
      </c>
      <c r="J274" s="355" t="s">
        <v>3233</v>
      </c>
      <c r="K274" s="361">
        <v>81357644229</v>
      </c>
      <c r="L274" s="355" t="s">
        <v>6243</v>
      </c>
      <c r="M274" s="368">
        <v>43329</v>
      </c>
      <c r="N274" s="355" t="s">
        <v>4831</v>
      </c>
      <c r="O274" s="368">
        <v>43331</v>
      </c>
      <c r="P274" s="357">
        <v>43394</v>
      </c>
      <c r="Q274" s="358">
        <v>43419</v>
      </c>
      <c r="R274" s="359">
        <v>0.3298611111111111</v>
      </c>
      <c r="S274" s="361" t="s">
        <v>6138</v>
      </c>
      <c r="T274" s="361">
        <v>81357644229</v>
      </c>
      <c r="U274" s="355" t="s">
        <v>4760</v>
      </c>
      <c r="V274" s="355" t="s">
        <v>4257</v>
      </c>
      <c r="W274" s="361" t="s">
        <v>4258</v>
      </c>
      <c r="X274" s="356" t="s">
        <v>8355</v>
      </c>
      <c r="Y274" s="361">
        <v>1</v>
      </c>
      <c r="Z274" s="356"/>
      <c r="AA274" s="355">
        <f>VLOOKUP(B274,TaskSurvey!$A$2:$AR$237,21,FALSE)</f>
        <v>0</v>
      </c>
      <c r="AB274" s="355">
        <f>VLOOKUP(B274,TaskSurvey!$A$2:$AR$237,22,FALSE)</f>
        <v>0</v>
      </c>
      <c r="AC274" s="356"/>
      <c r="AD274" s="356"/>
      <c r="AE274" s="356"/>
      <c r="AF274" s="361">
        <v>133</v>
      </c>
      <c r="AG274" s="361">
        <v>126</v>
      </c>
      <c r="AH274" s="356"/>
      <c r="AI274" s="356"/>
      <c r="AJ274" s="361" t="s">
        <v>7314</v>
      </c>
      <c r="AK274" s="361">
        <v>180</v>
      </c>
      <c r="AL274" s="361" t="s">
        <v>6808</v>
      </c>
      <c r="AM274" s="361">
        <v>13195992</v>
      </c>
      <c r="AN274" s="361" t="s">
        <v>8356</v>
      </c>
      <c r="AO274" s="361" t="s">
        <v>8357</v>
      </c>
      <c r="AP274" s="361" t="s">
        <v>8358</v>
      </c>
      <c r="AQ274" s="361" t="s">
        <v>8359</v>
      </c>
      <c r="AR274" s="356"/>
      <c r="AS274" s="356"/>
      <c r="AT274" s="356"/>
      <c r="AU274" s="356"/>
      <c r="AV274" s="355"/>
      <c r="AW274" s="355" t="s">
        <v>6814</v>
      </c>
      <c r="AX274" s="355">
        <v>37.67</v>
      </c>
      <c r="AY274" s="355">
        <v>50.61</v>
      </c>
      <c r="AZ274" s="356"/>
      <c r="BA274" s="356"/>
      <c r="BB274" s="356"/>
      <c r="BC274" s="356"/>
      <c r="BD274" s="356"/>
      <c r="BE274" s="356"/>
      <c r="BF274" s="356"/>
      <c r="BG274" s="356"/>
      <c r="BH274" s="361" t="s">
        <v>6871</v>
      </c>
      <c r="BI274" s="361" t="s">
        <v>6816</v>
      </c>
      <c r="BJ274" s="355" t="s">
        <v>6817</v>
      </c>
      <c r="BK274" s="355" t="s">
        <v>6818</v>
      </c>
      <c r="BL274" s="355" t="s">
        <v>4776</v>
      </c>
      <c r="BM274" s="355" t="s">
        <v>4776</v>
      </c>
      <c r="BN274" s="355"/>
      <c r="BO274" s="355"/>
      <c r="BP274" s="355" t="s">
        <v>6820</v>
      </c>
      <c r="BQ274" s="356"/>
      <c r="BR274" s="356"/>
      <c r="BS274" s="356"/>
      <c r="BT274" s="356"/>
      <c r="BU274" s="356"/>
      <c r="BV274" s="356"/>
      <c r="BW274" s="355" t="s">
        <v>6241</v>
      </c>
    </row>
    <row r="275" spans="1:75">
      <c r="A275" s="361">
        <v>273</v>
      </c>
      <c r="B275" s="361" t="s">
        <v>6683</v>
      </c>
      <c r="C275" s="355" t="s">
        <v>4769</v>
      </c>
      <c r="D275" s="361">
        <v>39</v>
      </c>
      <c r="E275" s="355" t="s">
        <v>4109</v>
      </c>
      <c r="F275" s="355" t="s">
        <v>3732</v>
      </c>
      <c r="G275" s="355" t="s">
        <v>3733</v>
      </c>
      <c r="H275" s="355" t="s">
        <v>3733</v>
      </c>
      <c r="I275" s="355" t="s">
        <v>4308</v>
      </c>
      <c r="J275" s="361" t="s">
        <v>3016</v>
      </c>
      <c r="K275" s="361">
        <v>82144975003</v>
      </c>
      <c r="L275" s="355" t="s">
        <v>6313</v>
      </c>
      <c r="M275" s="368">
        <v>43354</v>
      </c>
      <c r="N275" s="355" t="s">
        <v>4831</v>
      </c>
      <c r="O275" s="368">
        <v>43354</v>
      </c>
      <c r="P275" s="357">
        <v>43397</v>
      </c>
      <c r="Q275" s="358">
        <v>43425</v>
      </c>
      <c r="R275" s="359">
        <v>0.85486111111111107</v>
      </c>
      <c r="S275" s="361" t="s">
        <v>8360</v>
      </c>
      <c r="T275" s="361">
        <v>85253275252</v>
      </c>
      <c r="U275" s="355" t="s">
        <v>4760</v>
      </c>
      <c r="V275" s="355" t="s">
        <v>4306</v>
      </c>
      <c r="W275" s="361" t="s">
        <v>4307</v>
      </c>
      <c r="X275" s="361" t="s">
        <v>8361</v>
      </c>
      <c r="Y275" s="361">
        <v>1</v>
      </c>
      <c r="Z275" s="356"/>
      <c r="AA275" s="355">
        <f>VLOOKUP(B275,TaskSurvey!$A$2:$AR$237,21,FALSE)</f>
        <v>0</v>
      </c>
      <c r="AB275" s="355">
        <f>VLOOKUP(B275,TaskSurvey!$A$2:$AR$237,22,FALSE)</f>
        <v>0</v>
      </c>
      <c r="AC275" s="356"/>
      <c r="AD275" s="356"/>
      <c r="AE275" s="356"/>
      <c r="AF275" s="361">
        <v>131</v>
      </c>
      <c r="AG275" s="361">
        <v>123</v>
      </c>
      <c r="AH275" s="355"/>
      <c r="AI275" s="356"/>
      <c r="AJ275" s="361" t="s">
        <v>6824</v>
      </c>
      <c r="AK275" s="361">
        <v>180</v>
      </c>
      <c r="AL275" s="361" t="s">
        <v>6808</v>
      </c>
      <c r="AM275" s="361">
        <v>13195337</v>
      </c>
      <c r="AN275" s="361" t="s">
        <v>8362</v>
      </c>
      <c r="AO275" s="361" t="s">
        <v>8363</v>
      </c>
      <c r="AP275" s="361" t="s">
        <v>8364</v>
      </c>
      <c r="AQ275" s="361" t="s">
        <v>8365</v>
      </c>
      <c r="AR275" s="355" t="s">
        <v>8366</v>
      </c>
      <c r="AS275" s="355">
        <v>1170020</v>
      </c>
      <c r="AT275" s="356"/>
      <c r="AU275" s="356"/>
      <c r="AV275" s="355"/>
      <c r="AW275" s="355" t="s">
        <v>6814</v>
      </c>
      <c r="AX275" s="355">
        <v>35.549999999999997</v>
      </c>
      <c r="AY275" s="355">
        <v>53.28</v>
      </c>
      <c r="AZ275" s="356"/>
      <c r="BA275" s="356"/>
      <c r="BB275" s="356"/>
      <c r="BC275" s="356"/>
      <c r="BD275" s="356"/>
      <c r="BE275" s="356"/>
      <c r="BF275" s="356"/>
      <c r="BG275" s="356"/>
      <c r="BH275" s="361" t="s">
        <v>8367</v>
      </c>
      <c r="BI275" s="361" t="s">
        <v>6816</v>
      </c>
      <c r="BJ275" s="355" t="s">
        <v>6817</v>
      </c>
      <c r="BK275" s="355" t="s">
        <v>6818</v>
      </c>
      <c r="BL275" s="355" t="s">
        <v>3016</v>
      </c>
      <c r="BM275" s="355" t="s">
        <v>3016</v>
      </c>
      <c r="BN275" s="355"/>
      <c r="BO275" s="355"/>
      <c r="BP275" s="355" t="s">
        <v>6820</v>
      </c>
      <c r="BQ275" s="356"/>
      <c r="BR275" s="356"/>
      <c r="BS275" s="356"/>
      <c r="BT275" s="356"/>
      <c r="BU275" s="356"/>
      <c r="BV275" s="356"/>
      <c r="BW275" s="355" t="s">
        <v>6241</v>
      </c>
    </row>
    <row r="276" spans="1:75">
      <c r="A276" s="361">
        <v>274</v>
      </c>
      <c r="B276" s="361" t="s">
        <v>6684</v>
      </c>
      <c r="C276" s="355" t="s">
        <v>4769</v>
      </c>
      <c r="D276" s="361">
        <v>17</v>
      </c>
      <c r="E276" s="355" t="s">
        <v>4109</v>
      </c>
      <c r="F276" s="355" t="s">
        <v>732</v>
      </c>
      <c r="G276" s="355" t="s">
        <v>3634</v>
      </c>
      <c r="H276" s="355" t="s">
        <v>3734</v>
      </c>
      <c r="I276" s="355" t="s">
        <v>4268</v>
      </c>
      <c r="J276" s="355" t="s">
        <v>3233</v>
      </c>
      <c r="K276" s="361">
        <v>81357644229</v>
      </c>
      <c r="L276" s="355" t="s">
        <v>4903</v>
      </c>
      <c r="M276" s="368">
        <v>43337</v>
      </c>
      <c r="N276" s="355" t="s">
        <v>4831</v>
      </c>
      <c r="O276" s="368">
        <v>43337</v>
      </c>
      <c r="P276" s="357">
        <v>43399</v>
      </c>
      <c r="Q276" s="358">
        <v>43421</v>
      </c>
      <c r="R276" s="359">
        <v>0.48194444444444445</v>
      </c>
      <c r="S276" s="361" t="s">
        <v>6261</v>
      </c>
      <c r="T276" s="361">
        <v>85237232252</v>
      </c>
      <c r="U276" s="355" t="s">
        <v>4760</v>
      </c>
      <c r="V276" s="355" t="s">
        <v>4266</v>
      </c>
      <c r="W276" s="361" t="s">
        <v>4267</v>
      </c>
      <c r="X276" s="356" t="s">
        <v>8368</v>
      </c>
      <c r="Y276" s="361">
        <v>1</v>
      </c>
      <c r="Z276" s="356"/>
      <c r="AA276" s="355">
        <f>VLOOKUP(B276,TaskSurvey!$A$2:$AR$237,21,FALSE)</f>
        <v>0</v>
      </c>
      <c r="AB276" s="355">
        <f>VLOOKUP(B276,TaskSurvey!$A$2:$AR$237,22,FALSE)</f>
        <v>0</v>
      </c>
      <c r="AC276" s="356"/>
      <c r="AD276" s="356"/>
      <c r="AE276" s="356"/>
      <c r="AF276" s="361">
        <v>140</v>
      </c>
      <c r="AG276" s="356"/>
      <c r="AH276" s="355"/>
      <c r="AI276" s="356"/>
      <c r="AJ276" s="361" t="s">
        <v>8369</v>
      </c>
      <c r="AK276" s="361">
        <v>180</v>
      </c>
      <c r="AL276" s="361" t="s">
        <v>6808</v>
      </c>
      <c r="AM276" s="361">
        <v>13194920</v>
      </c>
      <c r="AN276" s="361" t="s">
        <v>8370</v>
      </c>
      <c r="AO276" s="361" t="s">
        <v>8371</v>
      </c>
      <c r="AP276" s="361" t="s">
        <v>8372</v>
      </c>
      <c r="AQ276" s="361" t="s">
        <v>8373</v>
      </c>
      <c r="AR276" s="355" t="s">
        <v>8374</v>
      </c>
      <c r="AS276" s="355">
        <v>878</v>
      </c>
      <c r="AT276" s="356"/>
      <c r="AU276" s="356"/>
      <c r="AV276" s="355"/>
      <c r="AW276" s="355" t="s">
        <v>6814</v>
      </c>
      <c r="AX276" s="355">
        <v>35.53</v>
      </c>
      <c r="AY276" s="355">
        <v>52.56</v>
      </c>
      <c r="AZ276" s="356"/>
      <c r="BA276" s="356"/>
      <c r="BB276" s="356"/>
      <c r="BC276" s="356"/>
      <c r="BD276" s="356"/>
      <c r="BE276" s="356"/>
      <c r="BF276" s="356"/>
      <c r="BG276" s="356"/>
      <c r="BH276" s="361" t="s">
        <v>8375</v>
      </c>
      <c r="BI276" s="361" t="s">
        <v>6816</v>
      </c>
      <c r="BJ276" s="355" t="s">
        <v>6817</v>
      </c>
      <c r="BK276" s="355" t="s">
        <v>6818</v>
      </c>
      <c r="BL276" s="355" t="s">
        <v>4776</v>
      </c>
      <c r="BM276" s="355" t="s">
        <v>4776</v>
      </c>
      <c r="BN276" s="355"/>
      <c r="BO276" s="355"/>
      <c r="BP276" s="355" t="s">
        <v>6820</v>
      </c>
      <c r="BQ276" s="356"/>
      <c r="BR276" s="356"/>
      <c r="BS276" s="356"/>
      <c r="BT276" s="356"/>
      <c r="BU276" s="356"/>
      <c r="BV276" s="356"/>
      <c r="BW276" s="355" t="s">
        <v>6241</v>
      </c>
    </row>
    <row r="277" spans="1:75">
      <c r="A277" s="361">
        <v>275</v>
      </c>
      <c r="B277" s="361" t="s">
        <v>6685</v>
      </c>
      <c r="C277" s="355" t="s">
        <v>4769</v>
      </c>
      <c r="D277" s="361">
        <v>335</v>
      </c>
      <c r="E277" s="355" t="s">
        <v>5518</v>
      </c>
      <c r="F277" s="355" t="s">
        <v>3541</v>
      </c>
      <c r="G277" s="355" t="s">
        <v>3735</v>
      </c>
      <c r="H277" s="355" t="s">
        <v>3736</v>
      </c>
      <c r="I277" s="355" t="s">
        <v>4271</v>
      </c>
      <c r="J277" s="355" t="s">
        <v>6882</v>
      </c>
      <c r="K277" s="361">
        <v>87784858481</v>
      </c>
      <c r="L277" s="355" t="s">
        <v>4827</v>
      </c>
      <c r="M277" s="368">
        <v>43318</v>
      </c>
      <c r="N277" s="355" t="s">
        <v>4831</v>
      </c>
      <c r="O277" s="368">
        <v>43318</v>
      </c>
      <c r="P277" s="357">
        <v>43382</v>
      </c>
      <c r="Q277" s="358">
        <v>43419</v>
      </c>
      <c r="R277" s="359">
        <v>0.4201388888888889</v>
      </c>
      <c r="S277" s="361" t="s">
        <v>3053</v>
      </c>
      <c r="T277" s="361">
        <v>85879147652</v>
      </c>
      <c r="U277" s="355" t="s">
        <v>4760</v>
      </c>
      <c r="V277" s="378" t="s">
        <v>4269</v>
      </c>
      <c r="W277" s="361" t="s">
        <v>4270</v>
      </c>
      <c r="X277" s="356" t="s">
        <v>8376</v>
      </c>
      <c r="Y277" s="361">
        <v>1</v>
      </c>
      <c r="Z277" s="356"/>
      <c r="AA277" s="355">
        <f>VLOOKUP(B277,TaskSurvey!$A$2:$AR$237,21,FALSE)</f>
        <v>0</v>
      </c>
      <c r="AB277" s="355">
        <f>VLOOKUP(B277,TaskSurvey!$A$2:$AR$237,22,FALSE)</f>
        <v>0</v>
      </c>
      <c r="AC277" s="356"/>
      <c r="AD277" s="356"/>
      <c r="AE277" s="356"/>
      <c r="AF277" s="361">
        <v>136</v>
      </c>
      <c r="AG277" s="361">
        <v>122</v>
      </c>
      <c r="AH277" s="355"/>
      <c r="AI277" s="356"/>
      <c r="AJ277" s="361" t="s">
        <v>6807</v>
      </c>
      <c r="AK277" s="361">
        <v>180</v>
      </c>
      <c r="AL277" s="361" t="s">
        <v>6808</v>
      </c>
      <c r="AM277" s="361">
        <v>13195251</v>
      </c>
      <c r="AN277" s="361" t="s">
        <v>8377</v>
      </c>
      <c r="AO277" s="361" t="s">
        <v>8378</v>
      </c>
      <c r="AP277" s="361" t="s">
        <v>8379</v>
      </c>
      <c r="AQ277" s="361" t="s">
        <v>8380</v>
      </c>
      <c r="AR277" s="355" t="s">
        <v>8381</v>
      </c>
      <c r="AS277" s="355" t="s">
        <v>8382</v>
      </c>
      <c r="AT277" s="356"/>
      <c r="AU277" s="356"/>
      <c r="AV277" s="355"/>
      <c r="AW277" s="355" t="s">
        <v>6814</v>
      </c>
      <c r="AX277" s="355">
        <v>36.909999999999997</v>
      </c>
      <c r="AY277" s="355">
        <v>46.71</v>
      </c>
      <c r="AZ277" s="356"/>
      <c r="BA277" s="356"/>
      <c r="BB277" s="356"/>
      <c r="BC277" s="356"/>
      <c r="BD277" s="356"/>
      <c r="BE277" s="356"/>
      <c r="BF277" s="356"/>
      <c r="BG277" s="356"/>
      <c r="BH277" s="361" t="s">
        <v>8383</v>
      </c>
      <c r="BI277" s="361" t="s">
        <v>6816</v>
      </c>
      <c r="BJ277" s="355" t="s">
        <v>6817</v>
      </c>
      <c r="BK277" s="355" t="s">
        <v>6818</v>
      </c>
      <c r="BL277" s="355" t="s">
        <v>6371</v>
      </c>
      <c r="BM277" s="355" t="s">
        <v>2981</v>
      </c>
      <c r="BN277" s="355"/>
      <c r="BO277" s="355"/>
      <c r="BP277" s="355" t="s">
        <v>6820</v>
      </c>
      <c r="BQ277" s="356"/>
      <c r="BR277" s="356"/>
      <c r="BS277" s="356"/>
      <c r="BT277" s="356"/>
      <c r="BU277" s="356"/>
      <c r="BV277" s="356"/>
      <c r="BW277" s="355" t="s">
        <v>6241</v>
      </c>
    </row>
    <row r="278" spans="1:75">
      <c r="A278" s="361">
        <v>276</v>
      </c>
      <c r="B278" s="361" t="s">
        <v>6686</v>
      </c>
      <c r="C278" s="355" t="s">
        <v>4769</v>
      </c>
      <c r="D278" s="361">
        <v>261</v>
      </c>
      <c r="E278" s="355" t="s">
        <v>5518</v>
      </c>
      <c r="F278" s="355" t="s">
        <v>3541</v>
      </c>
      <c r="G278" s="355" t="s">
        <v>3735</v>
      </c>
      <c r="H278" s="355" t="s">
        <v>3737</v>
      </c>
      <c r="I278" s="355" t="s">
        <v>4274</v>
      </c>
      <c r="J278" s="355" t="s">
        <v>8309</v>
      </c>
      <c r="K278" s="361">
        <v>81313271855</v>
      </c>
      <c r="L278" s="355" t="s">
        <v>4827</v>
      </c>
      <c r="M278" s="368">
        <v>43311</v>
      </c>
      <c r="N278" s="355" t="s">
        <v>4831</v>
      </c>
      <c r="O278" s="368">
        <v>43315</v>
      </c>
      <c r="P278" s="357">
        <v>43382</v>
      </c>
      <c r="Q278" s="358">
        <v>43418</v>
      </c>
      <c r="R278" s="359">
        <v>0.83124999999999993</v>
      </c>
      <c r="S278" s="361" t="s">
        <v>8384</v>
      </c>
      <c r="T278" s="361">
        <v>85313838362</v>
      </c>
      <c r="U278" s="355" t="s">
        <v>4760</v>
      </c>
      <c r="V278" s="378" t="s">
        <v>4272</v>
      </c>
      <c r="W278" s="361" t="s">
        <v>4273</v>
      </c>
      <c r="X278" s="356" t="s">
        <v>8385</v>
      </c>
      <c r="Y278" s="361">
        <v>1</v>
      </c>
      <c r="Z278" s="356"/>
      <c r="AA278" s="355">
        <f>VLOOKUP(B278,TaskSurvey!$A$2:$AR$237,21,FALSE)</f>
        <v>0</v>
      </c>
      <c r="AB278" s="355">
        <f>VLOOKUP(B278,TaskSurvey!$A$2:$AR$237,22,FALSE)</f>
        <v>0</v>
      </c>
      <c r="AC278" s="356"/>
      <c r="AD278" s="356"/>
      <c r="AE278" s="356"/>
      <c r="AF278" s="361">
        <v>128</v>
      </c>
      <c r="AG278" s="361">
        <v>131</v>
      </c>
      <c r="AH278" s="355"/>
      <c r="AI278" s="356"/>
      <c r="AJ278" s="361" t="s">
        <v>6850</v>
      </c>
      <c r="AK278" s="361">
        <v>180</v>
      </c>
      <c r="AL278" s="361" t="s">
        <v>6808</v>
      </c>
      <c r="AM278" s="361">
        <v>13318906</v>
      </c>
      <c r="AN278" s="361" t="s">
        <v>8386</v>
      </c>
      <c r="AO278" s="361" t="s">
        <v>8387</v>
      </c>
      <c r="AP278" s="361" t="s">
        <v>8388</v>
      </c>
      <c r="AQ278" s="361" t="s">
        <v>8389</v>
      </c>
      <c r="AR278" s="355" t="s">
        <v>8390</v>
      </c>
      <c r="AS278" s="355" t="s">
        <v>8388</v>
      </c>
      <c r="AT278" s="356"/>
      <c r="AU278" s="356"/>
      <c r="AV278" s="356"/>
      <c r="AW278" s="355" t="s">
        <v>6814</v>
      </c>
      <c r="AX278" s="355">
        <v>37.659999999999997</v>
      </c>
      <c r="AY278" s="355">
        <v>53.79</v>
      </c>
      <c r="AZ278" s="356"/>
      <c r="BA278" s="356"/>
      <c r="BB278" s="356"/>
      <c r="BC278" s="356"/>
      <c r="BD278" s="356"/>
      <c r="BE278" s="356"/>
      <c r="BF278" s="356"/>
      <c r="BG278" s="356"/>
      <c r="BH278" s="361" t="s">
        <v>8318</v>
      </c>
      <c r="BI278" s="361" t="s">
        <v>6816</v>
      </c>
      <c r="BJ278" s="355" t="s">
        <v>6817</v>
      </c>
      <c r="BK278" s="355" t="s">
        <v>6818</v>
      </c>
      <c r="BL278" s="355" t="s">
        <v>2999</v>
      </c>
      <c r="BM278" s="355" t="s">
        <v>2986</v>
      </c>
      <c r="BN278" s="355"/>
      <c r="BO278" s="355"/>
      <c r="BP278" s="355" t="s">
        <v>6820</v>
      </c>
      <c r="BQ278" s="356"/>
      <c r="BR278" s="356"/>
      <c r="BS278" s="356"/>
      <c r="BT278" s="356"/>
      <c r="BU278" s="356"/>
      <c r="BV278" s="356"/>
      <c r="BW278" s="355" t="s">
        <v>6241</v>
      </c>
    </row>
    <row r="279" spans="1:75">
      <c r="A279" s="361">
        <v>277</v>
      </c>
      <c r="B279" s="361" t="s">
        <v>6687</v>
      </c>
      <c r="C279" s="355" t="s">
        <v>4769</v>
      </c>
      <c r="D279" s="361">
        <v>122</v>
      </c>
      <c r="E279" s="355" t="s">
        <v>5518</v>
      </c>
      <c r="F279" s="355" t="s">
        <v>3541</v>
      </c>
      <c r="G279" s="355" t="s">
        <v>3735</v>
      </c>
      <c r="H279" s="355" t="s">
        <v>3738</v>
      </c>
      <c r="I279" s="355" t="s">
        <v>4277</v>
      </c>
      <c r="J279" s="361" t="s">
        <v>5950</v>
      </c>
      <c r="K279" s="361">
        <v>81285286381</v>
      </c>
      <c r="L279" s="355" t="s">
        <v>4827</v>
      </c>
      <c r="M279" s="368">
        <v>43311</v>
      </c>
      <c r="N279" s="355" t="s">
        <v>4831</v>
      </c>
      <c r="O279" s="368">
        <v>43314</v>
      </c>
      <c r="P279" s="357">
        <v>43382</v>
      </c>
      <c r="Q279" s="358">
        <v>43423</v>
      </c>
      <c r="R279" s="359">
        <v>0.54166666666666663</v>
      </c>
      <c r="S279" s="361" t="s">
        <v>8391</v>
      </c>
      <c r="T279" s="361" t="s">
        <v>8392</v>
      </c>
      <c r="U279" s="355" t="s">
        <v>4760</v>
      </c>
      <c r="V279" s="378" t="s">
        <v>4275</v>
      </c>
      <c r="W279" s="361" t="s">
        <v>4276</v>
      </c>
      <c r="X279" s="361" t="s">
        <v>8393</v>
      </c>
      <c r="Y279" s="361">
        <v>1</v>
      </c>
      <c r="Z279" s="356"/>
      <c r="AA279" s="355">
        <f>VLOOKUP(B279,TaskSurvey!$A$2:$AR$237,21,FALSE)</f>
        <v>0</v>
      </c>
      <c r="AB279" s="355">
        <f>VLOOKUP(B279,TaskSurvey!$A$2:$AR$237,22,FALSE)</f>
        <v>0</v>
      </c>
      <c r="AC279" s="356"/>
      <c r="AD279" s="356"/>
      <c r="AE279" s="356"/>
      <c r="AF279" s="361">
        <v>120</v>
      </c>
      <c r="AG279" s="361">
        <v>117</v>
      </c>
      <c r="AH279" s="355"/>
      <c r="AI279" s="356"/>
      <c r="AJ279" s="361" t="s">
        <v>6841</v>
      </c>
      <c r="AK279" s="361">
        <v>180</v>
      </c>
      <c r="AL279" s="361" t="s">
        <v>6808</v>
      </c>
      <c r="AM279" s="361">
        <v>13196403</v>
      </c>
      <c r="AN279" s="356"/>
      <c r="AO279" s="361" t="s">
        <v>8394</v>
      </c>
      <c r="AP279" s="361" t="s">
        <v>8395</v>
      </c>
      <c r="AQ279" s="361" t="s">
        <v>8396</v>
      </c>
      <c r="AR279" s="356"/>
      <c r="AS279" s="355" t="s">
        <v>8397</v>
      </c>
      <c r="AT279" s="356"/>
      <c r="AU279" s="356"/>
      <c r="AV279" s="355"/>
      <c r="AW279" s="355" t="s">
        <v>6814</v>
      </c>
      <c r="AX279" s="355">
        <v>35.229999999999997</v>
      </c>
      <c r="AY279" s="355">
        <v>50.31</v>
      </c>
      <c r="AZ279" s="356"/>
      <c r="BA279" s="356"/>
      <c r="BB279" s="356"/>
      <c r="BC279" s="356"/>
      <c r="BD279" s="356"/>
      <c r="BE279" s="356"/>
      <c r="BF279" s="356"/>
      <c r="BG279" s="356"/>
      <c r="BH279" s="361" t="s">
        <v>8398</v>
      </c>
      <c r="BI279" s="361" t="s">
        <v>6816</v>
      </c>
      <c r="BJ279" s="355" t="s">
        <v>6817</v>
      </c>
      <c r="BK279" s="355" t="s">
        <v>6818</v>
      </c>
      <c r="BL279" s="355" t="s">
        <v>8399</v>
      </c>
      <c r="BM279" s="355" t="s">
        <v>3043</v>
      </c>
      <c r="BN279" s="355"/>
      <c r="BO279" s="355"/>
      <c r="BP279" s="355" t="s">
        <v>6820</v>
      </c>
      <c r="BQ279" s="356"/>
      <c r="BR279" s="356"/>
      <c r="BS279" s="356"/>
      <c r="BT279" s="356"/>
      <c r="BU279" s="356"/>
      <c r="BV279" s="356"/>
      <c r="BW279" s="355" t="s">
        <v>6241</v>
      </c>
    </row>
    <row r="280" spans="1:75" hidden="1">
      <c r="A280" s="373">
        <v>278</v>
      </c>
      <c r="B280" s="373" t="e">
        <v>#N/A</v>
      </c>
      <c r="C280" s="369"/>
      <c r="D280" s="373">
        <v>186</v>
      </c>
      <c r="E280" s="370" t="s">
        <v>5518</v>
      </c>
      <c r="F280" s="370" t="s">
        <v>3541</v>
      </c>
      <c r="G280" s="370" t="s">
        <v>3739</v>
      </c>
      <c r="H280" s="370" t="s">
        <v>3740</v>
      </c>
      <c r="I280" s="370" t="s">
        <v>6271</v>
      </c>
      <c r="J280" s="369"/>
      <c r="K280" s="369"/>
      <c r="L280" s="369"/>
      <c r="M280" s="369"/>
      <c r="N280" s="369"/>
      <c r="O280" s="369"/>
      <c r="P280" s="369"/>
      <c r="Q280" s="369"/>
      <c r="R280" s="369"/>
      <c r="S280" s="369"/>
      <c r="T280" s="369"/>
      <c r="U280" s="369" t="s">
        <v>4760</v>
      </c>
      <c r="V280" s="369"/>
      <c r="W280" s="371"/>
      <c r="X280" s="372"/>
      <c r="Y280" s="372"/>
      <c r="Z280" s="369"/>
      <c r="AA280" s="369"/>
      <c r="AB280" s="369"/>
      <c r="AC280" s="369"/>
      <c r="AD280" s="369"/>
      <c r="AE280" s="371"/>
      <c r="AF280" s="371"/>
      <c r="AG280" s="371"/>
      <c r="AH280" s="369"/>
      <c r="AI280" s="371"/>
      <c r="AJ280" s="372"/>
      <c r="AK280" s="369"/>
      <c r="AL280" s="369"/>
      <c r="AM280" s="369"/>
      <c r="AN280" s="369"/>
      <c r="AO280" s="369"/>
      <c r="AP280" s="369"/>
      <c r="AQ280" s="369"/>
      <c r="AR280" s="371"/>
      <c r="AS280" s="371"/>
      <c r="AT280" s="371"/>
      <c r="AU280" s="372"/>
      <c r="AV280" s="369"/>
      <c r="AW280" s="369"/>
      <c r="AX280" s="371"/>
      <c r="AY280" s="371"/>
      <c r="AZ280" s="372"/>
      <c r="BA280" s="372"/>
      <c r="BB280" s="369"/>
      <c r="BC280" s="369"/>
      <c r="BD280" s="369"/>
      <c r="BE280" s="369"/>
      <c r="BF280" s="369"/>
      <c r="BG280" s="369"/>
      <c r="BH280" s="369"/>
      <c r="BI280" s="369"/>
      <c r="BJ280" s="369"/>
      <c r="BK280" s="369"/>
      <c r="BL280" s="369"/>
      <c r="BM280" s="369"/>
      <c r="BN280" s="369"/>
      <c r="BO280" s="369"/>
      <c r="BP280" s="369"/>
      <c r="BQ280" s="372"/>
      <c r="BR280" s="372"/>
      <c r="BS280" s="372"/>
      <c r="BT280" s="372"/>
      <c r="BU280" s="372"/>
      <c r="BV280" s="372"/>
      <c r="BW280" s="386" t="s">
        <v>6241</v>
      </c>
    </row>
    <row r="281" spans="1:75" hidden="1">
      <c r="A281" s="373">
        <v>279</v>
      </c>
      <c r="B281" s="373" t="e">
        <v>#N/A</v>
      </c>
      <c r="C281" s="369"/>
      <c r="D281" s="369"/>
      <c r="E281" s="370" t="s">
        <v>166</v>
      </c>
      <c r="F281" s="370" t="s">
        <v>3570</v>
      </c>
      <c r="G281" s="370" t="s">
        <v>3741</v>
      </c>
      <c r="H281" s="370" t="s">
        <v>3741</v>
      </c>
      <c r="I281" s="370" t="s">
        <v>6276</v>
      </c>
      <c r="J281" s="369"/>
      <c r="K281" s="369"/>
      <c r="L281" s="369"/>
      <c r="M281" s="369"/>
      <c r="N281" s="369"/>
      <c r="O281" s="369"/>
      <c r="P281" s="369"/>
      <c r="Q281" s="369"/>
      <c r="R281" s="369"/>
      <c r="S281" s="369"/>
      <c r="T281" s="369"/>
      <c r="U281" s="369">
        <v>0</v>
      </c>
      <c r="V281" s="369"/>
      <c r="W281" s="371"/>
      <c r="X281" s="372"/>
      <c r="Y281" s="372"/>
      <c r="Z281" s="369"/>
      <c r="AA281" s="369"/>
      <c r="AB281" s="369"/>
      <c r="AC281" s="371"/>
      <c r="AD281" s="369"/>
      <c r="AE281" s="371"/>
      <c r="AF281" s="371"/>
      <c r="AG281" s="369"/>
      <c r="AH281" s="369"/>
      <c r="AI281" s="372"/>
      <c r="AJ281" s="371"/>
      <c r="AK281" s="372"/>
      <c r="AL281" s="372"/>
      <c r="AM281" s="372"/>
      <c r="AN281" s="371"/>
      <c r="AO281" s="371"/>
      <c r="AP281" s="371"/>
      <c r="AQ281" s="371"/>
      <c r="AR281" s="372"/>
      <c r="AS281" s="372"/>
      <c r="AT281" s="372"/>
      <c r="AU281" s="371"/>
      <c r="AV281" s="371"/>
      <c r="AW281" s="371"/>
      <c r="AX281" s="371"/>
      <c r="AY281" s="371"/>
      <c r="AZ281" s="371"/>
      <c r="BA281" s="371"/>
      <c r="BB281" s="369"/>
      <c r="BC281" s="369"/>
      <c r="BD281" s="372"/>
      <c r="BE281" s="372"/>
      <c r="BF281" s="369"/>
      <c r="BG281" s="369"/>
      <c r="BH281" s="369"/>
      <c r="BI281" s="369"/>
      <c r="BJ281" s="369"/>
      <c r="BK281" s="369"/>
      <c r="BL281" s="369"/>
      <c r="BM281" s="369"/>
      <c r="BN281" s="369"/>
      <c r="BO281" s="369"/>
      <c r="BP281" s="369"/>
      <c r="BQ281" s="371"/>
      <c r="BR281" s="371"/>
      <c r="BS281" s="371"/>
      <c r="BT281" s="371"/>
      <c r="BU281" s="371"/>
      <c r="BV281" s="371"/>
      <c r="BW281" s="390" t="s">
        <v>6241</v>
      </c>
    </row>
    <row r="282" spans="1:75">
      <c r="A282" s="361">
        <v>280</v>
      </c>
      <c r="B282" s="361" t="s">
        <v>6688</v>
      </c>
      <c r="C282" s="355" t="s">
        <v>4769</v>
      </c>
      <c r="D282" s="361">
        <v>116</v>
      </c>
      <c r="E282" s="355" t="s">
        <v>166</v>
      </c>
      <c r="F282" s="355" t="s">
        <v>3570</v>
      </c>
      <c r="G282" s="355" t="s">
        <v>3742</v>
      </c>
      <c r="H282" s="355" t="s">
        <v>3742</v>
      </c>
      <c r="I282" s="355" t="s">
        <v>4281</v>
      </c>
      <c r="J282" s="361" t="s">
        <v>2984</v>
      </c>
      <c r="K282" s="361">
        <v>85861641819</v>
      </c>
      <c r="L282" s="355" t="s">
        <v>4879</v>
      </c>
      <c r="M282" s="368">
        <v>43309</v>
      </c>
      <c r="N282" s="355" t="s">
        <v>4831</v>
      </c>
      <c r="O282" s="368">
        <v>43309</v>
      </c>
      <c r="P282" s="368">
        <v>43381</v>
      </c>
      <c r="Q282" s="398">
        <v>43421</v>
      </c>
      <c r="R282" s="359">
        <v>0.75</v>
      </c>
      <c r="S282" s="361" t="s">
        <v>7248</v>
      </c>
      <c r="T282" s="361">
        <v>81290092248</v>
      </c>
      <c r="U282" s="355" t="s">
        <v>4760</v>
      </c>
      <c r="V282" s="355" t="s">
        <v>4278</v>
      </c>
      <c r="W282" s="361" t="s">
        <v>4279</v>
      </c>
      <c r="X282" s="356" t="s">
        <v>8400</v>
      </c>
      <c r="Y282" s="361">
        <v>1</v>
      </c>
      <c r="Z282" s="356"/>
      <c r="AA282" s="355">
        <f>VLOOKUP(B282,TaskSurvey!$A$2:$AR$237,21,FALSE)</f>
        <v>0</v>
      </c>
      <c r="AB282" s="355">
        <f>VLOOKUP(B282,TaskSurvey!$A$2:$AR$237,22,FALSE)</f>
        <v>0</v>
      </c>
      <c r="AC282" s="356"/>
      <c r="AD282" s="356"/>
      <c r="AE282" s="356"/>
      <c r="AF282" s="361">
        <v>128</v>
      </c>
      <c r="AG282" s="361">
        <v>127</v>
      </c>
      <c r="AH282" s="355"/>
      <c r="AI282" s="356"/>
      <c r="AJ282" s="361" t="s">
        <v>8401</v>
      </c>
      <c r="AK282" s="361">
        <v>180</v>
      </c>
      <c r="AL282" s="361" t="s">
        <v>6808</v>
      </c>
      <c r="AM282" s="361">
        <v>13216272</v>
      </c>
      <c r="AN282" s="361" t="s">
        <v>8402</v>
      </c>
      <c r="AO282" s="361" t="s">
        <v>8249</v>
      </c>
      <c r="AP282" s="361" t="s">
        <v>8403</v>
      </c>
      <c r="AQ282" s="361" t="s">
        <v>8404</v>
      </c>
      <c r="AR282" s="355" t="s">
        <v>8405</v>
      </c>
      <c r="AS282" s="355">
        <v>5171258</v>
      </c>
      <c r="AT282" s="356"/>
      <c r="AU282" s="356"/>
      <c r="AV282" s="355"/>
      <c r="AW282" s="355" t="s">
        <v>6814</v>
      </c>
      <c r="AX282" s="355">
        <v>36.14</v>
      </c>
      <c r="AY282" s="355">
        <v>52.49</v>
      </c>
      <c r="AZ282" s="356"/>
      <c r="BA282" s="356"/>
      <c r="BB282" s="356"/>
      <c r="BC282" s="356"/>
      <c r="BD282" s="356"/>
      <c r="BE282" s="356"/>
      <c r="BF282" s="356"/>
      <c r="BG282" s="356"/>
      <c r="BH282" s="361" t="s">
        <v>8406</v>
      </c>
      <c r="BI282" s="361" t="s">
        <v>6816</v>
      </c>
      <c r="BJ282" s="355" t="s">
        <v>6817</v>
      </c>
      <c r="BK282" s="355" t="s">
        <v>6818</v>
      </c>
      <c r="BL282" s="355" t="s">
        <v>2984</v>
      </c>
      <c r="BM282" s="355" t="s">
        <v>3110</v>
      </c>
      <c r="BN282" s="355"/>
      <c r="BO282" s="355"/>
      <c r="BP282" s="355" t="s">
        <v>6820</v>
      </c>
      <c r="BQ282" s="356"/>
      <c r="BR282" s="356"/>
      <c r="BS282" s="356"/>
      <c r="BT282" s="356"/>
      <c r="BU282" s="356"/>
      <c r="BV282" s="356"/>
      <c r="BW282" s="355" t="s">
        <v>6241</v>
      </c>
    </row>
    <row r="283" spans="1:75" hidden="1">
      <c r="A283" s="373">
        <v>281</v>
      </c>
      <c r="B283" s="373" t="e">
        <v>#N/A</v>
      </c>
      <c r="C283" s="369"/>
      <c r="D283" s="369"/>
      <c r="E283" s="370" t="s">
        <v>166</v>
      </c>
      <c r="F283" s="370" t="s">
        <v>3570</v>
      </c>
      <c r="G283" s="370" t="s">
        <v>3743</v>
      </c>
      <c r="H283" s="370" t="s">
        <v>3744</v>
      </c>
      <c r="I283" s="370" t="s">
        <v>6283</v>
      </c>
      <c r="J283" s="369"/>
      <c r="K283" s="369"/>
      <c r="L283" s="369"/>
      <c r="M283" s="369"/>
      <c r="N283" s="369"/>
      <c r="O283" s="369"/>
      <c r="P283" s="369"/>
      <c r="Q283" s="369"/>
      <c r="R283" s="369"/>
      <c r="S283" s="369"/>
      <c r="T283" s="369"/>
      <c r="U283" s="369">
        <v>0</v>
      </c>
      <c r="V283" s="369"/>
      <c r="W283" s="369"/>
      <c r="X283" s="369"/>
      <c r="Y283" s="369"/>
      <c r="Z283" s="369"/>
      <c r="AA283" s="369"/>
      <c r="AB283" s="369"/>
      <c r="AC283" s="371"/>
      <c r="AD283" s="372"/>
      <c r="AE283" s="372"/>
      <c r="AF283" s="369"/>
      <c r="AG283" s="369"/>
      <c r="AH283" s="369"/>
      <c r="AI283" s="372"/>
      <c r="AJ283" s="371"/>
      <c r="AK283" s="371"/>
      <c r="AL283" s="371"/>
      <c r="AM283" s="369"/>
      <c r="AN283" s="369"/>
      <c r="AO283" s="369"/>
      <c r="AP283" s="369"/>
      <c r="AQ283" s="369"/>
      <c r="AR283" s="372"/>
      <c r="AS283" s="372"/>
      <c r="AT283" s="372"/>
      <c r="AU283" s="371"/>
      <c r="AV283" s="371"/>
      <c r="AW283" s="371"/>
      <c r="AX283" s="371"/>
      <c r="AY283" s="371"/>
      <c r="AZ283" s="371"/>
      <c r="BA283" s="371"/>
      <c r="BB283" s="369"/>
      <c r="BC283" s="369"/>
      <c r="BD283" s="369"/>
      <c r="BE283" s="369"/>
      <c r="BF283" s="369"/>
      <c r="BG283" s="369"/>
      <c r="BH283" s="369"/>
      <c r="BI283" s="369"/>
      <c r="BJ283" s="369"/>
      <c r="BK283" s="369"/>
      <c r="BL283" s="369"/>
      <c r="BM283" s="369"/>
      <c r="BN283" s="369"/>
      <c r="BO283" s="369"/>
      <c r="BP283" s="369"/>
      <c r="BQ283" s="371"/>
      <c r="BR283" s="371"/>
      <c r="BS283" s="371"/>
      <c r="BT283" s="371"/>
      <c r="BU283" s="371"/>
      <c r="BV283" s="371"/>
      <c r="BW283" s="390" t="s">
        <v>6241</v>
      </c>
    </row>
    <row r="284" spans="1:75">
      <c r="A284" s="361">
        <v>282</v>
      </c>
      <c r="B284" s="361" t="s">
        <v>6689</v>
      </c>
      <c r="C284" s="355" t="s">
        <v>4769</v>
      </c>
      <c r="D284" s="361">
        <v>71</v>
      </c>
      <c r="E284" s="355" t="s">
        <v>4824</v>
      </c>
      <c r="F284" s="355" t="s">
        <v>3745</v>
      </c>
      <c r="G284" s="355" t="s">
        <v>3746</v>
      </c>
      <c r="H284" s="355" t="s">
        <v>3747</v>
      </c>
      <c r="I284" s="355" t="s">
        <v>4284</v>
      </c>
      <c r="J284" s="361" t="s">
        <v>3028</v>
      </c>
      <c r="K284" s="361">
        <v>82111908904</v>
      </c>
      <c r="L284" s="355" t="s">
        <v>6243</v>
      </c>
      <c r="M284" s="368">
        <v>43356</v>
      </c>
      <c r="N284" s="355" t="s">
        <v>4831</v>
      </c>
      <c r="O284" s="368">
        <v>43356</v>
      </c>
      <c r="P284" s="368">
        <v>43392</v>
      </c>
      <c r="Q284" s="358">
        <v>43419</v>
      </c>
      <c r="R284" s="359">
        <v>0.41666666666666669</v>
      </c>
      <c r="S284" s="361" t="s">
        <v>1994</v>
      </c>
      <c r="T284" s="361">
        <v>8111186444</v>
      </c>
      <c r="U284" s="355" t="s">
        <v>4760</v>
      </c>
      <c r="V284" s="355" t="s">
        <v>4282</v>
      </c>
      <c r="W284" s="361" t="s">
        <v>4283</v>
      </c>
      <c r="X284" s="361" t="s">
        <v>8407</v>
      </c>
      <c r="Y284" s="361">
        <v>1</v>
      </c>
      <c r="Z284" s="356"/>
      <c r="AA284" s="355">
        <f>VLOOKUP(B284,TaskSurvey!$A$2:$AR$237,21,FALSE)</f>
        <v>0</v>
      </c>
      <c r="AB284" s="355">
        <f>VLOOKUP(B284,TaskSurvey!$A$2:$AR$237,22,FALSE)</f>
        <v>0</v>
      </c>
      <c r="AC284" s="356"/>
      <c r="AD284" s="356"/>
      <c r="AE284" s="361"/>
      <c r="AF284" s="361">
        <v>135</v>
      </c>
      <c r="AG284" s="361">
        <v>126</v>
      </c>
      <c r="AH284" s="355"/>
      <c r="AI284" s="356"/>
      <c r="AJ284" s="361" t="s">
        <v>8408</v>
      </c>
      <c r="AK284" s="361">
        <v>180</v>
      </c>
      <c r="AL284" s="361" t="s">
        <v>6808</v>
      </c>
      <c r="AM284" s="361">
        <v>13195380</v>
      </c>
      <c r="AN284" s="361" t="s">
        <v>8409</v>
      </c>
      <c r="AO284" s="361" t="s">
        <v>8410</v>
      </c>
      <c r="AP284" s="361" t="s">
        <v>8411</v>
      </c>
      <c r="AQ284" s="361" t="s">
        <v>8412</v>
      </c>
      <c r="AR284" s="355">
        <v>4170529</v>
      </c>
      <c r="AS284" s="355" t="s">
        <v>8413</v>
      </c>
      <c r="AT284" s="355">
        <v>4170529</v>
      </c>
      <c r="AU284" s="356"/>
      <c r="AV284" s="355"/>
      <c r="AW284" s="355" t="s">
        <v>6814</v>
      </c>
      <c r="AX284" s="355">
        <v>34.090000000000003</v>
      </c>
      <c r="AY284" s="355">
        <v>49.38</v>
      </c>
      <c r="AZ284" s="356"/>
      <c r="BA284" s="356"/>
      <c r="BB284" s="356"/>
      <c r="BC284" s="356"/>
      <c r="BD284" s="356"/>
      <c r="BE284" s="356"/>
      <c r="BF284" s="356"/>
      <c r="BG284" s="356"/>
      <c r="BH284" s="361" t="s">
        <v>8414</v>
      </c>
      <c r="BI284" s="361" t="s">
        <v>6816</v>
      </c>
      <c r="BJ284" s="355" t="s">
        <v>6817</v>
      </c>
      <c r="BK284" s="355" t="s">
        <v>6818</v>
      </c>
      <c r="BL284" s="355" t="s">
        <v>3028</v>
      </c>
      <c r="BM284" s="355" t="s">
        <v>3028</v>
      </c>
      <c r="BN284" s="355"/>
      <c r="BO284" s="355"/>
      <c r="BP284" s="355" t="s">
        <v>6820</v>
      </c>
      <c r="BQ284" s="356"/>
      <c r="BR284" s="356"/>
      <c r="BS284" s="356"/>
      <c r="BT284" s="356"/>
      <c r="BU284" s="356"/>
      <c r="BV284" s="356"/>
      <c r="BW284" s="355" t="s">
        <v>6241</v>
      </c>
    </row>
    <row r="285" spans="1:75">
      <c r="A285" s="361">
        <v>283</v>
      </c>
      <c r="B285" s="361" t="s">
        <v>6470</v>
      </c>
      <c r="C285" s="355" t="s">
        <v>4769</v>
      </c>
      <c r="D285" s="361">
        <v>120</v>
      </c>
      <c r="E285" s="355" t="s">
        <v>4824</v>
      </c>
      <c r="F285" s="355" t="s">
        <v>1005</v>
      </c>
      <c r="G285" s="355" t="s">
        <v>3748</v>
      </c>
      <c r="H285" s="355" t="s">
        <v>970</v>
      </c>
      <c r="I285" s="355" t="s">
        <v>3825</v>
      </c>
      <c r="J285" s="361" t="s">
        <v>3066</v>
      </c>
      <c r="K285" s="361">
        <v>89689203716</v>
      </c>
      <c r="L285" s="355" t="s">
        <v>4827</v>
      </c>
      <c r="M285" s="368">
        <v>43309</v>
      </c>
      <c r="N285" s="355" t="s">
        <v>4831</v>
      </c>
      <c r="O285" s="368">
        <v>43315</v>
      </c>
      <c r="P285" s="368">
        <v>43382</v>
      </c>
      <c r="Q285" s="358">
        <v>43418</v>
      </c>
      <c r="R285" s="359">
        <v>0.77986111111111101</v>
      </c>
      <c r="S285" s="361" t="s">
        <v>5519</v>
      </c>
      <c r="T285" s="361">
        <v>8111186444</v>
      </c>
      <c r="U285" s="355" t="s">
        <v>4760</v>
      </c>
      <c r="V285" s="355" t="s">
        <v>3822</v>
      </c>
      <c r="W285" s="355" t="s">
        <v>3823</v>
      </c>
      <c r="X285" s="356" t="s">
        <v>8415</v>
      </c>
      <c r="Y285" s="361">
        <v>1</v>
      </c>
      <c r="Z285" s="356"/>
      <c r="AA285" s="355">
        <f>VLOOKUP(B285,TaskSurvey!$A$2:$AR$237,21,FALSE)</f>
        <v>0</v>
      </c>
      <c r="AB285" s="355">
        <f>VLOOKUP(B285,TaskSurvey!$A$2:$AR$237,22,FALSE)</f>
        <v>0</v>
      </c>
      <c r="AC285" s="356"/>
      <c r="AD285" s="356"/>
      <c r="AE285" s="356"/>
      <c r="AF285" s="361">
        <v>132</v>
      </c>
      <c r="AG285" s="361">
        <v>129</v>
      </c>
      <c r="AH285" s="355"/>
      <c r="AI285" s="356"/>
      <c r="AJ285" s="361" t="s">
        <v>6841</v>
      </c>
      <c r="AK285" s="361">
        <v>180</v>
      </c>
      <c r="AL285" s="361" t="s">
        <v>6808</v>
      </c>
      <c r="AM285" s="361" t="s">
        <v>3823</v>
      </c>
      <c r="AN285" s="361" t="s">
        <v>8241</v>
      </c>
      <c r="AO285" s="361" t="s">
        <v>8416</v>
      </c>
      <c r="AP285" s="361" t="s">
        <v>8417</v>
      </c>
      <c r="AQ285" s="361" t="s">
        <v>8418</v>
      </c>
      <c r="AR285" s="355" t="s">
        <v>8419</v>
      </c>
      <c r="AS285" s="355">
        <v>5170890</v>
      </c>
      <c r="AT285" s="356"/>
      <c r="AU285" s="355"/>
      <c r="AV285" s="355"/>
      <c r="AW285" s="355" t="s">
        <v>6814</v>
      </c>
      <c r="AX285" s="355">
        <v>36.18</v>
      </c>
      <c r="AY285" s="355">
        <v>51.32</v>
      </c>
      <c r="AZ285" s="356"/>
      <c r="BA285" s="356"/>
      <c r="BB285" s="356"/>
      <c r="BC285" s="356"/>
      <c r="BD285" s="356"/>
      <c r="BE285" s="356"/>
      <c r="BF285" s="356"/>
      <c r="BG285" s="356"/>
      <c r="BH285" s="361" t="s">
        <v>8420</v>
      </c>
      <c r="BI285" s="361" t="s">
        <v>6816</v>
      </c>
      <c r="BJ285" s="355" t="s">
        <v>6817</v>
      </c>
      <c r="BK285" s="355" t="s">
        <v>6818</v>
      </c>
      <c r="BL285" s="355" t="s">
        <v>169</v>
      </c>
      <c r="BM285" s="355" t="s">
        <v>3041</v>
      </c>
      <c r="BN285" s="356"/>
      <c r="BO285" s="355"/>
      <c r="BP285" s="355" t="s">
        <v>6820</v>
      </c>
      <c r="BQ285" s="355"/>
      <c r="BR285" s="355"/>
      <c r="BS285" s="355"/>
      <c r="BT285" s="355"/>
      <c r="BU285" s="355"/>
      <c r="BV285" s="356"/>
      <c r="BW285" s="355" t="s">
        <v>6241</v>
      </c>
    </row>
    <row r="286" spans="1:75" hidden="1">
      <c r="A286" s="361">
        <v>284</v>
      </c>
      <c r="B286" s="361" t="e">
        <v>#N/A</v>
      </c>
      <c r="C286" s="355"/>
      <c r="D286" s="361">
        <v>509</v>
      </c>
      <c r="E286" s="355" t="s">
        <v>4824</v>
      </c>
      <c r="F286" s="355" t="s">
        <v>1005</v>
      </c>
      <c r="G286" s="355" t="s">
        <v>3748</v>
      </c>
      <c r="H286" s="355" t="s">
        <v>3749</v>
      </c>
      <c r="I286" s="355" t="s">
        <v>6296</v>
      </c>
      <c r="J286" s="361" t="s">
        <v>5542</v>
      </c>
      <c r="K286" s="361">
        <v>82298524266</v>
      </c>
      <c r="L286" s="355" t="s">
        <v>4827</v>
      </c>
      <c r="M286" s="368">
        <v>43309</v>
      </c>
      <c r="N286" s="356"/>
      <c r="O286" s="356"/>
      <c r="P286" s="355"/>
      <c r="Q286" s="358">
        <v>43423</v>
      </c>
      <c r="R286" s="359">
        <v>0.60902777777777783</v>
      </c>
      <c r="S286" s="361" t="s">
        <v>8421</v>
      </c>
      <c r="T286" s="361">
        <v>81289559680</v>
      </c>
      <c r="U286" s="355" t="s">
        <v>4760</v>
      </c>
      <c r="V286" s="355" t="s">
        <v>4634</v>
      </c>
      <c r="W286" s="355" t="s">
        <v>4638</v>
      </c>
      <c r="X286" s="361" t="s">
        <v>8422</v>
      </c>
      <c r="Y286" s="356"/>
      <c r="Z286" s="356"/>
      <c r="AA286" s="355"/>
      <c r="AB286" s="355"/>
      <c r="AC286" s="356"/>
      <c r="AD286" s="356"/>
      <c r="AE286" s="356"/>
      <c r="AF286" s="361">
        <v>125</v>
      </c>
      <c r="AG286" s="361">
        <v>123</v>
      </c>
      <c r="AH286" s="355"/>
      <c r="AI286" s="356"/>
      <c r="AJ286" s="356"/>
      <c r="AK286" s="361">
        <v>180</v>
      </c>
      <c r="AL286" s="361" t="s">
        <v>6808</v>
      </c>
      <c r="AM286" s="361">
        <v>13195280</v>
      </c>
      <c r="AN286" s="361" t="s">
        <v>8423</v>
      </c>
      <c r="AO286" s="361" t="s">
        <v>8424</v>
      </c>
      <c r="AP286" s="361" t="s">
        <v>8425</v>
      </c>
      <c r="AQ286" s="361" t="s">
        <v>8426</v>
      </c>
      <c r="AR286" s="355"/>
      <c r="AS286" s="355"/>
      <c r="AT286" s="355"/>
      <c r="AU286" s="355"/>
      <c r="AV286" s="356"/>
      <c r="AW286" s="355" t="s">
        <v>6814</v>
      </c>
      <c r="AX286" s="355">
        <v>35.11</v>
      </c>
      <c r="AY286" s="355">
        <v>51.88</v>
      </c>
      <c r="AZ286" s="356"/>
      <c r="BA286" s="356"/>
      <c r="BB286" s="356"/>
      <c r="BC286" s="356"/>
      <c r="BD286" s="356"/>
      <c r="BE286" s="356"/>
      <c r="BF286" s="356"/>
      <c r="BG286" s="356"/>
      <c r="BH286" s="356"/>
      <c r="BI286" s="361" t="s">
        <v>6816</v>
      </c>
      <c r="BJ286" s="355" t="s">
        <v>6817</v>
      </c>
      <c r="BK286" s="355" t="s">
        <v>6818</v>
      </c>
      <c r="BL286" s="355" t="s">
        <v>5542</v>
      </c>
      <c r="BM286" s="355" t="s">
        <v>5542</v>
      </c>
      <c r="BN286" s="355"/>
      <c r="BO286" s="355"/>
      <c r="BP286" s="355" t="s">
        <v>6820</v>
      </c>
      <c r="BQ286" s="355"/>
      <c r="BR286" s="355"/>
      <c r="BS286" s="355"/>
      <c r="BT286" s="355"/>
      <c r="BU286" s="355"/>
      <c r="BV286" s="356"/>
      <c r="BW286" s="355" t="s">
        <v>6241</v>
      </c>
    </row>
    <row r="287" spans="1:75">
      <c r="A287" s="361">
        <v>285</v>
      </c>
      <c r="B287" s="361" t="s">
        <v>6690</v>
      </c>
      <c r="C287" s="355" t="s">
        <v>4769</v>
      </c>
      <c r="D287" s="361">
        <v>343</v>
      </c>
      <c r="E287" s="355" t="s">
        <v>2946</v>
      </c>
      <c r="F287" s="355" t="s">
        <v>2943</v>
      </c>
      <c r="G287" s="355" t="s">
        <v>3750</v>
      </c>
      <c r="H287" s="355" t="s">
        <v>3751</v>
      </c>
      <c r="I287" s="355" t="s">
        <v>4287</v>
      </c>
      <c r="J287" s="361" t="s">
        <v>3054</v>
      </c>
      <c r="K287" s="361">
        <v>81241623320</v>
      </c>
      <c r="L287" s="355" t="s">
        <v>6243</v>
      </c>
      <c r="M287" s="368">
        <v>43351</v>
      </c>
      <c r="N287" s="355" t="s">
        <v>4831</v>
      </c>
      <c r="O287" s="368">
        <v>43351</v>
      </c>
      <c r="P287" s="368">
        <v>43390</v>
      </c>
      <c r="Q287" s="358">
        <v>43422</v>
      </c>
      <c r="R287" s="359">
        <v>0.37013888888888885</v>
      </c>
      <c r="S287" s="361" t="s">
        <v>6301</v>
      </c>
      <c r="T287" s="361">
        <v>85242349200</v>
      </c>
      <c r="U287" s="355" t="s">
        <v>4760</v>
      </c>
      <c r="V287" s="355" t="s">
        <v>4285</v>
      </c>
      <c r="W287" s="361" t="s">
        <v>4286</v>
      </c>
      <c r="X287" s="356" t="s">
        <v>8111</v>
      </c>
      <c r="Y287" s="361">
        <v>1</v>
      </c>
      <c r="Z287" s="356"/>
      <c r="AA287" s="355">
        <f>VLOOKUP(B287,TaskSurvey!$A$2:$AR$237,21,FALSE)</f>
        <v>0</v>
      </c>
      <c r="AB287" s="355">
        <f>VLOOKUP(B287,TaskSurvey!$A$2:$AR$237,22,FALSE)</f>
        <v>0</v>
      </c>
      <c r="AC287" s="356"/>
      <c r="AD287" s="356"/>
      <c r="AE287" s="356"/>
      <c r="AF287" s="361">
        <v>123</v>
      </c>
      <c r="AG287" s="361">
        <v>116</v>
      </c>
      <c r="AH287" s="355"/>
      <c r="AI287" s="356"/>
      <c r="AJ287" s="361" t="s">
        <v>6841</v>
      </c>
      <c r="AK287" s="361">
        <v>180</v>
      </c>
      <c r="AL287" s="361" t="s">
        <v>6808</v>
      </c>
      <c r="AM287" s="361">
        <v>13195152</v>
      </c>
      <c r="AN287" s="361" t="s">
        <v>8427</v>
      </c>
      <c r="AO287" s="361" t="s">
        <v>8428</v>
      </c>
      <c r="AP287" s="361" t="s">
        <v>8429</v>
      </c>
      <c r="AQ287" s="361" t="s">
        <v>8430</v>
      </c>
      <c r="AR287" s="355" t="s">
        <v>8431</v>
      </c>
      <c r="AS287" s="355"/>
      <c r="AT287" s="355"/>
      <c r="AU287" s="355"/>
      <c r="AV287" s="355"/>
      <c r="AW287" s="355" t="s">
        <v>6814</v>
      </c>
      <c r="AX287" s="355">
        <v>36.33</v>
      </c>
      <c r="AY287" s="355">
        <v>49.55</v>
      </c>
      <c r="AZ287" s="356"/>
      <c r="BA287" s="356"/>
      <c r="BB287" s="356"/>
      <c r="BC287" s="356"/>
      <c r="BD287" s="356"/>
      <c r="BE287" s="356"/>
      <c r="BF287" s="356"/>
      <c r="BG287" s="356"/>
      <c r="BH287" s="361" t="s">
        <v>8432</v>
      </c>
      <c r="BI287" s="361" t="s">
        <v>6816</v>
      </c>
      <c r="BJ287" s="355" t="s">
        <v>6817</v>
      </c>
      <c r="BK287" s="355" t="s">
        <v>6818</v>
      </c>
      <c r="BL287" s="355" t="s">
        <v>3054</v>
      </c>
      <c r="BM287" s="355" t="s">
        <v>3054</v>
      </c>
      <c r="BN287" s="356"/>
      <c r="BO287" s="356"/>
      <c r="BP287" s="355" t="s">
        <v>6820</v>
      </c>
      <c r="BQ287" s="355"/>
      <c r="BR287" s="355"/>
      <c r="BS287" s="355"/>
      <c r="BT287" s="355"/>
      <c r="BU287" s="355"/>
      <c r="BV287" s="356"/>
      <c r="BW287" s="355" t="s">
        <v>6241</v>
      </c>
    </row>
    <row r="288" spans="1:75">
      <c r="A288" s="361">
        <v>286</v>
      </c>
      <c r="B288" s="361" t="s">
        <v>6691</v>
      </c>
      <c r="C288" s="355" t="s">
        <v>4769</v>
      </c>
      <c r="D288" s="361">
        <v>51</v>
      </c>
      <c r="E288" s="355" t="s">
        <v>4192</v>
      </c>
      <c r="F288" s="355" t="s">
        <v>3427</v>
      </c>
      <c r="G288" s="355" t="s">
        <v>3752</v>
      </c>
      <c r="H288" s="355" t="s">
        <v>3753</v>
      </c>
      <c r="I288" s="355" t="s">
        <v>4290</v>
      </c>
      <c r="J288" s="361" t="s">
        <v>6371</v>
      </c>
      <c r="K288" s="361">
        <v>82217527624</v>
      </c>
      <c r="L288" s="355" t="s">
        <v>6992</v>
      </c>
      <c r="M288" s="368">
        <v>43331</v>
      </c>
      <c r="N288" s="355" t="s">
        <v>4831</v>
      </c>
      <c r="O288" s="368">
        <v>43331</v>
      </c>
      <c r="P288" s="357">
        <v>43395</v>
      </c>
      <c r="Q288" s="358">
        <v>43421</v>
      </c>
      <c r="R288" s="359">
        <v>0.40138888888888885</v>
      </c>
      <c r="S288" s="361" t="s">
        <v>6306</v>
      </c>
      <c r="T288" s="361">
        <v>81230063415</v>
      </c>
      <c r="U288" s="355" t="s">
        <v>4760</v>
      </c>
      <c r="V288" s="355" t="s">
        <v>4288</v>
      </c>
      <c r="W288" s="361" t="s">
        <v>4289</v>
      </c>
      <c r="X288" s="356" t="s">
        <v>8433</v>
      </c>
      <c r="Y288" s="361">
        <v>1</v>
      </c>
      <c r="Z288" s="356"/>
      <c r="AA288" s="355">
        <f>VLOOKUP(B288,TaskSurvey!$A$2:$AR$237,21,FALSE)</f>
        <v>0</v>
      </c>
      <c r="AB288" s="355">
        <f>VLOOKUP(B288,TaskSurvey!$A$2:$AR$237,22,FALSE)</f>
        <v>0</v>
      </c>
      <c r="AC288" s="356"/>
      <c r="AD288" s="356"/>
      <c r="AE288" s="356"/>
      <c r="AF288" s="361">
        <v>134</v>
      </c>
      <c r="AG288" s="361">
        <v>136</v>
      </c>
      <c r="AH288" s="355"/>
      <c r="AI288" s="356"/>
      <c r="AJ288" s="361" t="s">
        <v>6824</v>
      </c>
      <c r="AK288" s="361">
        <v>180</v>
      </c>
      <c r="AL288" s="361" t="s">
        <v>6808</v>
      </c>
      <c r="AM288" s="361">
        <v>13198572</v>
      </c>
      <c r="AN288" s="355" t="s">
        <v>8434</v>
      </c>
      <c r="AO288" s="355" t="s">
        <v>8435</v>
      </c>
      <c r="AP288" s="355" t="s">
        <v>8436</v>
      </c>
      <c r="AQ288" s="355" t="s">
        <v>8437</v>
      </c>
      <c r="AR288" s="355" t="s">
        <v>8436</v>
      </c>
      <c r="AS288" s="355" t="s">
        <v>8438</v>
      </c>
      <c r="AT288" s="355"/>
      <c r="AU288" s="355"/>
      <c r="AV288" s="355"/>
      <c r="AW288" s="355" t="s">
        <v>6814</v>
      </c>
      <c r="AX288" s="355">
        <v>35.99</v>
      </c>
      <c r="AY288" s="355">
        <v>53.36</v>
      </c>
      <c r="AZ288" s="356"/>
      <c r="BA288" s="356"/>
      <c r="BB288" s="356"/>
      <c r="BC288" s="356"/>
      <c r="BD288" s="356"/>
      <c r="BE288" s="356"/>
      <c r="BF288" s="356"/>
      <c r="BG288" s="356"/>
      <c r="BH288" s="361" t="s">
        <v>8439</v>
      </c>
      <c r="BI288" s="361" t="s">
        <v>6816</v>
      </c>
      <c r="BJ288" s="355" t="s">
        <v>6817</v>
      </c>
      <c r="BK288" s="355" t="s">
        <v>6818</v>
      </c>
      <c r="BL288" s="355" t="s">
        <v>3044</v>
      </c>
      <c r="BM288" s="355" t="s">
        <v>8154</v>
      </c>
      <c r="BN288" s="356"/>
      <c r="BO288" s="356"/>
      <c r="BP288" s="355" t="s">
        <v>6820</v>
      </c>
      <c r="BQ288" s="355"/>
      <c r="BR288" s="355"/>
      <c r="BS288" s="355"/>
      <c r="BT288" s="355"/>
      <c r="BU288" s="355"/>
      <c r="BV288" s="356"/>
      <c r="BW288" s="355" t="s">
        <v>6241</v>
      </c>
    </row>
    <row r="289" spans="1:75">
      <c r="A289" s="361">
        <v>287</v>
      </c>
      <c r="B289" s="361" t="s">
        <v>6692</v>
      </c>
      <c r="C289" s="355" t="s">
        <v>4769</v>
      </c>
      <c r="D289" s="361">
        <v>33</v>
      </c>
      <c r="E289" s="355" t="s">
        <v>4192</v>
      </c>
      <c r="F289" s="355" t="s">
        <v>3427</v>
      </c>
      <c r="G289" s="355" t="s">
        <v>3754</v>
      </c>
      <c r="H289" s="355" t="s">
        <v>3755</v>
      </c>
      <c r="I289" s="355" t="s">
        <v>4293</v>
      </c>
      <c r="J289" s="361" t="s">
        <v>6371</v>
      </c>
      <c r="K289" s="361">
        <v>82217527624</v>
      </c>
      <c r="L289" s="355" t="s">
        <v>6992</v>
      </c>
      <c r="M289" s="368">
        <v>43336</v>
      </c>
      <c r="N289" s="355" t="s">
        <v>4831</v>
      </c>
      <c r="O289" s="368">
        <v>43336</v>
      </c>
      <c r="P289" s="357">
        <v>43398</v>
      </c>
      <c r="Q289" s="358">
        <v>43421</v>
      </c>
      <c r="R289" s="359">
        <v>0.64097222222222217</v>
      </c>
      <c r="S289" s="361" t="s">
        <v>6309</v>
      </c>
      <c r="T289" s="361">
        <v>85733411789</v>
      </c>
      <c r="U289" s="355" t="s">
        <v>4760</v>
      </c>
      <c r="V289" s="355" t="s">
        <v>4291</v>
      </c>
      <c r="W289" s="361" t="s">
        <v>4292</v>
      </c>
      <c r="X289" s="356" t="s">
        <v>8433</v>
      </c>
      <c r="Y289" s="361">
        <v>1</v>
      </c>
      <c r="Z289" s="356"/>
      <c r="AA289" s="355">
        <f>VLOOKUP(B289,TaskSurvey!$A$2:$AR$237,21,FALSE)</f>
        <v>0</v>
      </c>
      <c r="AB289" s="355">
        <f>VLOOKUP(B289,TaskSurvey!$A$2:$AR$237,22,FALSE)</f>
        <v>0</v>
      </c>
      <c r="AC289" s="356"/>
      <c r="AD289" s="356"/>
      <c r="AE289" s="356"/>
      <c r="AF289" s="361">
        <v>125</v>
      </c>
      <c r="AG289" s="361">
        <v>122</v>
      </c>
      <c r="AH289" s="355"/>
      <c r="AI289" s="356"/>
      <c r="AJ289" s="361" t="s">
        <v>6850</v>
      </c>
      <c r="AK289" s="361">
        <v>180</v>
      </c>
      <c r="AL289" s="361" t="s">
        <v>6808</v>
      </c>
      <c r="AM289" s="361">
        <v>1321630</v>
      </c>
      <c r="AN289" s="361" t="s">
        <v>8440</v>
      </c>
      <c r="AO289" s="361" t="s">
        <v>8441</v>
      </c>
      <c r="AP289" s="361" t="s">
        <v>8442</v>
      </c>
      <c r="AQ289" s="361" t="s">
        <v>8443</v>
      </c>
      <c r="AR289" s="355" t="s">
        <v>8442</v>
      </c>
      <c r="AS289" s="355" t="s">
        <v>7909</v>
      </c>
      <c r="AT289" s="355"/>
      <c r="AU289" s="355"/>
      <c r="AV289" s="356"/>
      <c r="AW289" s="355" t="s">
        <v>6814</v>
      </c>
      <c r="AX289" s="355">
        <v>35.479999999999997</v>
      </c>
      <c r="AY289" s="355">
        <v>53.35</v>
      </c>
      <c r="AZ289" s="356"/>
      <c r="BA289" s="356"/>
      <c r="BB289" s="356"/>
      <c r="BC289" s="356"/>
      <c r="BD289" s="356"/>
      <c r="BE289" s="356"/>
      <c r="BF289" s="356"/>
      <c r="BG289" s="356"/>
      <c r="BH289" s="361" t="s">
        <v>8444</v>
      </c>
      <c r="BI289" s="361" t="s">
        <v>6816</v>
      </c>
      <c r="BJ289" s="355" t="s">
        <v>6817</v>
      </c>
      <c r="BK289" s="355" t="s">
        <v>6818</v>
      </c>
      <c r="BL289" s="355" t="s">
        <v>3036</v>
      </c>
      <c r="BM289" s="355" t="s">
        <v>3088</v>
      </c>
      <c r="BN289" s="356"/>
      <c r="BO289" s="356"/>
      <c r="BP289" s="355" t="s">
        <v>6820</v>
      </c>
      <c r="BQ289" s="355"/>
      <c r="BR289" s="355"/>
      <c r="BS289" s="355"/>
      <c r="BT289" s="356"/>
      <c r="BU289" s="356"/>
      <c r="BV289" s="356"/>
      <c r="BW289" s="355" t="s">
        <v>6241</v>
      </c>
    </row>
    <row r="290" spans="1:75" hidden="1">
      <c r="A290" s="373">
        <v>288</v>
      </c>
      <c r="B290" s="373" t="e">
        <v>#N/A</v>
      </c>
      <c r="C290" s="369"/>
      <c r="D290" s="373">
        <v>336</v>
      </c>
      <c r="E290" s="370" t="s">
        <v>4123</v>
      </c>
      <c r="F290" s="370" t="s">
        <v>3460</v>
      </c>
      <c r="G290" s="370" t="s">
        <v>3756</v>
      </c>
      <c r="H290" s="370" t="s">
        <v>3757</v>
      </c>
      <c r="I290" s="370" t="s">
        <v>6310</v>
      </c>
      <c r="J290" s="369"/>
      <c r="K290" s="369"/>
      <c r="L290" s="369"/>
      <c r="M290" s="369"/>
      <c r="N290" s="369"/>
      <c r="O290" s="369"/>
      <c r="P290" s="369"/>
      <c r="Q290" s="369"/>
      <c r="R290" s="369"/>
      <c r="S290" s="369"/>
      <c r="T290" s="369"/>
      <c r="U290" s="369" t="s">
        <v>4760</v>
      </c>
      <c r="V290" s="369"/>
      <c r="W290" s="371"/>
      <c r="X290" s="372"/>
      <c r="Y290" s="372"/>
      <c r="Z290" s="369"/>
      <c r="AA290" s="369"/>
      <c r="AB290" s="369"/>
      <c r="AC290" s="369"/>
      <c r="AD290" s="369"/>
      <c r="AE290" s="371"/>
      <c r="AF290" s="371"/>
      <c r="AG290" s="371"/>
      <c r="AH290" s="369"/>
      <c r="AI290" s="369"/>
      <c r="AJ290" s="369"/>
      <c r="AK290" s="369"/>
      <c r="AL290" s="369"/>
      <c r="AM290" s="369"/>
      <c r="AN290" s="371"/>
      <c r="AO290" s="371"/>
      <c r="AP290" s="371"/>
      <c r="AQ290" s="371"/>
      <c r="AR290" s="371"/>
      <c r="AS290" s="371"/>
      <c r="AT290" s="369"/>
      <c r="AU290" s="369"/>
      <c r="AV290" s="369"/>
      <c r="AW290" s="369"/>
      <c r="AX290" s="371"/>
      <c r="AY290" s="371"/>
      <c r="AZ290" s="369"/>
      <c r="BA290" s="369"/>
      <c r="BB290" s="369"/>
      <c r="BC290" s="369"/>
      <c r="BD290" s="369"/>
      <c r="BE290" s="369"/>
      <c r="BF290" s="369"/>
      <c r="BG290" s="369"/>
      <c r="BH290" s="369"/>
      <c r="BI290" s="369"/>
      <c r="BJ290" s="369"/>
      <c r="BK290" s="369"/>
      <c r="BL290" s="369"/>
      <c r="BM290" s="369"/>
      <c r="BN290" s="369"/>
      <c r="BO290" s="369"/>
      <c r="BP290" s="369"/>
      <c r="BQ290" s="369"/>
      <c r="BR290" s="369"/>
      <c r="BS290" s="369"/>
      <c r="BT290" s="369"/>
      <c r="BU290" s="369"/>
      <c r="BV290" s="369"/>
      <c r="BW290" s="370" t="s">
        <v>6241</v>
      </c>
    </row>
    <row r="291" spans="1:75">
      <c r="A291" s="361">
        <v>289</v>
      </c>
      <c r="B291" s="361" t="s">
        <v>6693</v>
      </c>
      <c r="C291" s="355" t="s">
        <v>4769</v>
      </c>
      <c r="D291" s="361">
        <v>20</v>
      </c>
      <c r="E291" s="355" t="s">
        <v>3833</v>
      </c>
      <c r="F291" s="355" t="s">
        <v>2781</v>
      </c>
      <c r="G291" s="355" t="s">
        <v>3758</v>
      </c>
      <c r="H291" s="355" t="s">
        <v>2781</v>
      </c>
      <c r="I291" s="355" t="s">
        <v>4088</v>
      </c>
      <c r="J291" s="361" t="s">
        <v>3115</v>
      </c>
      <c r="K291" s="361">
        <v>81270438798</v>
      </c>
      <c r="L291" s="355" t="s">
        <v>5880</v>
      </c>
      <c r="M291" s="368">
        <v>43318</v>
      </c>
      <c r="N291" s="355" t="s">
        <v>4831</v>
      </c>
      <c r="O291" s="368">
        <v>43330</v>
      </c>
      <c r="P291" s="368">
        <v>43390</v>
      </c>
      <c r="Q291" s="357">
        <f>P291</f>
        <v>43390</v>
      </c>
      <c r="R291" s="355"/>
      <c r="S291" s="361" t="s">
        <v>8445</v>
      </c>
      <c r="T291" s="361">
        <v>85366929222</v>
      </c>
      <c r="U291" s="355" t="s">
        <v>4760</v>
      </c>
      <c r="V291" s="355" t="s">
        <v>4085</v>
      </c>
      <c r="W291" s="361" t="s">
        <v>4086</v>
      </c>
      <c r="X291" s="356" t="s">
        <v>8446</v>
      </c>
      <c r="Y291" s="361">
        <v>1</v>
      </c>
      <c r="Z291" s="356"/>
      <c r="AA291" s="355">
        <f>VLOOKUP(B291,TaskSurvey!$A$2:$AR$237,21,FALSE)</f>
        <v>0</v>
      </c>
      <c r="AB291" s="355">
        <f>VLOOKUP(B291,TaskSurvey!$A$2:$AR$237,22,FALSE)</f>
        <v>0</v>
      </c>
      <c r="AC291" s="356"/>
      <c r="AD291" s="356"/>
      <c r="AE291" s="356">
        <v>68</v>
      </c>
      <c r="AF291" s="356">
        <v>74</v>
      </c>
      <c r="AG291" s="356">
        <v>74</v>
      </c>
      <c r="AH291" s="355"/>
      <c r="AI291" s="356"/>
      <c r="AJ291" s="361" t="s">
        <v>6841</v>
      </c>
      <c r="AK291" s="361">
        <v>180</v>
      </c>
      <c r="AL291" s="361" t="s">
        <v>6808</v>
      </c>
      <c r="AM291" s="361"/>
      <c r="AN291" s="361" t="s">
        <v>8447</v>
      </c>
      <c r="AO291" s="361" t="s">
        <v>8448</v>
      </c>
      <c r="AP291" s="361" t="s">
        <v>8449</v>
      </c>
      <c r="AQ291" s="361" t="s">
        <v>8450</v>
      </c>
      <c r="AR291" s="355" t="s">
        <v>8451</v>
      </c>
      <c r="AS291" s="355">
        <v>5170883</v>
      </c>
      <c r="AT291" s="355"/>
      <c r="AU291" s="355"/>
      <c r="AV291" s="355"/>
      <c r="AW291" s="355" t="s">
        <v>6814</v>
      </c>
      <c r="AX291" s="356">
        <v>36.380000000000003</v>
      </c>
      <c r="AY291" s="356">
        <v>43.89</v>
      </c>
      <c r="AZ291" s="356"/>
      <c r="BA291" s="356"/>
      <c r="BB291" s="356"/>
      <c r="BC291" s="356"/>
      <c r="BD291" s="356"/>
      <c r="BE291" s="356"/>
      <c r="BF291" s="356"/>
      <c r="BG291" s="356"/>
      <c r="BH291" s="361" t="s">
        <v>8452</v>
      </c>
      <c r="BI291" s="361" t="s">
        <v>6816</v>
      </c>
      <c r="BJ291" s="355" t="s">
        <v>6817</v>
      </c>
      <c r="BK291" s="355" t="s">
        <v>6818</v>
      </c>
      <c r="BL291" s="355" t="s">
        <v>2605</v>
      </c>
      <c r="BM291" s="355"/>
      <c r="BN291" s="355"/>
      <c r="BO291" s="355"/>
      <c r="BP291" s="355" t="s">
        <v>6820</v>
      </c>
      <c r="BQ291" s="355"/>
      <c r="BR291" s="355"/>
      <c r="BS291" s="355"/>
      <c r="BT291" s="355"/>
      <c r="BU291" s="355"/>
      <c r="BV291" s="356"/>
      <c r="BW291" s="355" t="s">
        <v>6241</v>
      </c>
    </row>
    <row r="292" spans="1:75" hidden="1">
      <c r="A292" s="399">
        <v>290</v>
      </c>
      <c r="B292" s="399" t="e">
        <v>#N/A</v>
      </c>
      <c r="C292" s="371"/>
      <c r="D292" s="371"/>
      <c r="E292" s="390" t="s">
        <v>2834</v>
      </c>
      <c r="F292" s="390" t="s">
        <v>2840</v>
      </c>
      <c r="G292" s="390" t="s">
        <v>3759</v>
      </c>
      <c r="H292" s="390" t="s">
        <v>3760</v>
      </c>
      <c r="I292" s="390" t="s">
        <v>6317</v>
      </c>
      <c r="J292" s="399"/>
      <c r="K292" s="399"/>
      <c r="L292" s="390"/>
      <c r="M292" s="371"/>
      <c r="N292" s="356"/>
      <c r="O292" s="399"/>
      <c r="P292" s="371"/>
      <c r="Q292" s="371"/>
      <c r="R292" s="371"/>
      <c r="S292" s="399"/>
      <c r="T292" s="371"/>
      <c r="U292" s="371"/>
      <c r="V292" s="369"/>
      <c r="W292" s="371"/>
      <c r="X292" s="371"/>
      <c r="Y292" s="371"/>
      <c r="Z292" s="371"/>
      <c r="AA292" s="371"/>
      <c r="AB292" s="371"/>
      <c r="AC292" s="371"/>
      <c r="AD292" s="372"/>
      <c r="AE292" s="372"/>
      <c r="AF292" s="371"/>
      <c r="AG292" s="371"/>
      <c r="AH292" s="371"/>
      <c r="AI292" s="371"/>
      <c r="AJ292" s="371"/>
      <c r="AK292" s="371"/>
      <c r="AL292" s="371"/>
      <c r="AM292" s="371"/>
      <c r="AN292" s="371"/>
      <c r="AO292" s="371"/>
      <c r="AP292" s="371"/>
      <c r="AQ292" s="371"/>
      <c r="AR292" s="371"/>
      <c r="AS292" s="371"/>
      <c r="AT292" s="371"/>
      <c r="AU292" s="371"/>
      <c r="AV292" s="371"/>
      <c r="AW292" s="371"/>
      <c r="AX292" s="371"/>
      <c r="AY292" s="371"/>
      <c r="AZ292" s="371"/>
      <c r="BA292" s="371"/>
      <c r="BB292" s="371"/>
      <c r="BC292" s="371"/>
      <c r="BD292" s="371"/>
      <c r="BE292" s="371"/>
      <c r="BF292" s="371"/>
      <c r="BG292" s="371"/>
      <c r="BH292" s="371"/>
      <c r="BI292" s="369"/>
      <c r="BJ292" s="369"/>
      <c r="BK292" s="369"/>
      <c r="BL292" s="371"/>
      <c r="BM292" s="371"/>
      <c r="BN292" s="371"/>
      <c r="BO292" s="371"/>
      <c r="BP292" s="371"/>
      <c r="BQ292" s="371"/>
      <c r="BR292" s="371"/>
      <c r="BS292" s="371"/>
      <c r="BT292" s="371"/>
      <c r="BU292" s="371"/>
      <c r="BV292" s="371"/>
      <c r="BW292" s="390" t="s">
        <v>6241</v>
      </c>
    </row>
    <row r="293" spans="1:75">
      <c r="A293" s="361">
        <v>291</v>
      </c>
      <c r="B293" s="361" t="s">
        <v>6694</v>
      </c>
      <c r="C293" s="355" t="s">
        <v>4769</v>
      </c>
      <c r="D293" s="361">
        <v>11</v>
      </c>
      <c r="E293" s="355" t="s">
        <v>3815</v>
      </c>
      <c r="F293" s="355" t="s">
        <v>3427</v>
      </c>
      <c r="G293" s="355" t="s">
        <v>3761</v>
      </c>
      <c r="H293" s="355" t="s">
        <v>3762</v>
      </c>
      <c r="I293" s="355" t="s">
        <v>4302</v>
      </c>
      <c r="J293" s="355" t="s">
        <v>6004</v>
      </c>
      <c r="K293" s="361">
        <v>85733967891</v>
      </c>
      <c r="L293" s="355" t="s">
        <v>6992</v>
      </c>
      <c r="M293" s="368">
        <v>43331</v>
      </c>
      <c r="N293" s="355" t="s">
        <v>4831</v>
      </c>
      <c r="O293" s="368">
        <v>43331</v>
      </c>
      <c r="P293" s="357">
        <v>43394</v>
      </c>
      <c r="Q293" s="358">
        <v>43421</v>
      </c>
      <c r="R293" s="359">
        <v>0.32083333333333336</v>
      </c>
      <c r="S293" s="361" t="s">
        <v>8453</v>
      </c>
      <c r="T293" s="361">
        <v>85235292060</v>
      </c>
      <c r="U293" s="355" t="s">
        <v>4760</v>
      </c>
      <c r="V293" s="355" t="s">
        <v>4300</v>
      </c>
      <c r="W293" s="361" t="s">
        <v>4301</v>
      </c>
      <c r="X293" s="356" t="s">
        <v>8454</v>
      </c>
      <c r="Y293" s="361">
        <v>1</v>
      </c>
      <c r="Z293" s="356"/>
      <c r="AA293" s="355">
        <f>VLOOKUP(B293,TaskSurvey!$A$2:$AR$237,21,FALSE)</f>
        <v>0</v>
      </c>
      <c r="AB293" s="355">
        <f>VLOOKUP(B293,TaskSurvey!$A$2:$AR$237,22,FALSE)</f>
        <v>0</v>
      </c>
      <c r="AC293" s="356"/>
      <c r="AD293" s="356"/>
      <c r="AE293" s="356"/>
      <c r="AF293" s="361">
        <v>129</v>
      </c>
      <c r="AG293" s="361">
        <v>127</v>
      </c>
      <c r="AH293" s="355"/>
      <c r="AI293" s="356"/>
      <c r="AJ293" s="361" t="s">
        <v>6807</v>
      </c>
      <c r="AK293" s="361">
        <v>180</v>
      </c>
      <c r="AL293" s="361" t="s">
        <v>6808</v>
      </c>
      <c r="AM293" s="361">
        <v>13196089</v>
      </c>
      <c r="AN293" s="361" t="s">
        <v>8455</v>
      </c>
      <c r="AO293" s="361" t="s">
        <v>8456</v>
      </c>
      <c r="AP293" s="361" t="s">
        <v>8457</v>
      </c>
      <c r="AQ293" s="361" t="s">
        <v>8458</v>
      </c>
      <c r="AR293" s="355" t="s">
        <v>8459</v>
      </c>
      <c r="AS293" s="355">
        <v>12163369</v>
      </c>
      <c r="AT293" s="355"/>
      <c r="AU293" s="355"/>
      <c r="AV293" s="355"/>
      <c r="AW293" s="355" t="s">
        <v>6814</v>
      </c>
      <c r="AX293" s="355">
        <v>37.22</v>
      </c>
      <c r="AY293" s="355">
        <v>53.22</v>
      </c>
      <c r="AZ293" s="356"/>
      <c r="BA293" s="356"/>
      <c r="BB293" s="356"/>
      <c r="BC293" s="356"/>
      <c r="BD293" s="356"/>
      <c r="BE293" s="356"/>
      <c r="BF293" s="356"/>
      <c r="BG293" s="356"/>
      <c r="BH293" s="361" t="s">
        <v>7288</v>
      </c>
      <c r="BI293" s="361" t="s">
        <v>6816</v>
      </c>
      <c r="BJ293" s="355" t="s">
        <v>6817</v>
      </c>
      <c r="BK293" s="355" t="s">
        <v>6818</v>
      </c>
      <c r="BL293" s="355" t="s">
        <v>6306</v>
      </c>
      <c r="BM293" s="355" t="s">
        <v>6306</v>
      </c>
      <c r="BN293" s="355"/>
      <c r="BO293" s="355"/>
      <c r="BP293" s="355" t="s">
        <v>6820</v>
      </c>
      <c r="BQ293" s="355"/>
      <c r="BR293" s="355"/>
      <c r="BS293" s="355"/>
      <c r="BT293" s="355"/>
      <c r="BU293" s="355"/>
      <c r="BV293" s="356"/>
      <c r="BW293" s="355" t="s">
        <v>6241</v>
      </c>
    </row>
    <row r="294" spans="1:75" hidden="1">
      <c r="A294" s="373">
        <v>292</v>
      </c>
      <c r="B294" s="373" t="e">
        <v>#N/A</v>
      </c>
      <c r="C294" s="369"/>
      <c r="D294" s="369"/>
      <c r="E294" s="370" t="s">
        <v>3815</v>
      </c>
      <c r="F294" s="370" t="s">
        <v>3427</v>
      </c>
      <c r="G294" s="370" t="s">
        <v>3763</v>
      </c>
      <c r="H294" s="370" t="s">
        <v>3764</v>
      </c>
      <c r="I294" s="370" t="s">
        <v>6323</v>
      </c>
      <c r="J294" s="373"/>
      <c r="K294" s="373"/>
      <c r="L294" s="370"/>
      <c r="M294" s="369"/>
      <c r="N294" s="369"/>
      <c r="O294" s="373"/>
      <c r="P294" s="369"/>
      <c r="Q294" s="369"/>
      <c r="R294" s="369"/>
      <c r="S294" s="373"/>
      <c r="T294" s="373"/>
      <c r="U294" s="369"/>
      <c r="V294" s="369"/>
      <c r="W294" s="371"/>
      <c r="X294" s="371"/>
      <c r="Y294" s="371"/>
      <c r="Z294" s="369"/>
      <c r="AA294" s="369"/>
      <c r="AB294" s="369"/>
      <c r="AC294" s="369"/>
      <c r="AD294" s="369"/>
      <c r="AE294" s="372"/>
      <c r="AF294" s="372"/>
      <c r="AG294" s="372"/>
      <c r="AH294" s="369"/>
      <c r="AI294" s="369"/>
      <c r="AJ294" s="369"/>
      <c r="AK294" s="369"/>
      <c r="AL294" s="369"/>
      <c r="AM294" s="369"/>
      <c r="AN294" s="369"/>
      <c r="AO294" s="369"/>
      <c r="AP294" s="369"/>
      <c r="AQ294" s="369"/>
      <c r="AR294" s="369"/>
      <c r="AS294" s="369"/>
      <c r="AT294" s="369"/>
      <c r="AU294" s="369"/>
      <c r="AV294" s="369"/>
      <c r="AW294" s="369"/>
      <c r="AX294" s="372"/>
      <c r="AY294" s="372"/>
      <c r="AZ294" s="369"/>
      <c r="BA294" s="369"/>
      <c r="BB294" s="369"/>
      <c r="BC294" s="369"/>
      <c r="BD294" s="369"/>
      <c r="BE294" s="369"/>
      <c r="BF294" s="369"/>
      <c r="BG294" s="369"/>
      <c r="BH294" s="369"/>
      <c r="BI294" s="369"/>
      <c r="BJ294" s="369"/>
      <c r="BK294" s="369"/>
      <c r="BL294" s="369"/>
      <c r="BM294" s="369"/>
      <c r="BN294" s="369"/>
      <c r="BO294" s="369"/>
      <c r="BP294" s="369"/>
      <c r="BQ294" s="369"/>
      <c r="BR294" s="369"/>
      <c r="BS294" s="369"/>
      <c r="BT294" s="369"/>
      <c r="BU294" s="369"/>
      <c r="BV294" s="369"/>
      <c r="BW294" s="370" t="s">
        <v>6241</v>
      </c>
    </row>
    <row r="295" spans="1:75">
      <c r="A295" s="361">
        <v>293</v>
      </c>
      <c r="B295" s="361" t="s">
        <v>6695</v>
      </c>
      <c r="C295" s="355" t="s">
        <v>4769</v>
      </c>
      <c r="D295" s="361">
        <v>41</v>
      </c>
      <c r="E295" s="355" t="s">
        <v>3815</v>
      </c>
      <c r="F295" s="355" t="s">
        <v>3427</v>
      </c>
      <c r="G295" s="355" t="s">
        <v>3765</v>
      </c>
      <c r="H295" s="355" t="s">
        <v>3766</v>
      </c>
      <c r="I295" s="355" t="s">
        <v>4305</v>
      </c>
      <c r="J295" s="361" t="s">
        <v>8460</v>
      </c>
      <c r="K295" s="361">
        <v>85770002303</v>
      </c>
      <c r="L295" s="355" t="s">
        <v>6992</v>
      </c>
      <c r="M295" s="368">
        <v>43336</v>
      </c>
      <c r="N295" s="355" t="s">
        <v>4831</v>
      </c>
      <c r="O295" s="368">
        <v>43336</v>
      </c>
      <c r="P295" s="357">
        <v>43396</v>
      </c>
      <c r="Q295" s="358">
        <v>43422</v>
      </c>
      <c r="R295" s="359">
        <v>0.71458333333333324</v>
      </c>
      <c r="S295" s="361" t="s">
        <v>8461</v>
      </c>
      <c r="T295" s="361">
        <v>85645566446</v>
      </c>
      <c r="U295" s="355" t="s">
        <v>4760</v>
      </c>
      <c r="V295" s="355" t="s">
        <v>4303</v>
      </c>
      <c r="W295" s="361" t="s">
        <v>4304</v>
      </c>
      <c r="X295" s="356" t="s">
        <v>8462</v>
      </c>
      <c r="Y295" s="361">
        <v>1</v>
      </c>
      <c r="Z295" s="356"/>
      <c r="AA295" s="355">
        <f>VLOOKUP(B295,TaskSurvey!$A$2:$AR$237,21,FALSE)</f>
        <v>0</v>
      </c>
      <c r="AB295" s="355">
        <f>VLOOKUP(B295,TaskSurvey!$A$2:$AR$237,22,FALSE)</f>
        <v>0</v>
      </c>
      <c r="AC295" s="356"/>
      <c r="AD295" s="356"/>
      <c r="AE295" s="356"/>
      <c r="AF295" s="361">
        <v>131</v>
      </c>
      <c r="AG295" s="361">
        <v>130</v>
      </c>
      <c r="AH295" s="355"/>
      <c r="AI295" s="356"/>
      <c r="AJ295" s="361" t="s">
        <v>6850</v>
      </c>
      <c r="AK295" s="361">
        <v>180</v>
      </c>
      <c r="AL295" s="361" t="s">
        <v>6808</v>
      </c>
      <c r="AM295" s="361">
        <v>13216326</v>
      </c>
      <c r="AN295" s="361" t="s">
        <v>8463</v>
      </c>
      <c r="AO295" s="361" t="s">
        <v>8464</v>
      </c>
      <c r="AP295" s="361" t="s">
        <v>8465</v>
      </c>
      <c r="AQ295" s="361" t="s">
        <v>8466</v>
      </c>
      <c r="AR295" s="355" t="s">
        <v>8467</v>
      </c>
      <c r="AS295" s="355">
        <v>12163192</v>
      </c>
      <c r="AT295" s="355"/>
      <c r="AU295" s="355"/>
      <c r="AV295" s="355"/>
      <c r="AW295" s="355" t="s">
        <v>6814</v>
      </c>
      <c r="AX295" s="355">
        <v>35.35</v>
      </c>
      <c r="AY295" s="355">
        <v>52.81</v>
      </c>
      <c r="AZ295" s="356"/>
      <c r="BA295" s="356"/>
      <c r="BB295" s="356"/>
      <c r="BC295" s="356"/>
      <c r="BD295" s="356"/>
      <c r="BE295" s="356"/>
      <c r="BF295" s="356"/>
      <c r="BG295" s="356"/>
      <c r="BH295" s="361" t="s">
        <v>8468</v>
      </c>
      <c r="BI295" s="361" t="s">
        <v>6816</v>
      </c>
      <c r="BJ295" s="355" t="s">
        <v>6817</v>
      </c>
      <c r="BK295" s="355" t="s">
        <v>6818</v>
      </c>
      <c r="BL295" s="355" t="s">
        <v>7280</v>
      </c>
      <c r="BM295" s="355" t="s">
        <v>6306</v>
      </c>
      <c r="BN295" s="355"/>
      <c r="BO295" s="355"/>
      <c r="BP295" s="355" t="s">
        <v>6820</v>
      </c>
      <c r="BQ295" s="355"/>
      <c r="BR295" s="355"/>
      <c r="BS295" s="355"/>
      <c r="BT295" s="355"/>
      <c r="BU295" s="355"/>
      <c r="BV295" s="356"/>
      <c r="BW295" s="355" t="s">
        <v>6241</v>
      </c>
    </row>
    <row r="296" spans="1:75" hidden="1">
      <c r="A296" s="373">
        <v>294</v>
      </c>
      <c r="B296" s="373" t="e">
        <v>#N/A</v>
      </c>
      <c r="C296" s="369"/>
      <c r="D296" s="369"/>
      <c r="E296" s="370" t="s">
        <v>3815</v>
      </c>
      <c r="F296" s="370" t="s">
        <v>3427</v>
      </c>
      <c r="G296" s="370" t="s">
        <v>3767</v>
      </c>
      <c r="H296" s="370" t="s">
        <v>3768</v>
      </c>
      <c r="I296" s="370" t="s">
        <v>6328</v>
      </c>
      <c r="J296" s="369"/>
      <c r="K296" s="369"/>
      <c r="L296" s="369"/>
      <c r="M296" s="369"/>
      <c r="N296" s="369"/>
      <c r="O296" s="369"/>
      <c r="P296" s="369"/>
      <c r="Q296" s="369"/>
      <c r="R296" s="369"/>
      <c r="S296" s="369"/>
      <c r="T296" s="369"/>
      <c r="U296" s="369">
        <v>0</v>
      </c>
      <c r="V296" s="369"/>
      <c r="W296" s="371"/>
      <c r="X296" s="371"/>
      <c r="Y296" s="371"/>
      <c r="Z296" s="369"/>
      <c r="AA296" s="369"/>
      <c r="AB296" s="369"/>
      <c r="AC296" s="371"/>
      <c r="AD296" s="369"/>
      <c r="AE296" s="372"/>
      <c r="AF296" s="372"/>
      <c r="AG296" s="372"/>
      <c r="AH296" s="369"/>
      <c r="AI296" s="369"/>
      <c r="AJ296" s="369"/>
      <c r="AK296" s="372"/>
      <c r="AL296" s="372"/>
      <c r="AM296" s="372"/>
      <c r="AN296" s="372"/>
      <c r="AO296" s="372"/>
      <c r="AP296" s="372"/>
      <c r="AQ296" s="372"/>
      <c r="AR296" s="372"/>
      <c r="AS296" s="372"/>
      <c r="AT296" s="369"/>
      <c r="AU296" s="369"/>
      <c r="AV296" s="369"/>
      <c r="AW296" s="369"/>
      <c r="AX296" s="372"/>
      <c r="AY296" s="372"/>
      <c r="AZ296" s="369"/>
      <c r="BA296" s="369"/>
      <c r="BB296" s="369"/>
      <c r="BC296" s="369"/>
      <c r="BD296" s="372"/>
      <c r="BE296" s="372"/>
      <c r="BF296" s="369"/>
      <c r="BG296" s="369"/>
      <c r="BH296" s="369"/>
      <c r="BI296" s="369"/>
      <c r="BJ296" s="369"/>
      <c r="BK296" s="369"/>
      <c r="BL296" s="369"/>
      <c r="BM296" s="369"/>
      <c r="BN296" s="369"/>
      <c r="BO296" s="369"/>
      <c r="BP296" s="369"/>
      <c r="BQ296" s="369"/>
      <c r="BR296" s="369"/>
      <c r="BS296" s="369"/>
      <c r="BT296" s="369"/>
      <c r="BU296" s="369"/>
      <c r="BV296" s="369"/>
      <c r="BW296" s="370" t="s">
        <v>6241</v>
      </c>
    </row>
    <row r="297" spans="1:75" hidden="1">
      <c r="A297" s="373">
        <v>295</v>
      </c>
      <c r="B297" s="373" t="e">
        <v>#N/A</v>
      </c>
      <c r="C297" s="369"/>
      <c r="D297" s="373">
        <v>86</v>
      </c>
      <c r="E297" s="370" t="s">
        <v>3815</v>
      </c>
      <c r="F297" s="370" t="s">
        <v>3427</v>
      </c>
      <c r="G297" s="370" t="s">
        <v>3769</v>
      </c>
      <c r="H297" s="370" t="s">
        <v>3770</v>
      </c>
      <c r="I297" s="370" t="s">
        <v>6331</v>
      </c>
      <c r="J297" s="369"/>
      <c r="K297" s="369"/>
      <c r="L297" s="369"/>
      <c r="M297" s="369"/>
      <c r="N297" s="369"/>
      <c r="O297" s="369"/>
      <c r="P297" s="369"/>
      <c r="Q297" s="369"/>
      <c r="R297" s="369"/>
      <c r="S297" s="369"/>
      <c r="T297" s="369"/>
      <c r="U297" s="369" t="s">
        <v>4760</v>
      </c>
      <c r="V297" s="369"/>
      <c r="W297" s="372"/>
      <c r="X297" s="372"/>
      <c r="Y297" s="372"/>
      <c r="Z297" s="369"/>
      <c r="AA297" s="369"/>
      <c r="AB297" s="369"/>
      <c r="AC297" s="372"/>
      <c r="AD297" s="369"/>
      <c r="AE297" s="371"/>
      <c r="AF297" s="371"/>
      <c r="AG297" s="371"/>
      <c r="AH297" s="369"/>
      <c r="AI297" s="369"/>
      <c r="AJ297" s="369"/>
      <c r="AK297" s="371"/>
      <c r="AL297" s="371"/>
      <c r="AM297" s="371"/>
      <c r="AN297" s="371"/>
      <c r="AO297" s="371"/>
      <c r="AP297" s="371"/>
      <c r="AQ297" s="371"/>
      <c r="AR297" s="371"/>
      <c r="AS297" s="371"/>
      <c r="AT297" s="369"/>
      <c r="AU297" s="369"/>
      <c r="AV297" s="371"/>
      <c r="AW297" s="371"/>
      <c r="AX297" s="371"/>
      <c r="AY297" s="371"/>
      <c r="AZ297" s="369"/>
      <c r="BA297" s="369"/>
      <c r="BB297" s="369"/>
      <c r="BC297" s="369"/>
      <c r="BD297" s="371"/>
      <c r="BE297" s="371"/>
      <c r="BF297" s="369"/>
      <c r="BG297" s="369"/>
      <c r="BH297" s="369"/>
      <c r="BI297" s="369"/>
      <c r="BJ297" s="369"/>
      <c r="BK297" s="369"/>
      <c r="BL297" s="369"/>
      <c r="BM297" s="369"/>
      <c r="BN297" s="369"/>
      <c r="BO297" s="369"/>
      <c r="BP297" s="369"/>
      <c r="BQ297" s="369"/>
      <c r="BR297" s="369"/>
      <c r="BS297" s="369"/>
      <c r="BT297" s="369"/>
      <c r="BU297" s="369"/>
      <c r="BV297" s="369"/>
      <c r="BW297" s="369" t="s">
        <v>6241</v>
      </c>
    </row>
    <row r="298" spans="1:75" hidden="1">
      <c r="A298" s="373">
        <v>296</v>
      </c>
      <c r="B298" s="373" t="e">
        <v>#N/A</v>
      </c>
      <c r="C298" s="369"/>
      <c r="D298" s="369"/>
      <c r="E298" s="370" t="s">
        <v>3815</v>
      </c>
      <c r="F298" s="370" t="s">
        <v>3427</v>
      </c>
      <c r="G298" s="370" t="s">
        <v>3771</v>
      </c>
      <c r="H298" s="370" t="s">
        <v>3772</v>
      </c>
      <c r="I298" s="370" t="s">
        <v>6338</v>
      </c>
      <c r="J298" s="373" t="s">
        <v>3035</v>
      </c>
      <c r="K298" s="369"/>
      <c r="L298" s="369"/>
      <c r="M298" s="369"/>
      <c r="N298" s="369"/>
      <c r="O298" s="369"/>
      <c r="P298" s="369"/>
      <c r="Q298" s="369"/>
      <c r="R298" s="369"/>
      <c r="S298" s="369"/>
      <c r="T298" s="369"/>
      <c r="U298" s="369">
        <v>0</v>
      </c>
      <c r="V298" s="369"/>
      <c r="W298" s="369"/>
      <c r="X298" s="369"/>
      <c r="Y298" s="369"/>
      <c r="Z298" s="369"/>
      <c r="AA298" s="369"/>
      <c r="AB298" s="369"/>
      <c r="AC298" s="371"/>
      <c r="AD298" s="369"/>
      <c r="AE298" s="369"/>
      <c r="AF298" s="369"/>
      <c r="AG298" s="369"/>
      <c r="AH298" s="369"/>
      <c r="AI298" s="369"/>
      <c r="AJ298" s="369"/>
      <c r="AK298" s="372"/>
      <c r="AL298" s="372"/>
      <c r="AM298" s="372"/>
      <c r="AN298" s="369"/>
      <c r="AO298" s="369"/>
      <c r="AP298" s="369"/>
      <c r="AQ298" s="369"/>
      <c r="AR298" s="369"/>
      <c r="AS298" s="369"/>
      <c r="AT298" s="369"/>
      <c r="AU298" s="369"/>
      <c r="AV298" s="372"/>
      <c r="AW298" s="372"/>
      <c r="AX298" s="372"/>
      <c r="AY298" s="372"/>
      <c r="AZ298" s="369"/>
      <c r="BA298" s="369"/>
      <c r="BB298" s="369"/>
      <c r="BC298" s="369"/>
      <c r="BD298" s="372"/>
      <c r="BE298" s="372"/>
      <c r="BF298" s="369"/>
      <c r="BG298" s="369"/>
      <c r="BH298" s="369"/>
      <c r="BI298" s="369"/>
      <c r="BJ298" s="369"/>
      <c r="BK298" s="369"/>
      <c r="BL298" s="369"/>
      <c r="BM298" s="369"/>
      <c r="BN298" s="369"/>
      <c r="BO298" s="369"/>
      <c r="BP298" s="369"/>
      <c r="BQ298" s="369"/>
      <c r="BR298" s="369"/>
      <c r="BS298" s="369"/>
      <c r="BT298" s="369"/>
      <c r="BU298" s="369"/>
      <c r="BV298" s="369"/>
      <c r="BW298" s="369" t="s">
        <v>6241</v>
      </c>
    </row>
    <row r="299" spans="1:75" hidden="1">
      <c r="A299" s="373">
        <v>297</v>
      </c>
      <c r="B299" s="373" t="e">
        <v>#N/A</v>
      </c>
      <c r="C299" s="369"/>
      <c r="D299" s="369"/>
      <c r="E299" s="370" t="s">
        <v>3815</v>
      </c>
      <c r="F299" s="370" t="s">
        <v>3427</v>
      </c>
      <c r="G299" s="370" t="s">
        <v>3771</v>
      </c>
      <c r="H299" s="370" t="s">
        <v>3773</v>
      </c>
      <c r="I299" s="370" t="s">
        <v>8469</v>
      </c>
      <c r="J299" s="369"/>
      <c r="K299" s="369"/>
      <c r="L299" s="369"/>
      <c r="M299" s="369"/>
      <c r="N299" s="369"/>
      <c r="O299" s="369"/>
      <c r="P299" s="369"/>
      <c r="Q299" s="369"/>
      <c r="R299" s="369"/>
      <c r="S299" s="369"/>
      <c r="T299" s="369"/>
      <c r="U299" s="369">
        <v>0</v>
      </c>
      <c r="V299" s="369"/>
      <c r="W299" s="369"/>
      <c r="X299" s="369"/>
      <c r="Y299" s="369"/>
      <c r="Z299" s="369"/>
      <c r="AA299" s="369"/>
      <c r="AB299" s="369"/>
      <c r="AC299" s="369"/>
      <c r="AD299" s="369"/>
      <c r="AE299" s="369"/>
      <c r="AF299" s="369"/>
      <c r="AG299" s="369"/>
      <c r="AH299" s="369"/>
      <c r="AI299" s="371"/>
      <c r="AJ299" s="372"/>
      <c r="AK299" s="369"/>
      <c r="AL299" s="369"/>
      <c r="AM299" s="369"/>
      <c r="AN299" s="369"/>
      <c r="AO299" s="369"/>
      <c r="AP299" s="369"/>
      <c r="AQ299" s="369"/>
      <c r="AR299" s="371"/>
      <c r="AS299" s="371"/>
      <c r="AT299" s="371"/>
      <c r="AU299" s="372"/>
      <c r="AV299" s="372"/>
      <c r="AW299" s="369"/>
      <c r="AX299" s="369"/>
      <c r="AY299" s="369"/>
      <c r="AZ299" s="372"/>
      <c r="BA299" s="372"/>
      <c r="BB299" s="369"/>
      <c r="BC299" s="369"/>
      <c r="BD299" s="372"/>
      <c r="BE299" s="372"/>
      <c r="BF299" s="372"/>
      <c r="BG299" s="372"/>
      <c r="BH299" s="372"/>
      <c r="BI299" s="369"/>
      <c r="BJ299" s="369"/>
      <c r="BK299" s="369"/>
      <c r="BL299" s="369"/>
      <c r="BM299" s="369"/>
      <c r="BN299" s="369"/>
      <c r="BO299" s="369"/>
      <c r="BP299" s="369"/>
      <c r="BQ299" s="372"/>
      <c r="BR299" s="372"/>
      <c r="BS299" s="372"/>
      <c r="BT299" s="372"/>
      <c r="BU299" s="372"/>
      <c r="BV299" s="372"/>
      <c r="BW299" s="386" t="s">
        <v>6241</v>
      </c>
    </row>
    <row r="300" spans="1:75">
      <c r="A300" s="355">
        <v>298</v>
      </c>
      <c r="B300" s="355" t="s">
        <v>6696</v>
      </c>
      <c r="C300" s="355" t="s">
        <v>4769</v>
      </c>
      <c r="D300" s="361">
        <v>298</v>
      </c>
      <c r="E300" s="355" t="s">
        <v>2946</v>
      </c>
      <c r="F300" s="355" t="s">
        <v>2943</v>
      </c>
      <c r="G300" s="355" t="s">
        <v>3666</v>
      </c>
      <c r="H300" s="355" t="s">
        <v>3774</v>
      </c>
      <c r="I300" s="355" t="s">
        <v>4311</v>
      </c>
      <c r="J300" s="361" t="s">
        <v>3047</v>
      </c>
      <c r="K300" s="361">
        <v>81242025734</v>
      </c>
      <c r="L300" s="355" t="s">
        <v>6243</v>
      </c>
      <c r="M300" s="357">
        <v>43351</v>
      </c>
      <c r="N300" s="355" t="s">
        <v>4831</v>
      </c>
      <c r="O300" s="357">
        <v>43351</v>
      </c>
      <c r="P300" s="357">
        <v>43395</v>
      </c>
      <c r="Q300" s="358">
        <v>43425</v>
      </c>
      <c r="R300" s="359">
        <v>0.41041666666666665</v>
      </c>
      <c r="S300" s="361" t="s">
        <v>1994</v>
      </c>
      <c r="T300" s="361">
        <v>81242626498</v>
      </c>
      <c r="U300" s="355" t="s">
        <v>5810</v>
      </c>
      <c r="V300" s="355" t="s">
        <v>4309</v>
      </c>
      <c r="W300" s="361" t="s">
        <v>4310</v>
      </c>
      <c r="X300" s="361" t="s">
        <v>8470</v>
      </c>
      <c r="Y300" s="361">
        <v>1</v>
      </c>
      <c r="Z300" s="356"/>
      <c r="AA300" s="355" t="str">
        <f>VLOOKUP(B300,TaskSurvey!$A$2:$AR$237,21,FALSE)</f>
        <v>5.8</v>
      </c>
      <c r="AB300" s="355" t="str">
        <f>VLOOKUP(B300,TaskSurvey!$A$2:$AR$237,22,FALSE)</f>
        <v>119.24</v>
      </c>
      <c r="AC300" s="356"/>
      <c r="AD300" s="356"/>
      <c r="AE300" s="356"/>
      <c r="AF300" s="361">
        <v>154</v>
      </c>
      <c r="AG300" s="361">
        <v>141</v>
      </c>
      <c r="AH300" s="356"/>
      <c r="AI300" s="356"/>
      <c r="AJ300" s="361" t="s">
        <v>6807</v>
      </c>
      <c r="AK300" s="361">
        <v>180</v>
      </c>
      <c r="AL300" s="361" t="s">
        <v>6808</v>
      </c>
      <c r="AM300" s="361">
        <v>13196074</v>
      </c>
      <c r="AN300" s="361" t="s">
        <v>8471</v>
      </c>
      <c r="AO300" s="361" t="s">
        <v>8472</v>
      </c>
      <c r="AP300" s="361">
        <v>930032654</v>
      </c>
      <c r="AQ300" s="361" t="s">
        <v>8473</v>
      </c>
      <c r="AR300" s="355">
        <v>930030159</v>
      </c>
      <c r="AS300" s="355">
        <v>12163766</v>
      </c>
      <c r="AT300" s="356"/>
      <c r="AU300" s="356"/>
      <c r="AV300" s="356"/>
      <c r="AW300" s="355" t="s">
        <v>6814</v>
      </c>
      <c r="AX300" s="355">
        <v>35.33</v>
      </c>
      <c r="AY300" s="355">
        <v>55.89</v>
      </c>
      <c r="AZ300" s="356"/>
      <c r="BA300" s="356"/>
      <c r="BB300" s="356"/>
      <c r="BC300" s="356"/>
      <c r="BD300" s="356"/>
      <c r="BE300" s="356"/>
      <c r="BF300" s="356"/>
      <c r="BG300" s="356"/>
      <c r="BH300" s="361" t="s">
        <v>8474</v>
      </c>
      <c r="BI300" s="361" t="s">
        <v>6816</v>
      </c>
      <c r="BJ300" s="355" t="s">
        <v>6817</v>
      </c>
      <c r="BK300" s="355" t="s">
        <v>6818</v>
      </c>
      <c r="BL300" s="361" t="s">
        <v>3047</v>
      </c>
      <c r="BM300" s="361" t="s">
        <v>8475</v>
      </c>
      <c r="BN300" s="356"/>
      <c r="BO300" s="356"/>
      <c r="BP300" s="355" t="s">
        <v>6820</v>
      </c>
      <c r="BQ300" s="356"/>
      <c r="BR300" s="356"/>
      <c r="BS300" s="356"/>
      <c r="BT300" s="356"/>
      <c r="BU300" s="356"/>
      <c r="BV300" s="356"/>
      <c r="BW300" s="355" t="s">
        <v>6350</v>
      </c>
    </row>
    <row r="301" spans="1:75" hidden="1">
      <c r="A301" s="370">
        <v>299</v>
      </c>
      <c r="B301" s="370" t="e">
        <v>#N/A</v>
      </c>
      <c r="C301" s="369"/>
      <c r="D301" s="369"/>
      <c r="E301" s="390" t="s">
        <v>5518</v>
      </c>
      <c r="F301" s="390" t="s">
        <v>3541</v>
      </c>
      <c r="G301" s="390" t="s">
        <v>3775</v>
      </c>
      <c r="H301" s="390" t="s">
        <v>3776</v>
      </c>
      <c r="I301" s="390" t="s">
        <v>4162</v>
      </c>
      <c r="J301" s="369"/>
      <c r="K301" s="369"/>
      <c r="L301" s="369"/>
      <c r="M301" s="369"/>
      <c r="N301" s="369"/>
      <c r="O301" s="369"/>
      <c r="P301" s="369"/>
      <c r="Q301" s="369"/>
      <c r="R301" s="369"/>
      <c r="S301" s="369"/>
      <c r="T301" s="369"/>
      <c r="U301" s="369" t="s">
        <v>5810</v>
      </c>
      <c r="V301" s="369"/>
      <c r="W301" s="369"/>
      <c r="X301" s="369"/>
      <c r="Y301" s="369"/>
      <c r="Z301" s="369"/>
      <c r="AA301" s="369"/>
      <c r="AB301" s="369"/>
      <c r="AC301" s="369"/>
      <c r="AD301" s="369"/>
      <c r="AE301" s="369"/>
      <c r="AF301" s="369"/>
      <c r="AG301" s="369"/>
      <c r="AH301" s="369"/>
      <c r="AI301" s="371"/>
      <c r="AJ301" s="372"/>
      <c r="AK301" s="369"/>
      <c r="AL301" s="369"/>
      <c r="AM301" s="369"/>
      <c r="AN301" s="369"/>
      <c r="AO301" s="369"/>
      <c r="AP301" s="369"/>
      <c r="AQ301" s="369"/>
      <c r="AR301" s="371"/>
      <c r="AS301" s="371"/>
      <c r="AT301" s="371"/>
      <c r="AU301" s="372"/>
      <c r="AV301" s="372"/>
      <c r="AW301" s="369"/>
      <c r="AX301" s="369"/>
      <c r="AY301" s="369"/>
      <c r="AZ301" s="372"/>
      <c r="BA301" s="372"/>
      <c r="BB301" s="369"/>
      <c r="BC301" s="369"/>
      <c r="BD301" s="372"/>
      <c r="BE301" s="372"/>
      <c r="BF301" s="372"/>
      <c r="BG301" s="372"/>
      <c r="BH301" s="372"/>
      <c r="BI301" s="369"/>
      <c r="BJ301" s="369"/>
      <c r="BK301" s="369"/>
      <c r="BL301" s="369"/>
      <c r="BM301" s="369"/>
      <c r="BN301" s="369"/>
      <c r="BO301" s="369"/>
      <c r="BP301" s="369"/>
      <c r="BQ301" s="372"/>
      <c r="BR301" s="372"/>
      <c r="BS301" s="372"/>
      <c r="BT301" s="372"/>
      <c r="BU301" s="372"/>
      <c r="BV301" s="372"/>
      <c r="BW301" s="386" t="s">
        <v>6350</v>
      </c>
    </row>
    <row r="302" spans="1:75" hidden="1">
      <c r="A302" s="370">
        <v>300</v>
      </c>
      <c r="B302" s="370" t="e">
        <v>#N/A</v>
      </c>
      <c r="C302" s="369"/>
      <c r="D302" s="369"/>
      <c r="E302" s="390" t="s">
        <v>2946</v>
      </c>
      <c r="F302" s="390" t="s">
        <v>2944</v>
      </c>
      <c r="G302" s="390" t="s">
        <v>3777</v>
      </c>
      <c r="H302" s="390" t="s">
        <v>3778</v>
      </c>
      <c r="I302" s="390" t="s">
        <v>4118</v>
      </c>
      <c r="J302" s="369"/>
      <c r="K302" s="369"/>
      <c r="L302" s="369"/>
      <c r="M302" s="369"/>
      <c r="N302" s="369"/>
      <c r="O302" s="369"/>
      <c r="P302" s="369"/>
      <c r="Q302" s="369"/>
      <c r="R302" s="369"/>
      <c r="S302" s="369"/>
      <c r="T302" s="369"/>
      <c r="U302" s="369" t="s">
        <v>5810</v>
      </c>
      <c r="V302" s="372"/>
      <c r="W302" s="372"/>
      <c r="X302" s="372"/>
      <c r="Y302" s="372"/>
      <c r="Z302" s="369"/>
      <c r="AA302" s="369"/>
      <c r="AB302" s="369"/>
      <c r="AC302" s="369"/>
      <c r="AD302" s="369"/>
      <c r="AE302" s="371"/>
      <c r="AF302" s="371"/>
      <c r="AG302" s="371"/>
      <c r="AH302" s="369"/>
      <c r="AI302" s="372"/>
      <c r="AJ302" s="371"/>
      <c r="AK302" s="371"/>
      <c r="AL302" s="371"/>
      <c r="AM302" s="371"/>
      <c r="AN302" s="371"/>
      <c r="AO302" s="371"/>
      <c r="AP302" s="371"/>
      <c r="AQ302" s="371"/>
      <c r="AR302" s="372"/>
      <c r="AS302" s="372"/>
      <c r="AT302" s="372"/>
      <c r="AU302" s="371"/>
      <c r="AV302" s="371"/>
      <c r="AW302" s="369"/>
      <c r="AX302" s="371"/>
      <c r="AY302" s="371"/>
      <c r="AZ302" s="371"/>
      <c r="BA302" s="371"/>
      <c r="BB302" s="369"/>
      <c r="BC302" s="369"/>
      <c r="BD302" s="371"/>
      <c r="BE302" s="371"/>
      <c r="BF302" s="371"/>
      <c r="BG302" s="371"/>
      <c r="BH302" s="371"/>
      <c r="BI302" s="369"/>
      <c r="BJ302" s="369"/>
      <c r="BK302" s="369"/>
      <c r="BL302" s="369"/>
      <c r="BM302" s="369"/>
      <c r="BN302" s="369"/>
      <c r="BO302" s="369"/>
      <c r="BP302" s="369"/>
      <c r="BQ302" s="371"/>
      <c r="BR302" s="371"/>
      <c r="BS302" s="371"/>
      <c r="BT302" s="371"/>
      <c r="BU302" s="371"/>
      <c r="BV302" s="371"/>
      <c r="BW302" s="390" t="s">
        <v>6350</v>
      </c>
    </row>
    <row r="303" spans="1:75" hidden="1">
      <c r="A303" s="370">
        <v>301</v>
      </c>
      <c r="B303" s="370" t="e">
        <v>#N/A</v>
      </c>
      <c r="C303" s="369"/>
      <c r="D303" s="369"/>
      <c r="E303" s="390" t="s">
        <v>166</v>
      </c>
      <c r="F303" s="390" t="s">
        <v>3541</v>
      </c>
      <c r="G303" s="390" t="s">
        <v>3775</v>
      </c>
      <c r="H303" s="390" t="s">
        <v>3779</v>
      </c>
      <c r="I303" s="390" t="s">
        <v>5943</v>
      </c>
      <c r="J303" s="369"/>
      <c r="K303" s="369"/>
      <c r="L303" s="369"/>
      <c r="M303" s="369"/>
      <c r="N303" s="369"/>
      <c r="O303" s="369"/>
      <c r="P303" s="369"/>
      <c r="Q303" s="369"/>
      <c r="R303" s="369"/>
      <c r="S303" s="369"/>
      <c r="T303" s="369"/>
      <c r="U303" s="369" t="s">
        <v>5810</v>
      </c>
      <c r="V303" s="369"/>
      <c r="W303" s="369"/>
      <c r="X303" s="369"/>
      <c r="Y303" s="369"/>
      <c r="Z303" s="369"/>
      <c r="AA303" s="369"/>
      <c r="AB303" s="369"/>
      <c r="AC303" s="369"/>
      <c r="AD303" s="369"/>
      <c r="AE303" s="369"/>
      <c r="AF303" s="369"/>
      <c r="AG303" s="369"/>
      <c r="AH303" s="369"/>
      <c r="AI303" s="371"/>
      <c r="AJ303" s="372"/>
      <c r="AK303" s="369"/>
      <c r="AL303" s="369"/>
      <c r="AM303" s="369"/>
      <c r="AN303" s="369"/>
      <c r="AO303" s="369"/>
      <c r="AP303" s="369"/>
      <c r="AQ303" s="369"/>
      <c r="AR303" s="371"/>
      <c r="AS303" s="371"/>
      <c r="AT303" s="371"/>
      <c r="AU303" s="372"/>
      <c r="AV303" s="372"/>
      <c r="AW303" s="369"/>
      <c r="AX303" s="369"/>
      <c r="AY303" s="369"/>
      <c r="AZ303" s="372"/>
      <c r="BA303" s="372"/>
      <c r="BB303" s="369"/>
      <c r="BC303" s="369"/>
      <c r="BD303" s="372"/>
      <c r="BE303" s="372"/>
      <c r="BF303" s="372"/>
      <c r="BG303" s="372"/>
      <c r="BH303" s="372"/>
      <c r="BI303" s="369"/>
      <c r="BJ303" s="369"/>
      <c r="BK303" s="369"/>
      <c r="BL303" s="369"/>
      <c r="BM303" s="369"/>
      <c r="BN303" s="369"/>
      <c r="BO303" s="369"/>
      <c r="BP303" s="369"/>
      <c r="BQ303" s="372"/>
      <c r="BR303" s="372"/>
      <c r="BS303" s="372"/>
      <c r="BT303" s="372"/>
      <c r="BU303" s="372"/>
      <c r="BV303" s="372"/>
      <c r="BW303" s="386" t="s">
        <v>6350</v>
      </c>
    </row>
    <row r="304" spans="1:75">
      <c r="A304" s="355">
        <v>302</v>
      </c>
      <c r="B304" s="355" t="s">
        <v>6697</v>
      </c>
      <c r="C304" s="355" t="s">
        <v>4769</v>
      </c>
      <c r="D304" s="361">
        <v>302</v>
      </c>
      <c r="E304" s="356" t="s">
        <v>5518</v>
      </c>
      <c r="F304" s="356" t="s">
        <v>3541</v>
      </c>
      <c r="G304" s="356" t="s">
        <v>3549</v>
      </c>
      <c r="H304" s="355" t="s">
        <v>3780</v>
      </c>
      <c r="I304" s="355" t="s">
        <v>4150</v>
      </c>
      <c r="J304" s="361" t="s">
        <v>4773</v>
      </c>
      <c r="K304" s="361">
        <v>85281166109</v>
      </c>
      <c r="L304" s="355" t="s">
        <v>4773</v>
      </c>
      <c r="M304" s="357">
        <v>43335</v>
      </c>
      <c r="N304" s="355" t="s">
        <v>4831</v>
      </c>
      <c r="O304" s="357">
        <v>43335</v>
      </c>
      <c r="P304" s="368">
        <v>43385</v>
      </c>
      <c r="Q304" s="368">
        <v>43416</v>
      </c>
      <c r="R304" s="359">
        <v>0.64236111111111105</v>
      </c>
      <c r="S304" s="361" t="s">
        <v>8060</v>
      </c>
      <c r="T304" s="361">
        <v>81398344422</v>
      </c>
      <c r="U304" s="355" t="s">
        <v>5810</v>
      </c>
      <c r="V304" s="378" t="s">
        <v>4312</v>
      </c>
      <c r="W304" s="361" t="s">
        <v>4313</v>
      </c>
      <c r="X304" s="356" t="s">
        <v>8476</v>
      </c>
      <c r="Y304" s="361">
        <v>1</v>
      </c>
      <c r="Z304" s="356"/>
      <c r="AA304" s="355" t="str">
        <f>VLOOKUP(B304,TaskSurvey!$A$2:$AR$237,21,FALSE)</f>
        <v>06.10'5" S</v>
      </c>
      <c r="AB304" s="355" t="str">
        <f>VLOOKUP(B304,TaskSurvey!$A$2:$AR$237,22,FALSE)</f>
        <v>106.39'48"E</v>
      </c>
      <c r="AC304" s="356"/>
      <c r="AD304" s="356"/>
      <c r="AE304" s="356">
        <v>71</v>
      </c>
      <c r="AF304" s="356">
        <v>81</v>
      </c>
      <c r="AG304" s="356" t="s">
        <v>7837</v>
      </c>
      <c r="AH304" s="356"/>
      <c r="AI304" s="356"/>
      <c r="AJ304" s="361" t="s">
        <v>6850</v>
      </c>
      <c r="AK304" s="361">
        <v>180</v>
      </c>
      <c r="AL304" s="361" t="s">
        <v>6808</v>
      </c>
      <c r="AM304" s="356"/>
      <c r="AN304" s="361" t="s">
        <v>8477</v>
      </c>
      <c r="AO304" s="361" t="s">
        <v>8478</v>
      </c>
      <c r="AP304" s="361">
        <v>930032657</v>
      </c>
      <c r="AQ304" s="361" t="s">
        <v>8479</v>
      </c>
      <c r="AR304" s="355">
        <v>930030408</v>
      </c>
      <c r="AS304" s="356"/>
      <c r="AT304" s="356"/>
      <c r="AU304" s="356"/>
      <c r="AV304" s="356"/>
      <c r="AW304" s="355" t="s">
        <v>6814</v>
      </c>
      <c r="AX304" s="356">
        <v>34.28</v>
      </c>
      <c r="AY304" s="356">
        <v>42.22</v>
      </c>
      <c r="AZ304" s="356"/>
      <c r="BA304" s="356"/>
      <c r="BB304" s="356"/>
      <c r="BC304" s="356"/>
      <c r="BD304" s="356"/>
      <c r="BE304" s="356"/>
      <c r="BF304" s="356"/>
      <c r="BG304" s="356"/>
      <c r="BH304" s="361" t="s">
        <v>8480</v>
      </c>
      <c r="BI304" s="361" t="s">
        <v>6816</v>
      </c>
      <c r="BJ304" s="355" t="s">
        <v>6817</v>
      </c>
      <c r="BK304" s="355" t="s">
        <v>6818</v>
      </c>
      <c r="BL304" s="361" t="s">
        <v>4773</v>
      </c>
      <c r="BM304" s="361" t="s">
        <v>4773</v>
      </c>
      <c r="BN304" s="361"/>
      <c r="BO304" s="356"/>
      <c r="BP304" s="355" t="s">
        <v>6820</v>
      </c>
      <c r="BQ304" s="355" t="s">
        <v>6947</v>
      </c>
      <c r="BR304" s="356"/>
      <c r="BS304" s="356"/>
      <c r="BT304" s="356"/>
      <c r="BU304" s="356"/>
      <c r="BV304" s="356"/>
      <c r="BW304" s="355" t="s">
        <v>6350</v>
      </c>
    </row>
    <row r="305" spans="1:75" hidden="1">
      <c r="A305" s="399">
        <v>303</v>
      </c>
      <c r="B305" s="399" t="e">
        <v>#N/A</v>
      </c>
      <c r="C305" s="369"/>
      <c r="D305" s="369"/>
      <c r="E305" s="390" t="s">
        <v>3781</v>
      </c>
      <c r="F305" s="390" t="s">
        <v>3781</v>
      </c>
      <c r="G305" s="390" t="s">
        <v>11</v>
      </c>
      <c r="H305" s="390" t="s">
        <v>3782</v>
      </c>
      <c r="I305" s="390" t="s">
        <v>5866</v>
      </c>
      <c r="J305" s="369"/>
      <c r="K305" s="369"/>
      <c r="L305" s="369"/>
      <c r="M305" s="369"/>
      <c r="N305" s="369"/>
      <c r="O305" s="369"/>
      <c r="P305" s="369"/>
      <c r="Q305" s="369"/>
      <c r="R305" s="369"/>
      <c r="S305" s="369"/>
      <c r="T305" s="369"/>
      <c r="U305" s="371" t="s">
        <v>5810</v>
      </c>
      <c r="V305" s="369"/>
      <c r="W305" s="369"/>
      <c r="X305" s="369"/>
      <c r="Y305" s="369"/>
      <c r="Z305" s="369"/>
      <c r="AA305" s="369"/>
      <c r="AB305" s="369"/>
      <c r="AC305" s="369"/>
      <c r="AD305" s="369"/>
      <c r="AE305" s="369"/>
      <c r="AF305" s="369"/>
      <c r="AG305" s="369"/>
      <c r="AH305" s="369"/>
      <c r="AI305" s="371"/>
      <c r="AJ305" s="372"/>
      <c r="AK305" s="369"/>
      <c r="AL305" s="369"/>
      <c r="AM305" s="369"/>
      <c r="AN305" s="369"/>
      <c r="AO305" s="369"/>
      <c r="AP305" s="369"/>
      <c r="AQ305" s="369"/>
      <c r="AR305" s="371"/>
      <c r="AS305" s="371"/>
      <c r="AT305" s="371"/>
      <c r="AU305" s="372"/>
      <c r="AV305" s="372"/>
      <c r="AW305" s="371"/>
      <c r="AX305" s="371"/>
      <c r="AY305" s="371"/>
      <c r="AZ305" s="372"/>
      <c r="BA305" s="372"/>
      <c r="BB305" s="371"/>
      <c r="BC305" s="371"/>
      <c r="BD305" s="372"/>
      <c r="BE305" s="372"/>
      <c r="BF305" s="372"/>
      <c r="BG305" s="372"/>
      <c r="BH305" s="372"/>
      <c r="BI305" s="369"/>
      <c r="BJ305" s="369"/>
      <c r="BK305" s="369"/>
      <c r="BL305" s="369"/>
      <c r="BM305" s="369"/>
      <c r="BN305" s="369"/>
      <c r="BO305" s="369"/>
      <c r="BP305" s="371"/>
      <c r="BQ305" s="372"/>
      <c r="BR305" s="372"/>
      <c r="BS305" s="372"/>
      <c r="BT305" s="372"/>
      <c r="BU305" s="372"/>
      <c r="BV305" s="372"/>
      <c r="BW305" s="386" t="s">
        <v>6368</v>
      </c>
    </row>
    <row r="306" spans="1:75" hidden="1">
      <c r="A306" s="399">
        <v>304</v>
      </c>
      <c r="B306" s="399" t="e">
        <v>#N/A</v>
      </c>
      <c r="C306" s="369"/>
      <c r="D306" s="369"/>
      <c r="E306" s="390" t="s">
        <v>3842</v>
      </c>
      <c r="F306" s="390" t="s">
        <v>3492</v>
      </c>
      <c r="G306" s="390" t="s">
        <v>2688</v>
      </c>
      <c r="H306" s="390" t="s">
        <v>3783</v>
      </c>
      <c r="I306" s="390" t="s">
        <v>4130</v>
      </c>
      <c r="J306" s="369"/>
      <c r="K306" s="369"/>
      <c r="L306" s="369"/>
      <c r="M306" s="369"/>
      <c r="N306" s="369"/>
      <c r="O306" s="369"/>
      <c r="P306" s="369"/>
      <c r="Q306" s="369"/>
      <c r="R306" s="369"/>
      <c r="S306" s="369"/>
      <c r="T306" s="369"/>
      <c r="U306" s="371" t="s">
        <v>5810</v>
      </c>
      <c r="V306" s="369"/>
      <c r="W306" s="371"/>
      <c r="X306" s="371"/>
      <c r="Y306" s="371"/>
      <c r="Z306" s="369"/>
      <c r="AA306" s="369"/>
      <c r="AB306" s="369"/>
      <c r="AC306" s="369"/>
      <c r="AD306" s="369"/>
      <c r="AE306" s="372"/>
      <c r="AF306" s="372"/>
      <c r="AG306" s="372"/>
      <c r="AH306" s="369"/>
      <c r="AI306" s="372"/>
      <c r="AJ306" s="371"/>
      <c r="AK306" s="369"/>
      <c r="AL306" s="369"/>
      <c r="AM306" s="369"/>
      <c r="AN306" s="372"/>
      <c r="AO306" s="372"/>
      <c r="AP306" s="369"/>
      <c r="AQ306" s="369"/>
      <c r="AR306" s="372"/>
      <c r="AS306" s="372"/>
      <c r="AT306" s="372"/>
      <c r="AU306" s="371"/>
      <c r="AV306" s="371"/>
      <c r="AW306" s="371"/>
      <c r="AX306" s="372"/>
      <c r="AY306" s="372"/>
      <c r="AZ306" s="371"/>
      <c r="BA306" s="371"/>
      <c r="BB306" s="371"/>
      <c r="BC306" s="371"/>
      <c r="BD306" s="371"/>
      <c r="BE306" s="371"/>
      <c r="BF306" s="371"/>
      <c r="BG306" s="371"/>
      <c r="BH306" s="371"/>
      <c r="BI306" s="369"/>
      <c r="BJ306" s="369"/>
      <c r="BK306" s="369"/>
      <c r="BL306" s="369"/>
      <c r="BM306" s="369"/>
      <c r="BN306" s="369"/>
      <c r="BO306" s="369"/>
      <c r="BP306" s="371"/>
      <c r="BQ306" s="371"/>
      <c r="BR306" s="371"/>
      <c r="BS306" s="371"/>
      <c r="BT306" s="371"/>
      <c r="BU306" s="371"/>
      <c r="BV306" s="371"/>
      <c r="BW306" s="371" t="s">
        <v>6368</v>
      </c>
    </row>
    <row r="307" spans="1:75" hidden="1">
      <c r="A307" s="399">
        <v>305</v>
      </c>
      <c r="B307" s="399" t="e">
        <v>#N/A</v>
      </c>
      <c r="C307" s="369"/>
      <c r="D307" s="369"/>
      <c r="E307" s="390" t="s">
        <v>4192</v>
      </c>
      <c r="F307" s="390" t="s">
        <v>3427</v>
      </c>
      <c r="G307" s="390" t="s">
        <v>3752</v>
      </c>
      <c r="H307" s="390" t="s">
        <v>3784</v>
      </c>
      <c r="I307" s="390" t="s">
        <v>4196</v>
      </c>
      <c r="J307" s="369"/>
      <c r="K307" s="369"/>
      <c r="L307" s="369"/>
      <c r="M307" s="369"/>
      <c r="N307" s="369"/>
      <c r="O307" s="369"/>
      <c r="P307" s="369"/>
      <c r="Q307" s="369"/>
      <c r="R307" s="369"/>
      <c r="S307" s="369"/>
      <c r="T307" s="369"/>
      <c r="U307" s="371" t="s">
        <v>5810</v>
      </c>
      <c r="V307" s="369"/>
      <c r="W307" s="369"/>
      <c r="X307" s="369"/>
      <c r="Y307" s="369"/>
      <c r="Z307" s="369"/>
      <c r="AA307" s="369"/>
      <c r="AB307" s="369"/>
      <c r="AC307" s="369"/>
      <c r="AD307" s="369"/>
      <c r="AE307" s="369"/>
      <c r="AF307" s="369"/>
      <c r="AG307" s="369"/>
      <c r="AH307" s="369"/>
      <c r="AI307" s="371"/>
      <c r="AJ307" s="372"/>
      <c r="AK307" s="369"/>
      <c r="AL307" s="369"/>
      <c r="AM307" s="369"/>
      <c r="AN307" s="369"/>
      <c r="AO307" s="369"/>
      <c r="AP307" s="369"/>
      <c r="AQ307" s="369"/>
      <c r="AR307" s="371"/>
      <c r="AS307" s="371"/>
      <c r="AT307" s="371"/>
      <c r="AU307" s="372"/>
      <c r="AV307" s="372"/>
      <c r="AW307" s="371"/>
      <c r="AX307" s="371"/>
      <c r="AY307" s="371"/>
      <c r="AZ307" s="372"/>
      <c r="BA307" s="372"/>
      <c r="BB307" s="371"/>
      <c r="BC307" s="371"/>
      <c r="BD307" s="372"/>
      <c r="BE307" s="372"/>
      <c r="BF307" s="372"/>
      <c r="BG307" s="372"/>
      <c r="BH307" s="372"/>
      <c r="BI307" s="369"/>
      <c r="BJ307" s="369"/>
      <c r="BK307" s="369"/>
      <c r="BL307" s="369"/>
      <c r="BM307" s="369"/>
      <c r="BN307" s="369"/>
      <c r="BO307" s="369"/>
      <c r="BP307" s="371"/>
      <c r="BQ307" s="372"/>
      <c r="BR307" s="372"/>
      <c r="BS307" s="372"/>
      <c r="BT307" s="372"/>
      <c r="BU307" s="372"/>
      <c r="BV307" s="372"/>
      <c r="BW307" s="386" t="s">
        <v>6368</v>
      </c>
    </row>
    <row r="308" spans="1:75" hidden="1">
      <c r="A308" s="373">
        <v>306</v>
      </c>
      <c r="B308" s="373" t="e">
        <v>#N/A</v>
      </c>
      <c r="C308" s="369" t="s">
        <v>4769</v>
      </c>
      <c r="D308" s="373">
        <v>306</v>
      </c>
      <c r="E308" s="370" t="s">
        <v>4123</v>
      </c>
      <c r="F308" s="370" t="s">
        <v>3460</v>
      </c>
      <c r="G308" s="370" t="s">
        <v>3756</v>
      </c>
      <c r="H308" s="370" t="s">
        <v>3785</v>
      </c>
      <c r="I308" s="370" t="s">
        <v>5873</v>
      </c>
      <c r="J308" s="369"/>
      <c r="K308" s="369"/>
      <c r="L308" s="369"/>
      <c r="M308" s="369"/>
      <c r="N308" s="369"/>
      <c r="O308" s="369"/>
      <c r="P308" s="369"/>
      <c r="Q308" s="369"/>
      <c r="R308" s="369"/>
      <c r="S308" s="369"/>
      <c r="T308" s="369"/>
      <c r="U308" s="369" t="s">
        <v>5810</v>
      </c>
      <c r="V308" s="369"/>
      <c r="W308" s="369"/>
      <c r="X308" s="369"/>
      <c r="Y308" s="369"/>
      <c r="Z308" s="369"/>
      <c r="AA308" s="369"/>
      <c r="AB308" s="369"/>
      <c r="AC308" s="369"/>
      <c r="AD308" s="369"/>
      <c r="AE308" s="369"/>
      <c r="AF308" s="369"/>
      <c r="AG308" s="369"/>
      <c r="AH308" s="369"/>
      <c r="AI308" s="372"/>
      <c r="AJ308" s="371"/>
      <c r="AK308" s="369"/>
      <c r="AL308" s="369"/>
      <c r="AM308" s="369"/>
      <c r="AN308" s="369"/>
      <c r="AO308" s="369"/>
      <c r="AP308" s="369"/>
      <c r="AQ308" s="369"/>
      <c r="AR308" s="372"/>
      <c r="AS308" s="372"/>
      <c r="AT308" s="372"/>
      <c r="AU308" s="371"/>
      <c r="AV308" s="371"/>
      <c r="AW308" s="369"/>
      <c r="AX308" s="369"/>
      <c r="AY308" s="369"/>
      <c r="AZ308" s="371"/>
      <c r="BA308" s="371"/>
      <c r="BB308" s="369"/>
      <c r="BC308" s="369"/>
      <c r="BD308" s="371"/>
      <c r="BE308" s="371"/>
      <c r="BF308" s="371"/>
      <c r="BG308" s="371"/>
      <c r="BH308" s="371"/>
      <c r="BI308" s="369"/>
      <c r="BJ308" s="369"/>
      <c r="BK308" s="369"/>
      <c r="BL308" s="369"/>
      <c r="BM308" s="369"/>
      <c r="BN308" s="369" t="s">
        <v>8011</v>
      </c>
      <c r="BO308" s="369"/>
      <c r="BP308" s="369"/>
      <c r="BQ308" s="371"/>
      <c r="BR308" s="371"/>
      <c r="BS308" s="371"/>
      <c r="BT308" s="371"/>
      <c r="BU308" s="371"/>
      <c r="BV308" s="371"/>
      <c r="BW308" s="390" t="s">
        <v>6368</v>
      </c>
    </row>
    <row r="309" spans="1:75" hidden="1">
      <c r="A309" s="399">
        <v>307</v>
      </c>
      <c r="B309" s="399" t="e">
        <v>#N/A</v>
      </c>
      <c r="C309" s="369"/>
      <c r="D309" s="369"/>
      <c r="E309" s="399" t="s">
        <v>3652</v>
      </c>
      <c r="F309" s="399" t="s">
        <v>3652</v>
      </c>
      <c r="G309" s="390" t="s">
        <v>3786</v>
      </c>
      <c r="H309" s="390" t="s">
        <v>3787</v>
      </c>
      <c r="I309" s="390" t="s">
        <v>4146</v>
      </c>
      <c r="J309" s="369"/>
      <c r="K309" s="369"/>
      <c r="L309" s="369"/>
      <c r="M309" s="369"/>
      <c r="N309" s="369"/>
      <c r="O309" s="369"/>
      <c r="P309" s="369"/>
      <c r="Q309" s="369"/>
      <c r="R309" s="369"/>
      <c r="S309" s="369"/>
      <c r="T309" s="369"/>
      <c r="U309" s="371" t="s">
        <v>5810</v>
      </c>
      <c r="V309" s="369"/>
      <c r="W309" s="369"/>
      <c r="X309" s="369"/>
      <c r="Y309" s="369"/>
      <c r="Z309" s="369"/>
      <c r="AA309" s="369"/>
      <c r="AB309" s="369"/>
      <c r="AC309" s="369"/>
      <c r="AD309" s="369"/>
      <c r="AE309" s="369"/>
      <c r="AF309" s="369"/>
      <c r="AG309" s="369"/>
      <c r="AH309" s="369"/>
      <c r="AI309" s="371"/>
      <c r="AJ309" s="372"/>
      <c r="AK309" s="369"/>
      <c r="AL309" s="369"/>
      <c r="AM309" s="369"/>
      <c r="AN309" s="369"/>
      <c r="AO309" s="369"/>
      <c r="AP309" s="369"/>
      <c r="AQ309" s="369"/>
      <c r="AR309" s="371"/>
      <c r="AS309" s="371"/>
      <c r="AT309" s="371"/>
      <c r="AU309" s="372"/>
      <c r="AV309" s="372"/>
      <c r="AW309" s="371"/>
      <c r="AX309" s="371"/>
      <c r="AY309" s="371"/>
      <c r="AZ309" s="372"/>
      <c r="BA309" s="372"/>
      <c r="BB309" s="371"/>
      <c r="BC309" s="371"/>
      <c r="BD309" s="372"/>
      <c r="BE309" s="372"/>
      <c r="BF309" s="372"/>
      <c r="BG309" s="372"/>
      <c r="BH309" s="372"/>
      <c r="BI309" s="369"/>
      <c r="BJ309" s="369"/>
      <c r="BK309" s="369"/>
      <c r="BL309" s="369"/>
      <c r="BM309" s="369"/>
      <c r="BN309" s="369"/>
      <c r="BO309" s="369"/>
      <c r="BP309" s="371"/>
      <c r="BQ309" s="372"/>
      <c r="BR309" s="372"/>
      <c r="BS309" s="372"/>
      <c r="BT309" s="372"/>
      <c r="BU309" s="372"/>
      <c r="BV309" s="372"/>
      <c r="BW309" s="386" t="s">
        <v>6368</v>
      </c>
    </row>
    <row r="310" spans="1:75">
      <c r="A310" s="361">
        <v>308</v>
      </c>
      <c r="B310" s="361" t="s">
        <v>6471</v>
      </c>
      <c r="C310" s="355" t="s">
        <v>4769</v>
      </c>
      <c r="D310" s="356"/>
      <c r="E310" s="355" t="s">
        <v>4824</v>
      </c>
      <c r="F310" s="361" t="s">
        <v>3541</v>
      </c>
      <c r="G310" s="355" t="s">
        <v>3788</v>
      </c>
      <c r="H310" s="355" t="s">
        <v>3789</v>
      </c>
      <c r="I310" s="355" t="s">
        <v>6376</v>
      </c>
      <c r="J310" s="361" t="s">
        <v>3046</v>
      </c>
      <c r="K310" s="361" t="s">
        <v>8481</v>
      </c>
      <c r="L310" s="355" t="s">
        <v>4827</v>
      </c>
      <c r="M310" s="356"/>
      <c r="N310" s="361" t="s">
        <v>4831</v>
      </c>
      <c r="O310" s="368">
        <v>43412</v>
      </c>
      <c r="P310" s="356"/>
      <c r="Q310" s="358">
        <v>43420</v>
      </c>
      <c r="R310" s="356"/>
      <c r="S310" s="361" t="s">
        <v>6189</v>
      </c>
      <c r="T310" s="361">
        <v>81294490907</v>
      </c>
      <c r="U310" s="355" t="s">
        <v>4760</v>
      </c>
      <c r="V310" s="355" t="s">
        <v>4634</v>
      </c>
      <c r="W310" s="361" t="s">
        <v>4635</v>
      </c>
      <c r="X310" s="356"/>
      <c r="Y310" s="356"/>
      <c r="Z310" s="356"/>
      <c r="AA310" s="355">
        <f>VLOOKUP(B310,TaskSurvey!$A$2:$AR$237,21,FALSE)</f>
        <v>0</v>
      </c>
      <c r="AB310" s="355">
        <f>VLOOKUP(B310,TaskSurvey!$A$2:$AR$237,22,FALSE)</f>
        <v>0</v>
      </c>
      <c r="AC310" s="356"/>
      <c r="AD310" s="356"/>
      <c r="AE310" s="356"/>
      <c r="AF310" s="361">
        <v>122</v>
      </c>
      <c r="AG310" s="361">
        <v>113</v>
      </c>
      <c r="AH310" s="356"/>
      <c r="AI310" s="356"/>
      <c r="AJ310" s="356"/>
      <c r="AK310" s="356"/>
      <c r="AL310" s="356"/>
      <c r="AM310" s="361">
        <v>1505816</v>
      </c>
      <c r="AN310" s="361" t="s">
        <v>8482</v>
      </c>
      <c r="AO310" s="361" t="s">
        <v>8483</v>
      </c>
      <c r="AP310" s="361" t="s">
        <v>7598</v>
      </c>
      <c r="AQ310" s="361" t="s">
        <v>8484</v>
      </c>
      <c r="AR310" s="356"/>
      <c r="AS310" s="355" t="s">
        <v>8485</v>
      </c>
      <c r="AT310" s="356"/>
      <c r="AU310" s="356"/>
      <c r="AV310" s="356"/>
      <c r="AW310" s="355" t="s">
        <v>6814</v>
      </c>
      <c r="AX310" s="355">
        <v>35.049999999999997</v>
      </c>
      <c r="AY310" s="355">
        <v>52.59</v>
      </c>
      <c r="AZ310" s="356"/>
      <c r="BA310" s="356"/>
      <c r="BB310" s="356"/>
      <c r="BC310" s="356"/>
      <c r="BD310" s="356"/>
      <c r="BE310" s="356"/>
      <c r="BF310" s="356"/>
      <c r="BG310" s="356"/>
      <c r="BH310" s="356"/>
      <c r="BI310" s="361" t="s">
        <v>6816</v>
      </c>
      <c r="BJ310" s="355" t="s">
        <v>6817</v>
      </c>
      <c r="BK310" s="355" t="s">
        <v>6818</v>
      </c>
      <c r="BL310" s="361" t="s">
        <v>3046</v>
      </c>
      <c r="BM310" s="361" t="s">
        <v>3046</v>
      </c>
      <c r="BN310" s="356"/>
      <c r="BO310" s="356"/>
      <c r="BP310" s="355" t="s">
        <v>6820</v>
      </c>
      <c r="BQ310" s="356"/>
      <c r="BR310" s="356"/>
      <c r="BS310" s="356"/>
      <c r="BT310" s="356"/>
      <c r="BU310" s="356"/>
      <c r="BV310" s="356"/>
      <c r="BW310" s="355" t="s">
        <v>6368</v>
      </c>
    </row>
    <row r="311" spans="1:75" hidden="1">
      <c r="A311" s="400">
        <v>309</v>
      </c>
      <c r="B311" s="400" t="e">
        <v>#N/A</v>
      </c>
      <c r="C311" s="365"/>
      <c r="D311" s="365"/>
      <c r="E311" s="366" t="s">
        <v>4824</v>
      </c>
      <c r="F311" s="400" t="s">
        <v>3541</v>
      </c>
      <c r="G311" s="366" t="s">
        <v>3788</v>
      </c>
      <c r="H311" s="366" t="s">
        <v>3790</v>
      </c>
      <c r="I311" s="366" t="s">
        <v>6376</v>
      </c>
      <c r="J311" s="365"/>
      <c r="K311" s="365"/>
      <c r="L311" s="365"/>
      <c r="M311" s="365"/>
      <c r="N311" s="400" t="s">
        <v>4831</v>
      </c>
      <c r="O311" s="365"/>
      <c r="P311" s="365"/>
      <c r="Q311" s="365"/>
      <c r="R311" s="365"/>
      <c r="S311" s="365"/>
      <c r="T311" s="365"/>
      <c r="U311" s="365" t="s">
        <v>5810</v>
      </c>
      <c r="V311" s="365"/>
      <c r="W311" s="365"/>
      <c r="X311" s="365"/>
      <c r="Y311" s="365"/>
      <c r="Z311" s="365"/>
      <c r="AA311" s="365"/>
      <c r="AB311" s="365"/>
      <c r="AC311" s="365"/>
      <c r="AD311" s="365"/>
      <c r="AE311" s="365"/>
      <c r="AF311" s="365"/>
      <c r="AG311" s="365"/>
      <c r="AH311" s="365"/>
      <c r="AI311" s="365"/>
      <c r="AJ311" s="365"/>
      <c r="AK311" s="365"/>
      <c r="AL311" s="365"/>
      <c r="AM311" s="365"/>
      <c r="AN311" s="365"/>
      <c r="AO311" s="365"/>
      <c r="AP311" s="365"/>
      <c r="AQ311" s="365"/>
      <c r="AR311" s="365"/>
      <c r="AS311" s="365"/>
      <c r="AT311" s="365"/>
      <c r="AU311" s="365"/>
      <c r="AV311" s="365"/>
      <c r="AW311" s="365"/>
      <c r="AX311" s="365"/>
      <c r="AY311" s="365"/>
      <c r="AZ311" s="365"/>
      <c r="BA311" s="365"/>
      <c r="BB311" s="365"/>
      <c r="BC311" s="365"/>
      <c r="BD311" s="365"/>
      <c r="BE311" s="365"/>
      <c r="BF311" s="365"/>
      <c r="BG311" s="365"/>
      <c r="BH311" s="365"/>
      <c r="BI311" s="400" t="s">
        <v>8486</v>
      </c>
      <c r="BJ311" s="366"/>
      <c r="BK311" s="366"/>
      <c r="BL311" s="365"/>
      <c r="BM311" s="365"/>
      <c r="BN311" s="365"/>
      <c r="BO311" s="365"/>
      <c r="BP311" s="365"/>
      <c r="BQ311" s="365"/>
      <c r="BR311" s="365"/>
      <c r="BS311" s="365"/>
      <c r="BT311" s="365"/>
      <c r="BU311" s="365"/>
      <c r="BV311" s="365"/>
      <c r="BW311" s="366" t="s">
        <v>6368</v>
      </c>
    </row>
    <row r="312" spans="1:75">
      <c r="A312" s="361">
        <v>310</v>
      </c>
      <c r="B312" s="361" t="s">
        <v>6698</v>
      </c>
      <c r="C312" s="355" t="s">
        <v>4769</v>
      </c>
      <c r="D312" s="361">
        <v>310</v>
      </c>
      <c r="E312" s="355" t="s">
        <v>3833</v>
      </c>
      <c r="F312" s="355" t="s">
        <v>3307</v>
      </c>
      <c r="G312" s="355" t="s">
        <v>3791</v>
      </c>
      <c r="H312" s="355" t="s">
        <v>3792</v>
      </c>
      <c r="I312" s="355" t="s">
        <v>4317</v>
      </c>
      <c r="J312" s="355" t="s">
        <v>6839</v>
      </c>
      <c r="K312" s="361">
        <v>81266590354</v>
      </c>
      <c r="L312" s="355" t="s">
        <v>4773</v>
      </c>
      <c r="M312" s="356"/>
      <c r="N312" s="355" t="s">
        <v>4831</v>
      </c>
      <c r="O312" s="357">
        <v>43371</v>
      </c>
      <c r="P312" s="357">
        <v>43397</v>
      </c>
      <c r="Q312" s="358">
        <v>43424</v>
      </c>
      <c r="R312" s="359">
        <v>0.77013888888888893</v>
      </c>
      <c r="S312" s="361" t="s">
        <v>8487</v>
      </c>
      <c r="T312" s="361">
        <v>811712838</v>
      </c>
      <c r="U312" s="355" t="s">
        <v>5810</v>
      </c>
      <c r="V312" s="355" t="s">
        <v>4315</v>
      </c>
      <c r="W312" s="361" t="s">
        <v>4316</v>
      </c>
      <c r="X312" s="361" t="s">
        <v>8488</v>
      </c>
      <c r="Y312" s="361">
        <v>1</v>
      </c>
      <c r="Z312" s="356"/>
      <c r="AA312" s="355">
        <f>VLOOKUP(B312,TaskSurvey!$A$2:$AR$237,21,FALSE)</f>
        <v>0</v>
      </c>
      <c r="AB312" s="355">
        <f>VLOOKUP(B312,TaskSurvey!$A$2:$AR$237,22,FALSE)</f>
        <v>0</v>
      </c>
      <c r="AC312" s="356"/>
      <c r="AD312" s="356"/>
      <c r="AE312" s="356"/>
      <c r="AF312" s="361">
        <v>152</v>
      </c>
      <c r="AG312" s="361">
        <v>151</v>
      </c>
      <c r="AH312" s="356"/>
      <c r="AI312" s="356"/>
      <c r="AJ312" s="361" t="s">
        <v>6807</v>
      </c>
      <c r="AK312" s="361">
        <v>180</v>
      </c>
      <c r="AL312" s="361" t="s">
        <v>6808</v>
      </c>
      <c r="AM312" s="361">
        <v>13195915</v>
      </c>
      <c r="AN312" s="361" t="s">
        <v>8489</v>
      </c>
      <c r="AO312" s="361" t="s">
        <v>8490</v>
      </c>
      <c r="AP312" s="361">
        <v>930032662</v>
      </c>
      <c r="AQ312" s="361" t="s">
        <v>8491</v>
      </c>
      <c r="AR312" s="355">
        <v>930030401</v>
      </c>
      <c r="AS312" s="355">
        <v>7161319</v>
      </c>
      <c r="AT312" s="356"/>
      <c r="AU312" s="356"/>
      <c r="AV312" s="356"/>
      <c r="AW312" s="355" t="s">
        <v>6814</v>
      </c>
      <c r="AX312" s="355">
        <v>35.11</v>
      </c>
      <c r="AY312" s="355">
        <v>56.19</v>
      </c>
      <c r="AZ312" s="356"/>
      <c r="BA312" s="356"/>
      <c r="BB312" s="356"/>
      <c r="BC312" s="356"/>
      <c r="BD312" s="356"/>
      <c r="BE312" s="356"/>
      <c r="BF312" s="356"/>
      <c r="BG312" s="356"/>
      <c r="BH312" s="361" t="s">
        <v>8492</v>
      </c>
      <c r="BI312" s="355" t="s">
        <v>6816</v>
      </c>
      <c r="BJ312" s="355" t="s">
        <v>6817</v>
      </c>
      <c r="BK312" s="355" t="s">
        <v>6818</v>
      </c>
      <c r="BL312" s="361" t="s">
        <v>6848</v>
      </c>
      <c r="BM312" s="361" t="s">
        <v>3110</v>
      </c>
      <c r="BN312" s="356"/>
      <c r="BO312" s="356"/>
      <c r="BP312" s="355" t="s">
        <v>6820</v>
      </c>
      <c r="BQ312" s="356"/>
      <c r="BR312" s="356"/>
      <c r="BS312" s="356"/>
      <c r="BT312" s="356"/>
      <c r="BU312" s="356"/>
      <c r="BV312" s="356"/>
      <c r="BW312" s="355" t="s">
        <v>6368</v>
      </c>
    </row>
    <row r="313" spans="1:75" hidden="1">
      <c r="A313" s="399">
        <v>311</v>
      </c>
      <c r="B313" s="399" t="e">
        <v>#N/A</v>
      </c>
      <c r="C313" s="369"/>
      <c r="D313" s="369"/>
      <c r="E313" s="390" t="s">
        <v>2947</v>
      </c>
      <c r="F313" s="399" t="s">
        <v>2944</v>
      </c>
      <c r="G313" s="390" t="s">
        <v>3793</v>
      </c>
      <c r="H313" s="390" t="s">
        <v>3794</v>
      </c>
      <c r="I313" s="390" t="s">
        <v>4118</v>
      </c>
      <c r="J313" s="369"/>
      <c r="K313" s="369"/>
      <c r="L313" s="369"/>
      <c r="M313" s="369"/>
      <c r="N313" s="369"/>
      <c r="O313" s="369"/>
      <c r="P313" s="369"/>
      <c r="Q313" s="369"/>
      <c r="R313" s="369"/>
      <c r="S313" s="369"/>
      <c r="T313" s="369"/>
      <c r="U313" s="371" t="s">
        <v>5810</v>
      </c>
      <c r="V313" s="369"/>
      <c r="W313" s="369"/>
      <c r="X313" s="369"/>
      <c r="Y313" s="369"/>
      <c r="Z313" s="369"/>
      <c r="AA313" s="369"/>
      <c r="AB313" s="369"/>
      <c r="AC313" s="369"/>
      <c r="AD313" s="369"/>
      <c r="AE313" s="369"/>
      <c r="AF313" s="369"/>
      <c r="AG313" s="369"/>
      <c r="AH313" s="369"/>
      <c r="AI313" s="371"/>
      <c r="AJ313" s="372"/>
      <c r="AK313" s="369"/>
      <c r="AL313" s="369"/>
      <c r="AM313" s="369"/>
      <c r="AN313" s="369"/>
      <c r="AO313" s="369"/>
      <c r="AP313" s="369"/>
      <c r="AQ313" s="369"/>
      <c r="AR313" s="371"/>
      <c r="AS313" s="371"/>
      <c r="AT313" s="371"/>
      <c r="AU313" s="372"/>
      <c r="AV313" s="372"/>
      <c r="AW313" s="371"/>
      <c r="AX313" s="371"/>
      <c r="AY313" s="371"/>
      <c r="AZ313" s="372"/>
      <c r="BA313" s="372"/>
      <c r="BB313" s="371"/>
      <c r="BC313" s="371"/>
      <c r="BD313" s="372"/>
      <c r="BE313" s="372"/>
      <c r="BF313" s="372"/>
      <c r="BG313" s="372"/>
      <c r="BH313" s="372"/>
      <c r="BI313" s="369"/>
      <c r="BJ313" s="369"/>
      <c r="BK313" s="369"/>
      <c r="BL313" s="369"/>
      <c r="BM313" s="369"/>
      <c r="BN313" s="369"/>
      <c r="BO313" s="369"/>
      <c r="BP313" s="371"/>
      <c r="BQ313" s="372"/>
      <c r="BR313" s="372"/>
      <c r="BS313" s="372"/>
      <c r="BT313" s="372"/>
      <c r="BU313" s="372"/>
      <c r="BV313" s="372"/>
      <c r="BW313" s="386" t="s">
        <v>6368</v>
      </c>
    </row>
    <row r="314" spans="1:75" hidden="1">
      <c r="A314" s="390">
        <v>312</v>
      </c>
      <c r="B314" s="390" t="e">
        <v>#N/A</v>
      </c>
      <c r="C314" s="371"/>
      <c r="D314" s="371"/>
      <c r="E314" s="390" t="s">
        <v>5518</v>
      </c>
      <c r="F314" s="399" t="s">
        <v>3541</v>
      </c>
      <c r="G314" s="390" t="s">
        <v>3549</v>
      </c>
      <c r="H314" s="401" t="s">
        <v>3795</v>
      </c>
      <c r="I314" s="402" t="s">
        <v>6386</v>
      </c>
      <c r="J314" s="371"/>
      <c r="K314" s="371"/>
      <c r="L314" s="371"/>
      <c r="M314" s="371"/>
      <c r="N314" s="369"/>
      <c r="O314" s="371"/>
      <c r="P314" s="371"/>
      <c r="Q314" s="371"/>
      <c r="R314" s="371"/>
      <c r="S314" s="371"/>
      <c r="T314" s="371"/>
      <c r="U314" s="371" t="s">
        <v>4760</v>
      </c>
      <c r="V314" s="369"/>
      <c r="W314" s="371"/>
      <c r="X314" s="371"/>
      <c r="Y314" s="371"/>
      <c r="Z314" s="371"/>
      <c r="AA314" s="371"/>
      <c r="AB314" s="371"/>
      <c r="AC314" s="371"/>
      <c r="AD314" s="371"/>
      <c r="AE314" s="371"/>
      <c r="AF314" s="371"/>
      <c r="AG314" s="371"/>
      <c r="AH314" s="371"/>
      <c r="AI314" s="372"/>
      <c r="AJ314" s="371"/>
      <c r="AK314" s="371"/>
      <c r="AL314" s="371"/>
      <c r="AM314" s="371"/>
      <c r="AN314" s="371"/>
      <c r="AO314" s="371"/>
      <c r="AP314" s="371"/>
      <c r="AQ314" s="371"/>
      <c r="AR314" s="372"/>
      <c r="AS314" s="372"/>
      <c r="AT314" s="372"/>
      <c r="AU314" s="371"/>
      <c r="AV314" s="371"/>
      <c r="AW314" s="371"/>
      <c r="AX314" s="371"/>
      <c r="AY314" s="371"/>
      <c r="AZ314" s="371"/>
      <c r="BA314" s="371"/>
      <c r="BB314" s="371"/>
      <c r="BC314" s="371"/>
      <c r="BD314" s="371"/>
      <c r="BE314" s="371"/>
      <c r="BF314" s="371"/>
      <c r="BG314" s="371"/>
      <c r="BH314" s="371"/>
      <c r="BI314" s="369"/>
      <c r="BJ314" s="369"/>
      <c r="BK314" s="369"/>
      <c r="BL314" s="371"/>
      <c r="BM314" s="371"/>
      <c r="BN314" s="371"/>
      <c r="BO314" s="371"/>
      <c r="BP314" s="371"/>
      <c r="BQ314" s="371"/>
      <c r="BR314" s="371"/>
      <c r="BS314" s="371"/>
      <c r="BT314" s="371"/>
      <c r="BU314" s="371"/>
      <c r="BV314" s="371"/>
      <c r="BW314" s="371" t="s">
        <v>6390</v>
      </c>
    </row>
    <row r="315" spans="1:75" hidden="1">
      <c r="A315" s="390">
        <v>313</v>
      </c>
      <c r="B315" s="390" t="e">
        <v>#N/A</v>
      </c>
      <c r="C315" s="371"/>
      <c r="D315" s="371"/>
      <c r="E315" s="390" t="s">
        <v>166</v>
      </c>
      <c r="F315" s="399" t="s">
        <v>3541</v>
      </c>
      <c r="G315" s="390" t="s">
        <v>3546</v>
      </c>
      <c r="H315" s="401" t="s">
        <v>3796</v>
      </c>
      <c r="I315" s="402" t="s">
        <v>6391</v>
      </c>
      <c r="J315" s="371"/>
      <c r="K315" s="371"/>
      <c r="L315" s="371"/>
      <c r="M315" s="371"/>
      <c r="N315" s="369"/>
      <c r="O315" s="371"/>
      <c r="P315" s="371"/>
      <c r="Q315" s="371"/>
      <c r="R315" s="371"/>
      <c r="S315" s="371"/>
      <c r="T315" s="371"/>
      <c r="U315" s="371" t="s">
        <v>5810</v>
      </c>
      <c r="V315" s="369"/>
      <c r="W315" s="371"/>
      <c r="X315" s="371"/>
      <c r="Y315" s="371"/>
      <c r="Z315" s="371"/>
      <c r="AA315" s="371"/>
      <c r="AB315" s="371"/>
      <c r="AC315" s="371"/>
      <c r="AD315" s="371"/>
      <c r="AE315" s="371"/>
      <c r="AF315" s="371"/>
      <c r="AG315" s="371"/>
      <c r="AH315" s="371"/>
      <c r="AI315" s="371"/>
      <c r="AJ315" s="372"/>
      <c r="AK315" s="371"/>
      <c r="AL315" s="371"/>
      <c r="AM315" s="371"/>
      <c r="AN315" s="371"/>
      <c r="AO315" s="371"/>
      <c r="AP315" s="371"/>
      <c r="AQ315" s="371"/>
      <c r="AR315" s="371"/>
      <c r="AS315" s="371"/>
      <c r="AT315" s="371"/>
      <c r="AU315" s="372"/>
      <c r="AV315" s="372"/>
      <c r="AW315" s="371"/>
      <c r="AX315" s="371"/>
      <c r="AY315" s="371"/>
      <c r="AZ315" s="372"/>
      <c r="BA315" s="372"/>
      <c r="BB315" s="371"/>
      <c r="BC315" s="371"/>
      <c r="BD315" s="372"/>
      <c r="BE315" s="372"/>
      <c r="BF315" s="372"/>
      <c r="BG315" s="372"/>
      <c r="BH315" s="372"/>
      <c r="BI315" s="369"/>
      <c r="BJ315" s="369"/>
      <c r="BK315" s="369"/>
      <c r="BL315" s="371"/>
      <c r="BM315" s="371"/>
      <c r="BN315" s="371"/>
      <c r="BO315" s="371"/>
      <c r="BP315" s="371"/>
      <c r="BQ315" s="372"/>
      <c r="BR315" s="372"/>
      <c r="BS315" s="372"/>
      <c r="BT315" s="372"/>
      <c r="BU315" s="371"/>
      <c r="BV315" s="371"/>
      <c r="BW315" s="386" t="s">
        <v>6390</v>
      </c>
    </row>
    <row r="316" spans="1:75">
      <c r="A316" s="355">
        <v>314</v>
      </c>
      <c r="B316" s="355" t="s">
        <v>6699</v>
      </c>
      <c r="C316" s="355" t="s">
        <v>4769</v>
      </c>
      <c r="D316" s="356"/>
      <c r="E316" s="355" t="s">
        <v>166</v>
      </c>
      <c r="F316" s="361" t="s">
        <v>3541</v>
      </c>
      <c r="G316" s="361" t="s">
        <v>3797</v>
      </c>
      <c r="H316" s="403" t="s">
        <v>3798</v>
      </c>
      <c r="I316" s="403" t="s">
        <v>6395</v>
      </c>
      <c r="J316" s="361" t="s">
        <v>6930</v>
      </c>
      <c r="K316" s="361">
        <v>82288071754</v>
      </c>
      <c r="L316" s="355" t="s">
        <v>4879</v>
      </c>
      <c r="M316" s="356"/>
      <c r="N316" s="361" t="s">
        <v>4831</v>
      </c>
      <c r="O316" s="368">
        <v>43383</v>
      </c>
      <c r="P316" s="368">
        <v>43385</v>
      </c>
      <c r="Q316" s="358">
        <v>43424</v>
      </c>
      <c r="R316" s="359">
        <v>0.60277777777777775</v>
      </c>
      <c r="S316" s="361" t="s">
        <v>6352</v>
      </c>
      <c r="T316" s="361" t="s">
        <v>8493</v>
      </c>
      <c r="U316" s="355" t="s">
        <v>5810</v>
      </c>
      <c r="V316" s="355" t="s">
        <v>4322</v>
      </c>
      <c r="W316" s="361" t="s">
        <v>4323</v>
      </c>
      <c r="X316" s="361" t="s">
        <v>8494</v>
      </c>
      <c r="Y316" s="361">
        <v>1</v>
      </c>
      <c r="Z316" s="356"/>
      <c r="AA316" s="355">
        <f>VLOOKUP(B316,TaskSurvey!$A$2:$AR$237,21,FALSE)</f>
        <v>0</v>
      </c>
      <c r="AB316" s="355">
        <f>VLOOKUP(B316,TaskSurvey!$A$2:$AR$237,22,FALSE)</f>
        <v>0</v>
      </c>
      <c r="AC316" s="356"/>
      <c r="AD316" s="356"/>
      <c r="AE316" s="361"/>
      <c r="AF316" s="361">
        <v>150</v>
      </c>
      <c r="AG316" s="361">
        <v>159</v>
      </c>
      <c r="AH316" s="356"/>
      <c r="AI316" s="356"/>
      <c r="AJ316" s="361" t="s">
        <v>7306</v>
      </c>
      <c r="AK316" s="361">
        <v>180</v>
      </c>
      <c r="AL316" s="361" t="s">
        <v>6808</v>
      </c>
      <c r="AM316" s="361">
        <v>13194938</v>
      </c>
      <c r="AN316" s="361" t="s">
        <v>8495</v>
      </c>
      <c r="AO316" s="361" t="s">
        <v>8496</v>
      </c>
      <c r="AP316" s="361" t="s">
        <v>8243</v>
      </c>
      <c r="AQ316" s="361" t="s">
        <v>8497</v>
      </c>
      <c r="AR316" s="355">
        <v>930030387</v>
      </c>
      <c r="AS316" s="355" t="s">
        <v>8498</v>
      </c>
      <c r="AT316" s="356"/>
      <c r="AU316" s="356"/>
      <c r="AV316" s="356"/>
      <c r="AW316" s="355" t="s">
        <v>6814</v>
      </c>
      <c r="AX316" s="355" t="s">
        <v>8499</v>
      </c>
      <c r="AY316" s="355" t="s">
        <v>8500</v>
      </c>
      <c r="AZ316" s="356"/>
      <c r="BA316" s="356"/>
      <c r="BB316" s="356"/>
      <c r="BC316" s="356"/>
      <c r="BD316" s="356"/>
      <c r="BE316" s="356"/>
      <c r="BF316" s="356"/>
      <c r="BG316" s="356"/>
      <c r="BH316" s="361" t="s">
        <v>8501</v>
      </c>
      <c r="BI316" s="361" t="s">
        <v>6816</v>
      </c>
      <c r="BJ316" s="355" t="s">
        <v>6817</v>
      </c>
      <c r="BK316" s="355" t="s">
        <v>6818</v>
      </c>
      <c r="BL316" s="361" t="s">
        <v>6930</v>
      </c>
      <c r="BM316" s="361" t="s">
        <v>3087</v>
      </c>
      <c r="BN316" s="361"/>
      <c r="BO316" s="356"/>
      <c r="BP316" s="355" t="s">
        <v>6820</v>
      </c>
      <c r="BQ316" s="356"/>
      <c r="BR316" s="356"/>
      <c r="BS316" s="356"/>
      <c r="BT316" s="356"/>
      <c r="BU316" s="356"/>
      <c r="BV316" s="356"/>
      <c r="BW316" s="355" t="s">
        <v>6390</v>
      </c>
    </row>
    <row r="317" spans="1:75">
      <c r="A317" s="355">
        <v>315</v>
      </c>
      <c r="B317" s="355" t="s">
        <v>6700</v>
      </c>
      <c r="C317" s="355" t="s">
        <v>4769</v>
      </c>
      <c r="D317" s="356"/>
      <c r="E317" s="361" t="s">
        <v>2947</v>
      </c>
      <c r="F317" s="361" t="s">
        <v>3294</v>
      </c>
      <c r="G317" s="361" t="s">
        <v>3295</v>
      </c>
      <c r="H317" s="361" t="s">
        <v>3799</v>
      </c>
      <c r="I317" s="404" t="s">
        <v>4667</v>
      </c>
      <c r="J317" s="361" t="s">
        <v>3099</v>
      </c>
      <c r="K317" s="361">
        <v>82291777645</v>
      </c>
      <c r="L317" s="355" t="s">
        <v>6243</v>
      </c>
      <c r="M317" s="356"/>
      <c r="N317" s="356"/>
      <c r="O317" s="361" t="s">
        <v>8502</v>
      </c>
      <c r="P317" s="361" t="s">
        <v>8502</v>
      </c>
      <c r="Q317" s="361" t="s">
        <v>8502</v>
      </c>
      <c r="R317" s="356"/>
      <c r="S317" s="361" t="s">
        <v>8503</v>
      </c>
      <c r="T317" s="361">
        <v>85241110337</v>
      </c>
      <c r="U317" s="355" t="s">
        <v>5810</v>
      </c>
      <c r="V317" s="355" t="s">
        <v>4665</v>
      </c>
      <c r="W317" s="361" t="s">
        <v>4666</v>
      </c>
      <c r="X317" s="361" t="s">
        <v>8504</v>
      </c>
      <c r="Y317" s="356"/>
      <c r="Z317" s="356"/>
      <c r="AA317" s="355">
        <f>VLOOKUP(B317,TaskSurvey!$A$2:$AR$237,21,FALSE)</f>
        <v>0</v>
      </c>
      <c r="AB317" s="355">
        <f>VLOOKUP(B317,TaskSurvey!$A$2:$AR$237,22,FALSE)</f>
        <v>0</v>
      </c>
      <c r="AC317" s="356"/>
      <c r="AD317" s="356"/>
      <c r="AE317" s="356"/>
      <c r="AF317" s="356"/>
      <c r="AG317" s="361">
        <v>128</v>
      </c>
      <c r="AH317" s="356"/>
      <c r="AI317" s="356"/>
      <c r="AJ317" s="356"/>
      <c r="AK317" s="356"/>
      <c r="AL317" s="356"/>
      <c r="AM317" s="361">
        <v>13195292</v>
      </c>
      <c r="AN317" s="361" t="s">
        <v>8505</v>
      </c>
      <c r="AO317" s="361" t="s">
        <v>8506</v>
      </c>
      <c r="AP317" s="361">
        <v>930032661</v>
      </c>
      <c r="AQ317" s="361" t="s">
        <v>8507</v>
      </c>
      <c r="AR317" s="355">
        <v>930030399</v>
      </c>
      <c r="AS317" s="355">
        <v>5170979</v>
      </c>
      <c r="AT317" s="356"/>
      <c r="AU317" s="356"/>
      <c r="AV317" s="356"/>
      <c r="AW317" s="355" t="s">
        <v>6814</v>
      </c>
      <c r="AX317" s="355" t="s">
        <v>8508</v>
      </c>
      <c r="AY317" s="355" t="s">
        <v>8509</v>
      </c>
      <c r="AZ317" s="356"/>
      <c r="BA317" s="356"/>
      <c r="BB317" s="356"/>
      <c r="BC317" s="356"/>
      <c r="BD317" s="356"/>
      <c r="BE317" s="356"/>
      <c r="BF317" s="356"/>
      <c r="BG317" s="356"/>
      <c r="BH317" s="356"/>
      <c r="BI317" s="361" t="s">
        <v>6816</v>
      </c>
      <c r="BJ317" s="355" t="s">
        <v>6817</v>
      </c>
      <c r="BK317" s="355" t="s">
        <v>6818</v>
      </c>
      <c r="BL317" s="361" t="s">
        <v>3099</v>
      </c>
      <c r="BM317" s="361" t="s">
        <v>3099</v>
      </c>
      <c r="BN317" s="356"/>
      <c r="BO317" s="356"/>
      <c r="BP317" s="355" t="s">
        <v>6820</v>
      </c>
      <c r="BQ317" s="356"/>
      <c r="BR317" s="356"/>
      <c r="BS317" s="356"/>
      <c r="BT317" s="356"/>
      <c r="BU317" s="356"/>
      <c r="BV317" s="356"/>
      <c r="BW317" s="355" t="s">
        <v>6405</v>
      </c>
    </row>
    <row r="318" spans="1:75">
      <c r="A318" s="355">
        <v>316</v>
      </c>
      <c r="B318" s="355" t="s">
        <v>6701</v>
      </c>
      <c r="C318" s="355" t="s">
        <v>4769</v>
      </c>
      <c r="D318" s="356"/>
      <c r="E318" s="361" t="s">
        <v>2947</v>
      </c>
      <c r="F318" s="361" t="s">
        <v>3294</v>
      </c>
      <c r="G318" s="361" t="s">
        <v>3296</v>
      </c>
      <c r="H318" s="361" t="s">
        <v>3800</v>
      </c>
      <c r="I318" s="376" t="s">
        <v>4670</v>
      </c>
      <c r="J318" s="361" t="s">
        <v>5796</v>
      </c>
      <c r="K318" s="361">
        <v>89676706341</v>
      </c>
      <c r="L318" s="355" t="s">
        <v>6243</v>
      </c>
      <c r="M318" s="356"/>
      <c r="N318" s="356"/>
      <c r="O318" s="361" t="s">
        <v>8502</v>
      </c>
      <c r="P318" s="361" t="s">
        <v>8502</v>
      </c>
      <c r="Q318" s="361" t="s">
        <v>8502</v>
      </c>
      <c r="R318" s="356"/>
      <c r="S318" s="361" t="s">
        <v>6407</v>
      </c>
      <c r="T318" s="361">
        <v>82292634799</v>
      </c>
      <c r="U318" s="355" t="s">
        <v>5810</v>
      </c>
      <c r="V318" s="355" t="s">
        <v>4668</v>
      </c>
      <c r="W318" s="361" t="s">
        <v>4669</v>
      </c>
      <c r="X318" s="361" t="s">
        <v>8510</v>
      </c>
      <c r="Y318" s="356"/>
      <c r="Z318" s="356"/>
      <c r="AA318" s="355">
        <f>VLOOKUP(B318,TaskSurvey!$A$2:$AR$237,21,FALSE)</f>
        <v>0</v>
      </c>
      <c r="AB318" s="355">
        <f>VLOOKUP(B318,TaskSurvey!$A$2:$AR$237,22,FALSE)</f>
        <v>0</v>
      </c>
      <c r="AC318" s="356"/>
      <c r="AD318" s="356"/>
      <c r="AE318" s="356"/>
      <c r="AF318" s="356"/>
      <c r="AG318" s="361">
        <v>141</v>
      </c>
      <c r="AH318" s="356"/>
      <c r="AI318" s="356"/>
      <c r="AJ318" s="356"/>
      <c r="AK318" s="356"/>
      <c r="AL318" s="356"/>
      <c r="AM318" s="361">
        <v>13196041</v>
      </c>
      <c r="AN318" s="361" t="s">
        <v>8511</v>
      </c>
      <c r="AO318" s="361" t="s">
        <v>8512</v>
      </c>
      <c r="AP318" s="361">
        <v>930032662</v>
      </c>
      <c r="AQ318" s="361" t="s">
        <v>8513</v>
      </c>
      <c r="AR318" s="355">
        <v>930032516</v>
      </c>
      <c r="AS318" s="355" t="s">
        <v>8514</v>
      </c>
      <c r="AT318" s="356"/>
      <c r="AU318" s="356"/>
      <c r="AV318" s="356"/>
      <c r="AW318" s="355" t="s">
        <v>6814</v>
      </c>
      <c r="AX318" s="355" t="s">
        <v>8515</v>
      </c>
      <c r="AY318" s="355" t="s">
        <v>8516</v>
      </c>
      <c r="AZ318" s="356"/>
      <c r="BA318" s="356"/>
      <c r="BB318" s="356"/>
      <c r="BC318" s="356"/>
      <c r="BD318" s="356"/>
      <c r="BE318" s="356"/>
      <c r="BF318" s="356"/>
      <c r="BG318" s="356"/>
      <c r="BH318" s="356"/>
      <c r="BI318" s="361" t="s">
        <v>6816</v>
      </c>
      <c r="BJ318" s="355" t="s">
        <v>6817</v>
      </c>
      <c r="BK318" s="355" t="s">
        <v>6818</v>
      </c>
      <c r="BL318" s="361" t="s">
        <v>5796</v>
      </c>
      <c r="BM318" s="361" t="s">
        <v>5796</v>
      </c>
      <c r="BN318" s="356"/>
      <c r="BO318" s="356"/>
      <c r="BP318" s="355" t="s">
        <v>6820</v>
      </c>
      <c r="BQ318" s="356"/>
      <c r="BR318" s="356"/>
      <c r="BS318" s="356"/>
      <c r="BT318" s="356"/>
      <c r="BU318" s="356"/>
      <c r="BV318" s="356"/>
      <c r="BW318" s="356"/>
    </row>
    <row r="319" spans="1:75">
      <c r="A319" s="355">
        <v>317</v>
      </c>
      <c r="B319" s="355" t="s">
        <v>6702</v>
      </c>
      <c r="C319" s="355" t="s">
        <v>4769</v>
      </c>
      <c r="D319" s="356"/>
      <c r="E319" s="361" t="s">
        <v>2947</v>
      </c>
      <c r="F319" s="361" t="s">
        <v>3294</v>
      </c>
      <c r="G319" s="361" t="s">
        <v>3297</v>
      </c>
      <c r="H319" s="361" t="s">
        <v>3801</v>
      </c>
      <c r="I319" s="405" t="s">
        <v>4673</v>
      </c>
      <c r="J319" s="361" t="s">
        <v>7999</v>
      </c>
      <c r="K319" s="361">
        <v>82110096353</v>
      </c>
      <c r="L319" s="355" t="s">
        <v>6243</v>
      </c>
      <c r="M319" s="356"/>
      <c r="N319" s="356"/>
      <c r="O319" s="361" t="s">
        <v>8502</v>
      </c>
      <c r="P319" s="361" t="s">
        <v>8502</v>
      </c>
      <c r="Q319" s="361" t="s">
        <v>8502</v>
      </c>
      <c r="R319" s="356"/>
      <c r="S319" s="361" t="s">
        <v>6409</v>
      </c>
      <c r="T319" s="361">
        <v>85241465693</v>
      </c>
      <c r="U319" s="355" t="s">
        <v>5810</v>
      </c>
      <c r="V319" s="355" t="s">
        <v>4671</v>
      </c>
      <c r="W319" s="361" t="s">
        <v>4672</v>
      </c>
      <c r="X319" s="356"/>
      <c r="Y319" s="356"/>
      <c r="Z319" s="356"/>
      <c r="AA319" s="355">
        <f>VLOOKUP(B319,TaskSurvey!$A$2:$AR$237,21,FALSE)</f>
        <v>0</v>
      </c>
      <c r="AB319" s="355">
        <f>VLOOKUP(B319,TaskSurvey!$A$2:$AR$237,22,FALSE)</f>
        <v>0</v>
      </c>
      <c r="AC319" s="356"/>
      <c r="AD319" s="356"/>
      <c r="AE319" s="356"/>
      <c r="AF319" s="356"/>
      <c r="AG319" s="361">
        <v>132</v>
      </c>
      <c r="AH319" s="356"/>
      <c r="AI319" s="356"/>
      <c r="AJ319" s="356"/>
      <c r="AK319" s="356"/>
      <c r="AL319" s="356"/>
      <c r="AM319" s="361">
        <v>13196299</v>
      </c>
      <c r="AN319" s="361" t="s">
        <v>8517</v>
      </c>
      <c r="AO319" s="361" t="s">
        <v>8518</v>
      </c>
      <c r="AP319" s="361">
        <v>930032640</v>
      </c>
      <c r="AQ319" s="361" t="s">
        <v>8519</v>
      </c>
      <c r="AR319" s="355">
        <v>930027986</v>
      </c>
      <c r="AS319" s="355">
        <v>5170982</v>
      </c>
      <c r="AT319" s="356"/>
      <c r="AU319" s="356"/>
      <c r="AV319" s="356"/>
      <c r="AW319" s="355" t="s">
        <v>6814</v>
      </c>
      <c r="AX319" s="355" t="s">
        <v>8520</v>
      </c>
      <c r="AY319" s="355" t="s">
        <v>8521</v>
      </c>
      <c r="AZ319" s="356"/>
      <c r="BA319" s="356"/>
      <c r="BB319" s="356"/>
      <c r="BC319" s="356"/>
      <c r="BD319" s="356"/>
      <c r="BE319" s="356"/>
      <c r="BF319" s="356"/>
      <c r="BG319" s="356"/>
      <c r="BH319" s="356"/>
      <c r="BI319" s="361" t="s">
        <v>6816</v>
      </c>
      <c r="BJ319" s="355" t="s">
        <v>6817</v>
      </c>
      <c r="BK319" s="355" t="s">
        <v>6818</v>
      </c>
      <c r="BL319" s="361" t="s">
        <v>7999</v>
      </c>
      <c r="BM319" s="361" t="s">
        <v>7999</v>
      </c>
      <c r="BN319" s="356"/>
      <c r="BO319" s="356"/>
      <c r="BP319" s="355" t="s">
        <v>6820</v>
      </c>
      <c r="BQ319" s="356"/>
      <c r="BR319" s="356"/>
      <c r="BS319" s="356"/>
      <c r="BT319" s="356"/>
      <c r="BU319" s="356"/>
      <c r="BV319" s="356"/>
      <c r="BW319" s="355" t="s">
        <v>6405</v>
      </c>
    </row>
    <row r="320" spans="1:75">
      <c r="A320" s="355">
        <v>318</v>
      </c>
      <c r="B320" s="355" t="s">
        <v>6703</v>
      </c>
      <c r="C320" s="361"/>
      <c r="D320" s="356"/>
      <c r="E320" s="361" t="s">
        <v>5518</v>
      </c>
      <c r="F320" s="361" t="s">
        <v>3541</v>
      </c>
      <c r="G320" s="361" t="s">
        <v>3549</v>
      </c>
      <c r="H320" s="361" t="s">
        <v>3802</v>
      </c>
      <c r="I320" s="355" t="s">
        <v>4650</v>
      </c>
      <c r="J320" s="361" t="s">
        <v>3046</v>
      </c>
      <c r="K320" s="361">
        <v>87875994447</v>
      </c>
      <c r="L320" s="355" t="s">
        <v>4827</v>
      </c>
      <c r="M320" s="356"/>
      <c r="N320" s="356"/>
      <c r="O320" s="358">
        <v>43431</v>
      </c>
      <c r="P320" s="358">
        <v>43431</v>
      </c>
      <c r="Q320" s="358">
        <v>43431</v>
      </c>
      <c r="R320" s="359">
        <v>0.60902777777777783</v>
      </c>
      <c r="S320" s="361" t="s">
        <v>8522</v>
      </c>
      <c r="T320" s="361">
        <v>85316695880</v>
      </c>
      <c r="U320" s="361" t="s">
        <v>5810</v>
      </c>
      <c r="V320" s="378" t="s">
        <v>4647</v>
      </c>
      <c r="W320" s="361" t="s">
        <v>4648</v>
      </c>
      <c r="X320" s="361" t="s">
        <v>8523</v>
      </c>
      <c r="Y320" s="356"/>
      <c r="Z320" s="356"/>
      <c r="AA320" s="355">
        <f>VLOOKUP(B320,TaskSurvey!$A$2:$AR$237,21,FALSE)</f>
        <v>0</v>
      </c>
      <c r="AB320" s="355">
        <f>VLOOKUP(B320,TaskSurvey!$A$2:$AR$237,22,FALSE)</f>
        <v>0</v>
      </c>
      <c r="AC320" s="356"/>
      <c r="AD320" s="356"/>
      <c r="AE320" s="356"/>
      <c r="AF320" s="361"/>
      <c r="AG320" s="361">
        <v>152</v>
      </c>
      <c r="AH320" s="356"/>
      <c r="AI320" s="356"/>
      <c r="AJ320" s="356"/>
      <c r="AK320" s="356"/>
      <c r="AL320" s="356"/>
      <c r="AM320" s="361">
        <v>13198576</v>
      </c>
      <c r="AN320" s="361" t="s">
        <v>8524</v>
      </c>
      <c r="AO320" s="361" t="s">
        <v>8525</v>
      </c>
      <c r="AP320" s="361">
        <v>930032643</v>
      </c>
      <c r="AQ320" s="361" t="s">
        <v>8526</v>
      </c>
      <c r="AR320" s="355">
        <v>930027983</v>
      </c>
      <c r="AS320" s="355">
        <v>5170897</v>
      </c>
      <c r="AT320" s="356"/>
      <c r="AU320" s="356"/>
      <c r="AV320" s="356"/>
      <c r="AW320" s="355" t="s">
        <v>6814</v>
      </c>
      <c r="AX320" s="355">
        <v>35.42</v>
      </c>
      <c r="AY320" s="355">
        <v>53.55</v>
      </c>
      <c r="AZ320" s="356"/>
      <c r="BA320" s="356"/>
      <c r="BB320" s="356"/>
      <c r="BC320" s="356"/>
      <c r="BD320" s="356"/>
      <c r="BE320" s="356"/>
      <c r="BF320" s="356"/>
      <c r="BG320" s="356"/>
      <c r="BH320" s="356"/>
      <c r="BI320" s="361" t="s">
        <v>6816</v>
      </c>
      <c r="BJ320" s="355" t="s">
        <v>6817</v>
      </c>
      <c r="BK320" s="355" t="s">
        <v>6818</v>
      </c>
      <c r="BL320" s="361" t="s">
        <v>3046</v>
      </c>
      <c r="BM320" s="361" t="s">
        <v>3046</v>
      </c>
      <c r="BN320" s="356"/>
      <c r="BO320" s="356"/>
      <c r="BP320" s="355" t="s">
        <v>6820</v>
      </c>
      <c r="BQ320" s="356"/>
      <c r="BR320" s="356"/>
      <c r="BS320" s="356"/>
      <c r="BT320" s="356"/>
      <c r="BU320" s="356"/>
      <c r="BV320" s="356"/>
      <c r="BW320" s="356"/>
    </row>
    <row r="321" spans="1:75" hidden="1">
      <c r="A321" s="370">
        <v>319</v>
      </c>
      <c r="B321" s="370" t="e">
        <v>#N/A</v>
      </c>
      <c r="C321" s="369"/>
      <c r="D321" s="369"/>
      <c r="E321" s="373" t="s">
        <v>5518</v>
      </c>
      <c r="F321" s="373" t="s">
        <v>3541</v>
      </c>
      <c r="G321" s="373" t="s">
        <v>3549</v>
      </c>
      <c r="H321" s="373" t="s">
        <v>3803</v>
      </c>
      <c r="I321" s="370" t="s">
        <v>6418</v>
      </c>
      <c r="J321" s="369"/>
      <c r="K321" s="369"/>
      <c r="L321" s="369"/>
      <c r="M321" s="369"/>
      <c r="N321" s="369"/>
      <c r="O321" s="369"/>
      <c r="P321" s="369"/>
      <c r="Q321" s="369"/>
      <c r="R321" s="369"/>
      <c r="S321" s="369"/>
      <c r="T321" s="369"/>
      <c r="U321" s="373" t="s">
        <v>4760</v>
      </c>
      <c r="V321" s="369"/>
      <c r="W321" s="369"/>
      <c r="X321" s="369"/>
      <c r="Y321" s="369"/>
      <c r="Z321" s="369"/>
      <c r="AA321" s="369"/>
      <c r="AB321" s="369"/>
      <c r="AC321" s="369"/>
      <c r="AD321" s="369"/>
      <c r="AE321" s="369"/>
      <c r="AF321" s="369"/>
      <c r="AG321" s="369"/>
      <c r="AH321" s="369"/>
      <c r="AI321" s="372"/>
      <c r="AJ321" s="372"/>
      <c r="AK321" s="369"/>
      <c r="AL321" s="369"/>
      <c r="AM321" s="369"/>
      <c r="AN321" s="369"/>
      <c r="AO321" s="369"/>
      <c r="AP321" s="369"/>
      <c r="AQ321" s="369"/>
      <c r="AR321" s="372"/>
      <c r="AS321" s="372"/>
      <c r="AT321" s="372"/>
      <c r="AU321" s="372"/>
      <c r="AV321" s="372"/>
      <c r="AW321" s="369"/>
      <c r="AX321" s="369"/>
      <c r="AY321" s="372"/>
      <c r="AZ321" s="372"/>
      <c r="BA321" s="372"/>
      <c r="BB321" s="369"/>
      <c r="BC321" s="369"/>
      <c r="BD321" s="372"/>
      <c r="BE321" s="372"/>
      <c r="BF321" s="372"/>
      <c r="BG321" s="372"/>
      <c r="BH321" s="372"/>
      <c r="BI321" s="369"/>
      <c r="BJ321" s="369"/>
      <c r="BK321" s="369"/>
      <c r="BL321" s="369"/>
      <c r="BM321" s="369"/>
      <c r="BN321" s="369"/>
      <c r="BO321" s="369"/>
      <c r="BP321" s="369"/>
      <c r="BQ321" s="372"/>
      <c r="BR321" s="372"/>
      <c r="BS321" s="372"/>
      <c r="BT321" s="372"/>
      <c r="BU321" s="372"/>
      <c r="BV321" s="372"/>
      <c r="BW321" s="372"/>
    </row>
    <row r="322" spans="1:75" hidden="1">
      <c r="A322" s="370">
        <v>320</v>
      </c>
      <c r="B322" s="370" t="e">
        <v>#N/A</v>
      </c>
      <c r="C322" s="369"/>
      <c r="D322" s="369"/>
      <c r="E322" s="373" t="s">
        <v>3842</v>
      </c>
      <c r="F322" s="373" t="s">
        <v>3492</v>
      </c>
      <c r="G322" s="373" t="s">
        <v>2688</v>
      </c>
      <c r="H322" s="373" t="s">
        <v>3804</v>
      </c>
      <c r="I322" s="369"/>
      <c r="J322" s="369"/>
      <c r="K322" s="369"/>
      <c r="L322" s="369"/>
      <c r="M322" s="369"/>
      <c r="N322" s="369"/>
      <c r="O322" s="369"/>
      <c r="P322" s="369"/>
      <c r="Q322" s="369"/>
      <c r="R322" s="369"/>
      <c r="S322" s="369"/>
      <c r="T322" s="369"/>
      <c r="U322" s="373" t="s">
        <v>6423</v>
      </c>
      <c r="V322" s="369"/>
      <c r="W322" s="369"/>
      <c r="X322" s="369"/>
      <c r="Y322" s="369"/>
      <c r="Z322" s="369"/>
      <c r="AA322" s="369"/>
      <c r="AB322" s="369"/>
      <c r="AC322" s="369"/>
      <c r="AD322" s="369"/>
      <c r="AE322" s="369"/>
      <c r="AF322" s="369"/>
      <c r="AG322" s="369"/>
      <c r="AH322" s="369"/>
      <c r="AI322" s="371"/>
      <c r="AJ322" s="371"/>
      <c r="AK322" s="369"/>
      <c r="AL322" s="369"/>
      <c r="AM322" s="369"/>
      <c r="AN322" s="369"/>
      <c r="AO322" s="369"/>
      <c r="AP322" s="369"/>
      <c r="AQ322" s="369"/>
      <c r="AR322" s="371"/>
      <c r="AS322" s="371"/>
      <c r="AT322" s="371"/>
      <c r="AU322" s="371"/>
      <c r="AV322" s="371"/>
      <c r="AW322" s="369"/>
      <c r="AX322" s="369"/>
      <c r="AY322" s="371"/>
      <c r="AZ322" s="371"/>
      <c r="BA322" s="371"/>
      <c r="BB322" s="369"/>
      <c r="BC322" s="369"/>
      <c r="BD322" s="371"/>
      <c r="BE322" s="371"/>
      <c r="BF322" s="371"/>
      <c r="BG322" s="371"/>
      <c r="BH322" s="371"/>
      <c r="BI322" s="369"/>
      <c r="BJ322" s="369"/>
      <c r="BK322" s="369"/>
      <c r="BL322" s="369"/>
      <c r="BM322" s="369"/>
      <c r="BN322" s="369"/>
      <c r="BO322" s="369"/>
      <c r="BP322" s="369"/>
      <c r="BQ322" s="371"/>
      <c r="BR322" s="371"/>
      <c r="BS322" s="371"/>
      <c r="BT322" s="371"/>
      <c r="BU322" s="371"/>
      <c r="BV322" s="371"/>
      <c r="BW322" s="371"/>
    </row>
    <row r="323" spans="1:75">
      <c r="A323" s="355">
        <v>321</v>
      </c>
      <c r="B323" s="355" t="s">
        <v>6704</v>
      </c>
      <c r="C323" s="356"/>
      <c r="D323" s="356"/>
      <c r="E323" s="356" t="s">
        <v>5518</v>
      </c>
      <c r="F323" s="356" t="s">
        <v>3541</v>
      </c>
      <c r="G323" s="356" t="s">
        <v>3805</v>
      </c>
      <c r="H323" s="356" t="s">
        <v>3806</v>
      </c>
      <c r="I323" s="355" t="s">
        <v>4657</v>
      </c>
      <c r="J323" s="361" t="s">
        <v>5796</v>
      </c>
      <c r="K323" s="361">
        <v>89676706341</v>
      </c>
      <c r="L323" s="355" t="s">
        <v>4827</v>
      </c>
      <c r="M323" s="356"/>
      <c r="N323" s="356"/>
      <c r="O323" s="361" t="s">
        <v>8527</v>
      </c>
      <c r="P323" s="361" t="s">
        <v>8528</v>
      </c>
      <c r="Q323" s="361" t="s">
        <v>8528</v>
      </c>
      <c r="R323" s="356"/>
      <c r="S323" s="361" t="s">
        <v>6424</v>
      </c>
      <c r="T323" s="361">
        <v>87781000637</v>
      </c>
      <c r="U323" s="356" t="s">
        <v>6423</v>
      </c>
      <c r="V323" s="378" t="s">
        <v>4655</v>
      </c>
      <c r="W323" s="361" t="s">
        <v>4656</v>
      </c>
      <c r="X323" s="361" t="s">
        <v>8529</v>
      </c>
      <c r="Y323" s="356"/>
      <c r="Z323" s="356"/>
      <c r="AA323" s="355">
        <f>VLOOKUP(B323,TaskSurvey!$A$2:$AR$237,21,FALSE)</f>
        <v>0</v>
      </c>
      <c r="AB323" s="355">
        <f>VLOOKUP(B323,TaskSurvey!$A$2:$AR$237,22,FALSE)</f>
        <v>0</v>
      </c>
      <c r="AC323" s="356"/>
      <c r="AD323" s="356"/>
      <c r="AE323" s="356"/>
      <c r="AF323" s="356"/>
      <c r="AG323" s="361">
        <v>140</v>
      </c>
      <c r="AH323" s="356"/>
      <c r="AI323" s="356"/>
      <c r="AJ323" s="356"/>
      <c r="AK323" s="356"/>
      <c r="AL323" s="356"/>
      <c r="AM323" s="361">
        <v>13216194</v>
      </c>
      <c r="AN323" s="361" t="s">
        <v>8530</v>
      </c>
      <c r="AO323" s="361" t="s">
        <v>8531</v>
      </c>
      <c r="AP323" s="361">
        <v>930032618</v>
      </c>
      <c r="AQ323" s="361" t="s">
        <v>8532</v>
      </c>
      <c r="AR323" s="355">
        <v>930030403</v>
      </c>
      <c r="AS323" s="355" t="s">
        <v>8533</v>
      </c>
      <c r="AT323" s="356"/>
      <c r="AU323" s="356"/>
      <c r="AV323" s="356"/>
      <c r="AW323" s="355" t="s">
        <v>6814</v>
      </c>
      <c r="AX323" s="355" t="s">
        <v>8534</v>
      </c>
      <c r="AY323" s="355" t="s">
        <v>8535</v>
      </c>
      <c r="AZ323" s="356"/>
      <c r="BA323" s="356"/>
      <c r="BB323" s="356"/>
      <c r="BC323" s="356"/>
      <c r="BD323" s="356"/>
      <c r="BE323" s="356"/>
      <c r="BF323" s="356"/>
      <c r="BG323" s="356"/>
      <c r="BH323" s="356"/>
      <c r="BI323" s="361" t="s">
        <v>6816</v>
      </c>
      <c r="BJ323" s="355" t="s">
        <v>6817</v>
      </c>
      <c r="BK323" s="355" t="s">
        <v>6818</v>
      </c>
      <c r="BL323" s="361" t="s">
        <v>5796</v>
      </c>
      <c r="BM323" s="361" t="s">
        <v>5796</v>
      </c>
      <c r="BN323" s="356"/>
      <c r="BO323" s="356"/>
      <c r="BP323" s="355" t="s">
        <v>7661</v>
      </c>
      <c r="BQ323" s="356"/>
      <c r="BR323" s="356"/>
      <c r="BS323" s="356"/>
      <c r="BT323" s="356"/>
      <c r="BU323" s="356"/>
      <c r="BV323" s="356"/>
      <c r="BW323" s="356"/>
    </row>
    <row r="324" spans="1:75" hidden="1">
      <c r="A324" s="370">
        <v>322</v>
      </c>
      <c r="B324" s="370" t="e">
        <v>#N/A</v>
      </c>
      <c r="C324" s="369"/>
      <c r="D324" s="369"/>
      <c r="E324" s="373" t="s">
        <v>166</v>
      </c>
      <c r="F324" s="373" t="s">
        <v>3570</v>
      </c>
      <c r="G324" s="373" t="s">
        <v>3563</v>
      </c>
      <c r="H324" s="373" t="s">
        <v>3807</v>
      </c>
      <c r="I324" s="370" t="s">
        <v>6426</v>
      </c>
      <c r="J324" s="369"/>
      <c r="K324" s="369"/>
      <c r="L324" s="369"/>
      <c r="M324" s="369"/>
      <c r="N324" s="369"/>
      <c r="O324" s="369"/>
      <c r="P324" s="369"/>
      <c r="Q324" s="369"/>
      <c r="R324" s="369"/>
      <c r="S324" s="369"/>
      <c r="T324" s="369"/>
      <c r="U324" s="373" t="s">
        <v>6423</v>
      </c>
      <c r="V324" s="369"/>
      <c r="W324" s="369"/>
      <c r="X324" s="369"/>
      <c r="Y324" s="369"/>
      <c r="Z324" s="369"/>
      <c r="AA324" s="369"/>
      <c r="AB324" s="369"/>
      <c r="AC324" s="369"/>
      <c r="AD324" s="369"/>
      <c r="AE324" s="369"/>
      <c r="AF324" s="369"/>
      <c r="AG324" s="369"/>
      <c r="AH324" s="369"/>
      <c r="AI324" s="371"/>
      <c r="AJ324" s="371"/>
      <c r="AK324" s="369"/>
      <c r="AL324" s="369"/>
      <c r="AM324" s="369"/>
      <c r="AN324" s="369"/>
      <c r="AO324" s="369"/>
      <c r="AP324" s="369"/>
      <c r="AQ324" s="369"/>
      <c r="AR324" s="371"/>
      <c r="AS324" s="371"/>
      <c r="AT324" s="371"/>
      <c r="AU324" s="371"/>
      <c r="AV324" s="371"/>
      <c r="AW324" s="369"/>
      <c r="AX324" s="369"/>
      <c r="AY324" s="371"/>
      <c r="AZ324" s="371"/>
      <c r="BA324" s="371"/>
      <c r="BB324" s="369"/>
      <c r="BC324" s="369"/>
      <c r="BD324" s="371"/>
      <c r="BE324" s="371"/>
      <c r="BF324" s="371"/>
      <c r="BG324" s="371"/>
      <c r="BH324" s="371"/>
      <c r="BI324" s="369"/>
      <c r="BJ324" s="369"/>
      <c r="BK324" s="369"/>
      <c r="BL324" s="369"/>
      <c r="BM324" s="369"/>
      <c r="BN324" s="369"/>
      <c r="BO324" s="369"/>
      <c r="BP324" s="369"/>
      <c r="BQ324" s="371"/>
      <c r="BR324" s="371"/>
      <c r="BS324" s="371"/>
      <c r="BT324" s="371"/>
      <c r="BU324" s="371"/>
      <c r="BV324" s="371"/>
      <c r="BW324" s="371"/>
    </row>
    <row r="325" spans="1:75" hidden="1">
      <c r="A325" s="370">
        <v>323</v>
      </c>
      <c r="B325" s="370" t="e">
        <v>#N/A</v>
      </c>
      <c r="C325" s="369"/>
      <c r="D325" s="369"/>
      <c r="E325" s="373" t="s">
        <v>5518</v>
      </c>
      <c r="F325" s="373" t="s">
        <v>3541</v>
      </c>
      <c r="G325" s="373" t="s">
        <v>3805</v>
      </c>
      <c r="H325" s="373" t="s">
        <v>3808</v>
      </c>
      <c r="I325" s="370" t="s">
        <v>6429</v>
      </c>
      <c r="J325" s="369"/>
      <c r="K325" s="369"/>
      <c r="L325" s="369"/>
      <c r="M325" s="369"/>
      <c r="N325" s="369"/>
      <c r="O325" s="369"/>
      <c r="P325" s="369"/>
      <c r="Q325" s="369"/>
      <c r="R325" s="369"/>
      <c r="S325" s="369"/>
      <c r="T325" s="369"/>
      <c r="U325" s="373" t="s">
        <v>6423</v>
      </c>
      <c r="V325" s="369"/>
      <c r="W325" s="369"/>
      <c r="X325" s="369"/>
      <c r="Y325" s="369"/>
      <c r="Z325" s="369"/>
      <c r="AA325" s="369"/>
      <c r="AB325" s="369"/>
      <c r="AC325" s="369"/>
      <c r="AD325" s="369"/>
      <c r="AE325" s="369"/>
      <c r="AF325" s="369"/>
      <c r="AG325" s="369"/>
      <c r="AH325" s="369"/>
      <c r="AI325" s="372"/>
      <c r="AJ325" s="372"/>
      <c r="AK325" s="369"/>
      <c r="AL325" s="369"/>
      <c r="AM325" s="369"/>
      <c r="AN325" s="369"/>
      <c r="AO325" s="369"/>
      <c r="AP325" s="369"/>
      <c r="AQ325" s="369"/>
      <c r="AR325" s="372"/>
      <c r="AS325" s="372"/>
      <c r="AT325" s="372"/>
      <c r="AU325" s="372"/>
      <c r="AV325" s="372"/>
      <c r="AW325" s="369"/>
      <c r="AX325" s="369"/>
      <c r="AY325" s="372"/>
      <c r="AZ325" s="372"/>
      <c r="BA325" s="372"/>
      <c r="BB325" s="369"/>
      <c r="BC325" s="369"/>
      <c r="BD325" s="372"/>
      <c r="BE325" s="372"/>
      <c r="BF325" s="372"/>
      <c r="BG325" s="372"/>
      <c r="BH325" s="372"/>
      <c r="BI325" s="369"/>
      <c r="BJ325" s="369"/>
      <c r="BK325" s="369"/>
      <c r="BL325" s="369"/>
      <c r="BM325" s="369"/>
      <c r="BN325" s="369"/>
      <c r="BO325" s="369"/>
      <c r="BP325" s="369"/>
      <c r="BQ325" s="372"/>
      <c r="BR325" s="372"/>
      <c r="BS325" s="372"/>
      <c r="BT325" s="372"/>
      <c r="BU325" s="372"/>
      <c r="BV325" s="372"/>
      <c r="BW325" s="372"/>
    </row>
    <row r="326" spans="1:75">
      <c r="A326" s="355">
        <v>324</v>
      </c>
      <c r="B326" s="355" t="s">
        <v>6705</v>
      </c>
      <c r="C326" s="356"/>
      <c r="D326" s="356"/>
      <c r="E326" s="356" t="s">
        <v>5518</v>
      </c>
      <c r="F326" s="356" t="s">
        <v>3541</v>
      </c>
      <c r="G326" s="356" t="s">
        <v>3542</v>
      </c>
      <c r="H326" s="356" t="s">
        <v>3809</v>
      </c>
      <c r="I326" s="355" t="s">
        <v>4660</v>
      </c>
      <c r="J326" s="361" t="s">
        <v>6142</v>
      </c>
      <c r="K326" s="361">
        <v>82310288792</v>
      </c>
      <c r="L326" s="355" t="s">
        <v>4827</v>
      </c>
      <c r="M326" s="356"/>
      <c r="N326" s="356"/>
      <c r="O326" s="361" t="s">
        <v>8527</v>
      </c>
      <c r="P326" s="361" t="s">
        <v>7434</v>
      </c>
      <c r="Q326" s="355" t="s">
        <v>8536</v>
      </c>
      <c r="R326" s="356"/>
      <c r="S326" s="361" t="s">
        <v>8537</v>
      </c>
      <c r="T326" s="361">
        <v>89639386452</v>
      </c>
      <c r="U326" s="356" t="s">
        <v>6124</v>
      </c>
      <c r="V326" s="378" t="s">
        <v>4658</v>
      </c>
      <c r="W326" s="361" t="s">
        <v>4659</v>
      </c>
      <c r="X326" s="361" t="s">
        <v>8538</v>
      </c>
      <c r="Y326" s="356"/>
      <c r="Z326" s="356"/>
      <c r="AA326" s="355">
        <f>VLOOKUP(B326,TaskSurvey!$A$2:$AR$237,21,FALSE)</f>
        <v>0</v>
      </c>
      <c r="AB326" s="355">
        <f>VLOOKUP(B326,TaskSurvey!$A$2:$AR$237,22,FALSE)</f>
        <v>0</v>
      </c>
      <c r="AC326" s="356"/>
      <c r="AD326" s="356"/>
      <c r="AE326" s="356"/>
      <c r="AF326" s="356"/>
      <c r="AG326" s="356"/>
      <c r="AH326" s="356"/>
      <c r="AI326" s="356"/>
      <c r="AJ326" s="356"/>
      <c r="AK326" s="356"/>
      <c r="AL326" s="356"/>
      <c r="AM326" s="361">
        <v>13319192</v>
      </c>
      <c r="AN326" s="361" t="s">
        <v>8539</v>
      </c>
      <c r="AO326" s="361" t="s">
        <v>8540</v>
      </c>
      <c r="AP326" s="361" t="s">
        <v>8541</v>
      </c>
      <c r="AQ326" s="361" t="s">
        <v>8542</v>
      </c>
      <c r="AR326" s="355" t="s">
        <v>8543</v>
      </c>
      <c r="AS326" s="355" t="s">
        <v>7764</v>
      </c>
      <c r="AT326" s="356"/>
      <c r="AU326" s="356"/>
      <c r="AV326" s="356"/>
      <c r="AW326" s="355" t="s">
        <v>6814</v>
      </c>
      <c r="AX326" s="355" t="s">
        <v>8544</v>
      </c>
      <c r="AY326" s="355" t="s">
        <v>8545</v>
      </c>
      <c r="AZ326" s="356"/>
      <c r="BA326" s="356"/>
      <c r="BB326" s="356"/>
      <c r="BC326" s="356"/>
      <c r="BD326" s="356"/>
      <c r="BE326" s="356"/>
      <c r="BF326" s="356"/>
      <c r="BG326" s="356"/>
      <c r="BH326" s="356"/>
      <c r="BI326" s="361" t="s">
        <v>6816</v>
      </c>
      <c r="BJ326" s="355" t="s">
        <v>6817</v>
      </c>
      <c r="BK326" s="355" t="s">
        <v>6818</v>
      </c>
      <c r="BL326" s="361" t="s">
        <v>6142</v>
      </c>
      <c r="BM326" s="361" t="s">
        <v>8546</v>
      </c>
      <c r="BN326" s="356"/>
      <c r="BO326" s="356"/>
      <c r="BP326" s="355" t="s">
        <v>6820</v>
      </c>
      <c r="BQ326" s="356"/>
      <c r="BR326" s="356"/>
      <c r="BS326" s="356"/>
      <c r="BT326" s="356"/>
      <c r="BU326" s="356"/>
      <c r="BV326" s="356"/>
      <c r="BW326" s="356"/>
    </row>
    <row r="327" spans="1:75" hidden="1">
      <c r="A327" s="370">
        <v>325</v>
      </c>
      <c r="B327" s="370" t="e">
        <v>#N/A</v>
      </c>
      <c r="C327" s="369"/>
      <c r="D327" s="369"/>
      <c r="E327" s="373" t="s">
        <v>166</v>
      </c>
      <c r="F327" s="373" t="s">
        <v>3541</v>
      </c>
      <c r="G327" s="373" t="s">
        <v>3805</v>
      </c>
      <c r="H327" s="373" t="s">
        <v>3810</v>
      </c>
      <c r="I327" s="370" t="s">
        <v>6434</v>
      </c>
      <c r="J327" s="369"/>
      <c r="K327" s="369"/>
      <c r="L327" s="369"/>
      <c r="M327" s="369"/>
      <c r="N327" s="369"/>
      <c r="O327" s="369"/>
      <c r="P327" s="369"/>
      <c r="Q327" s="369"/>
      <c r="R327" s="369"/>
      <c r="S327" s="369"/>
      <c r="T327" s="369"/>
      <c r="U327" s="373" t="s">
        <v>6124</v>
      </c>
      <c r="V327" s="369"/>
      <c r="W327" s="369"/>
      <c r="X327" s="369"/>
      <c r="Y327" s="369"/>
      <c r="Z327" s="369"/>
      <c r="AA327" s="369"/>
      <c r="AB327" s="369"/>
      <c r="AC327" s="369"/>
      <c r="AD327" s="369"/>
      <c r="AE327" s="369"/>
      <c r="AF327" s="369"/>
      <c r="AG327" s="369"/>
      <c r="AH327" s="369"/>
      <c r="AI327" s="372"/>
      <c r="AJ327" s="372"/>
      <c r="AK327" s="369"/>
      <c r="AL327" s="369"/>
      <c r="AM327" s="369"/>
      <c r="AN327" s="369"/>
      <c r="AO327" s="369"/>
      <c r="AP327" s="369"/>
      <c r="AQ327" s="369"/>
      <c r="AR327" s="372"/>
      <c r="AS327" s="372"/>
      <c r="AT327" s="372"/>
      <c r="AU327" s="372"/>
      <c r="AV327" s="372"/>
      <c r="AW327" s="369"/>
      <c r="AX327" s="369"/>
      <c r="AY327" s="372"/>
      <c r="AZ327" s="372"/>
      <c r="BA327" s="372"/>
      <c r="BB327" s="369"/>
      <c r="BC327" s="369"/>
      <c r="BD327" s="372"/>
      <c r="BE327" s="372"/>
      <c r="BF327" s="372"/>
      <c r="BG327" s="372"/>
      <c r="BH327" s="372"/>
      <c r="BI327" s="369"/>
      <c r="BJ327" s="369"/>
      <c r="BK327" s="369"/>
      <c r="BL327" s="369"/>
      <c r="BM327" s="369"/>
      <c r="BN327" s="369"/>
      <c r="BO327" s="369"/>
      <c r="BP327" s="369"/>
      <c r="BQ327" s="372"/>
      <c r="BR327" s="372"/>
      <c r="BS327" s="372"/>
      <c r="BT327" s="372"/>
      <c r="BU327" s="372"/>
      <c r="BV327" s="372"/>
      <c r="BW327" s="372"/>
    </row>
    <row r="328" spans="1:75" hidden="1">
      <c r="A328" s="370">
        <v>326</v>
      </c>
      <c r="B328" s="370" t="e">
        <v>#N/A</v>
      </c>
      <c r="C328" s="369"/>
      <c r="D328" s="369"/>
      <c r="E328" s="373" t="s">
        <v>5518</v>
      </c>
      <c r="F328" s="373" t="s">
        <v>3541</v>
      </c>
      <c r="G328" s="373" t="s">
        <v>3546</v>
      </c>
      <c r="H328" s="373" t="s">
        <v>3811</v>
      </c>
      <c r="I328" s="370" t="s">
        <v>6436</v>
      </c>
      <c r="J328" s="369"/>
      <c r="K328" s="369"/>
      <c r="L328" s="369"/>
      <c r="M328" s="369"/>
      <c r="N328" s="369"/>
      <c r="O328" s="369"/>
      <c r="P328" s="369"/>
      <c r="Q328" s="369"/>
      <c r="R328" s="369"/>
      <c r="S328" s="369"/>
      <c r="T328" s="369"/>
      <c r="U328" s="373" t="s">
        <v>6423</v>
      </c>
      <c r="V328" s="369"/>
      <c r="W328" s="369"/>
      <c r="X328" s="369"/>
      <c r="Y328" s="369"/>
      <c r="Z328" s="369"/>
      <c r="AA328" s="369"/>
      <c r="AB328" s="369"/>
      <c r="AC328" s="369"/>
      <c r="AD328" s="369"/>
      <c r="AE328" s="369"/>
      <c r="AF328" s="369"/>
      <c r="AG328" s="369"/>
      <c r="AH328" s="369"/>
      <c r="AI328" s="371"/>
      <c r="AJ328" s="371"/>
      <c r="AK328" s="369"/>
      <c r="AL328" s="369"/>
      <c r="AM328" s="369"/>
      <c r="AN328" s="369"/>
      <c r="AO328" s="369"/>
      <c r="AP328" s="369"/>
      <c r="AQ328" s="369"/>
      <c r="AR328" s="371"/>
      <c r="AS328" s="371"/>
      <c r="AT328" s="371"/>
      <c r="AU328" s="371"/>
      <c r="AV328" s="371"/>
      <c r="AW328" s="369"/>
      <c r="AX328" s="369"/>
      <c r="AY328" s="371"/>
      <c r="AZ328" s="371"/>
      <c r="BA328" s="371"/>
      <c r="BB328" s="369"/>
      <c r="BC328" s="369"/>
      <c r="BD328" s="371"/>
      <c r="BE328" s="371"/>
      <c r="BF328" s="371"/>
      <c r="BG328" s="371"/>
      <c r="BH328" s="371"/>
      <c r="BI328" s="369"/>
      <c r="BJ328" s="369"/>
      <c r="BK328" s="369"/>
      <c r="BL328" s="369"/>
      <c r="BM328" s="369"/>
      <c r="BN328" s="369"/>
      <c r="BO328" s="369"/>
      <c r="BP328" s="369"/>
      <c r="BQ328" s="371"/>
      <c r="BR328" s="371"/>
      <c r="BS328" s="371"/>
      <c r="BT328" s="371"/>
      <c r="BU328" s="371"/>
      <c r="BV328" s="371"/>
      <c r="BW328" s="371"/>
    </row>
    <row r="329" spans="1:75" hidden="1">
      <c r="A329" s="370">
        <v>327</v>
      </c>
      <c r="B329" s="370" t="e">
        <v>#N/A</v>
      </c>
      <c r="C329" s="369"/>
      <c r="D329" s="369"/>
      <c r="E329" s="373" t="s">
        <v>4010</v>
      </c>
      <c r="F329" s="373" t="s">
        <v>3334</v>
      </c>
      <c r="G329" s="373" t="s">
        <v>3339</v>
      </c>
      <c r="H329" s="373" t="s">
        <v>3812</v>
      </c>
      <c r="I329" s="370" t="s">
        <v>6439</v>
      </c>
      <c r="J329" s="369"/>
      <c r="K329" s="369"/>
      <c r="L329" s="369"/>
      <c r="M329" s="369"/>
      <c r="N329" s="369"/>
      <c r="O329" s="369"/>
      <c r="P329" s="369"/>
      <c r="Q329" s="369"/>
      <c r="R329" s="369"/>
      <c r="S329" s="369"/>
      <c r="T329" s="369"/>
      <c r="U329" s="373" t="s">
        <v>6423</v>
      </c>
      <c r="V329" s="369"/>
      <c r="W329" s="369"/>
      <c r="X329" s="369"/>
      <c r="Y329" s="369"/>
      <c r="Z329" s="369"/>
      <c r="AA329" s="369"/>
      <c r="AB329" s="369"/>
      <c r="AC329" s="369"/>
      <c r="AD329" s="369"/>
      <c r="AE329" s="369"/>
      <c r="AF329" s="369"/>
      <c r="AG329" s="369"/>
      <c r="AH329" s="369"/>
      <c r="AI329" s="372"/>
      <c r="AJ329" s="372"/>
      <c r="AK329" s="369"/>
      <c r="AL329" s="369"/>
      <c r="AM329" s="369"/>
      <c r="AN329" s="369"/>
      <c r="AO329" s="369"/>
      <c r="AP329" s="369"/>
      <c r="AQ329" s="369"/>
      <c r="AR329" s="372"/>
      <c r="AS329" s="372"/>
      <c r="AT329" s="372"/>
      <c r="AU329" s="372"/>
      <c r="AV329" s="372"/>
      <c r="AW329" s="369"/>
      <c r="AX329" s="369"/>
      <c r="AY329" s="372"/>
      <c r="AZ329" s="372"/>
      <c r="BA329" s="372"/>
      <c r="BB329" s="369"/>
      <c r="BC329" s="369"/>
      <c r="BD329" s="372"/>
      <c r="BE329" s="372"/>
      <c r="BF329" s="372"/>
      <c r="BG329" s="372"/>
      <c r="BH329" s="372"/>
      <c r="BI329" s="369"/>
      <c r="BJ329" s="369"/>
      <c r="BK329" s="369"/>
      <c r="BL329" s="369"/>
      <c r="BM329" s="369"/>
      <c r="BN329" s="369"/>
      <c r="BO329" s="369"/>
      <c r="BP329" s="369"/>
      <c r="BQ329" s="372"/>
      <c r="BR329" s="372"/>
      <c r="BS329" s="372"/>
      <c r="BT329" s="372"/>
      <c r="BU329" s="372"/>
      <c r="BV329" s="372"/>
      <c r="BW329" s="372"/>
    </row>
    <row r="330" spans="1:75" hidden="1">
      <c r="B330" t="e">
        <v>#N/A</v>
      </c>
    </row>
    <row r="331" spans="1:75" hidden="1">
      <c r="B331" t="e">
        <v>#N/A</v>
      </c>
    </row>
    <row r="332" spans="1:75" hidden="1">
      <c r="B332" t="e">
        <v>#N/A</v>
      </c>
    </row>
    <row r="333" spans="1:75" hidden="1">
      <c r="B333" t="e">
        <v>#N/A</v>
      </c>
    </row>
    <row r="334" spans="1:75" hidden="1">
      <c r="B334" t="e">
        <v>#N/A</v>
      </c>
    </row>
  </sheetData>
  <autoFilter ref="A2:BW334" xr:uid="{063F24FF-E46E-40AA-9536-C5E8F56D458E}">
    <filterColumn colId="1">
      <filters>
        <filter val="SCM201900010008000001"/>
        <filter val="SCM201900010008000002"/>
        <filter val="SCM201900010008000003"/>
        <filter val="SCM201900010008000004"/>
        <filter val="SCM201900010008000005"/>
        <filter val="SCM201900010008000006"/>
        <filter val="SCM201900010008000007"/>
        <filter val="SCM201900010008000008"/>
        <filter val="SCM201900010008000009"/>
        <filter val="SCM201900010008000010"/>
        <filter val="SCM201900010008000011"/>
        <filter val="SCM201900010008000012"/>
        <filter val="SCM201900010008000013"/>
        <filter val="SCM201900010008000014"/>
        <filter val="SCM201900010008000015"/>
        <filter val="SCM201900010008000016"/>
        <filter val="SCM201900010008000017"/>
        <filter val="SCM201900010008000018"/>
        <filter val="SCM201900010008000019"/>
        <filter val="SCM201900010008000020"/>
        <filter val="SCM201900010008000021"/>
        <filter val="SCM201900010008000022"/>
        <filter val="SCM201900010008000023"/>
        <filter val="SCM201900010008000024"/>
        <filter val="SCM201900010008000025"/>
        <filter val="SCM201900010008000026"/>
        <filter val="SCM201900010008000027"/>
        <filter val="SCM201900010008000028"/>
        <filter val="SCM201900010008000029"/>
        <filter val="SCM201900010008000030"/>
        <filter val="SCM201900010008000031"/>
        <filter val="SCM201900010008000032"/>
        <filter val="SCM201900010008000033"/>
        <filter val="SCM201900010008000034"/>
        <filter val="SCM201900010008000035"/>
        <filter val="SCM201900010008000036"/>
        <filter val="SCM201900010008000037"/>
        <filter val="SCM201900010008000038"/>
        <filter val="SCM201900010008000039"/>
        <filter val="SCM201900010008000040"/>
        <filter val="SCM201900010008000041"/>
        <filter val="SCM201900010008000042"/>
        <filter val="SCM201900010008000043"/>
        <filter val="SCM201900010008000044"/>
        <filter val="SCM201900010008000045"/>
        <filter val="SCM201900010008000046"/>
        <filter val="SCM201900010008000047"/>
        <filter val="SCM201900010008000048"/>
        <filter val="SCM201900010008000049"/>
        <filter val="SCM201900010008000050"/>
        <filter val="SCM201900010008000051"/>
        <filter val="SCM201900010008000052"/>
        <filter val="SCM201900010008000053"/>
        <filter val="SCM201900010008000054"/>
        <filter val="SCM201900010008000055"/>
        <filter val="SCM201900010008000056"/>
        <filter val="SCM201900010008000057"/>
        <filter val="SCM201900010008000058"/>
        <filter val="SCM201900010008000059"/>
        <filter val="SCM201900010008000060"/>
        <filter val="SCM201900010008000061"/>
        <filter val="SCM201900010008000062"/>
        <filter val="SCM201900010008000063"/>
        <filter val="SCM201900010008000064"/>
        <filter val="SCM201900010008000065"/>
        <filter val="SCM201900010008000066"/>
        <filter val="SCM201900010008000067"/>
        <filter val="SCM201900010008000068"/>
        <filter val="SCM201900010008000069"/>
        <filter val="SCM201900010008000070"/>
        <filter val="SCM201900010008000071"/>
        <filter val="SCM201900010008000072"/>
        <filter val="SCM201900010008000073"/>
        <filter val="SCM201900010008000074"/>
        <filter val="SCM201900010008000075"/>
        <filter val="SCM201900010008000076"/>
        <filter val="SCM201900010008000077"/>
        <filter val="SCM201900010008000078"/>
        <filter val="SCM201900010008000079"/>
        <filter val="SCM201900010008000080"/>
        <filter val="SCM201900010008000081"/>
        <filter val="SCM201900010008000082"/>
        <filter val="SCM201900010008000083"/>
        <filter val="SCM201900010008000084"/>
        <filter val="SCM201900010008000085"/>
        <filter val="SCM201900010008000086"/>
        <filter val="SCM201900010008000087"/>
        <filter val="SCM201900010008000088"/>
        <filter val="SCM201900010008000089"/>
        <filter val="SCM201900010008000090"/>
        <filter val="SCM201900010008000091"/>
        <filter val="SCM201900010008000092"/>
        <filter val="SCM201900010008000093"/>
        <filter val="SCM201900010008000094"/>
        <filter val="SCM201900010008000095"/>
        <filter val="SCM201900010008000096"/>
        <filter val="SCM201900010008000097"/>
        <filter val="SCM201900010008000098"/>
        <filter val="SCM201900010008000099"/>
        <filter val="SCM201900010008000100"/>
        <filter val="SCM201900010008000101"/>
        <filter val="SCM201900010008000102"/>
        <filter val="SCM201900010008000103"/>
        <filter val="SCM201900010008000104"/>
        <filter val="SCM201900010008000105"/>
        <filter val="SCM201900010008000106"/>
        <filter val="SCM201900010008000107"/>
        <filter val="SCM201900010008000108"/>
        <filter val="SCM201900010008000109"/>
        <filter val="SCM201900010008000110"/>
        <filter val="SCM201900010008000111"/>
        <filter val="SCM201900010008000112"/>
        <filter val="SCM201900010008000113"/>
        <filter val="SCM201900010008000114"/>
        <filter val="SCM201900010008000115"/>
        <filter val="SCM201900010008000116"/>
        <filter val="SCM201900010008000117"/>
        <filter val="SCM201900010008000118"/>
        <filter val="SCM201900010008000119"/>
        <filter val="SCM201900010008000120"/>
        <filter val="SCM201900010008000121"/>
        <filter val="SCM201900010008000122"/>
        <filter val="SCM201900010008000123"/>
        <filter val="SCM201900010008000124"/>
        <filter val="SCM201900010008000125"/>
        <filter val="SCM201900010008000126"/>
        <filter val="SCM201900010008000127"/>
        <filter val="SCM201900010008000128"/>
        <filter val="SCM201900010008000129"/>
        <filter val="SCM201900010008000130"/>
        <filter val="SCM201900010008000131"/>
        <filter val="SCM201900010008000132"/>
        <filter val="SCM201900010008000133"/>
        <filter val="SCM201900010008000134"/>
        <filter val="SCM201900010008000135"/>
        <filter val="SCM201900010008000136"/>
        <filter val="SCM201900010008000137"/>
        <filter val="SCM201900010008000138"/>
        <filter val="SCM201900010008000139"/>
        <filter val="SCM201900010008000140"/>
        <filter val="SCM201900010008000141"/>
        <filter val="SCM201900010008000142"/>
        <filter val="SCM201900010008000143"/>
        <filter val="SCM201900010008000144"/>
        <filter val="SCM201900010008000145"/>
        <filter val="SCM201900010008000146"/>
        <filter val="SCM201900010008000147"/>
        <filter val="SCM201900010008000148"/>
        <filter val="SCM201900010008000149"/>
        <filter val="SCM201900010008000150"/>
        <filter val="SCM201900010008000151"/>
        <filter val="SCM201900010008000152"/>
        <filter val="SCM201900010008000153"/>
        <filter val="SCM201900010008000154"/>
        <filter val="SCM201900010008000155"/>
        <filter val="SCM201900010008000156"/>
        <filter val="SCM201900010008000157"/>
        <filter val="SCM201900010008000158"/>
        <filter val="SCM201900010008000159"/>
        <filter val="SCM201900010008000160"/>
        <filter val="SCM201900010008000161"/>
        <filter val="SCM201900010008000162"/>
        <filter val="SCM201900010008000163"/>
        <filter val="SCM201900010008000164"/>
        <filter val="SCM201900010008000165"/>
        <filter val="SCM201900010008000166"/>
        <filter val="SCM201900010008000167"/>
        <filter val="SCM201900010008000168"/>
        <filter val="SCM201900010008000169"/>
        <filter val="SCM201900010008000170"/>
        <filter val="SCM201900010008000171"/>
        <filter val="SCM201900010008000172"/>
        <filter val="SCM201900010008000173"/>
        <filter val="SCM201900010008000174"/>
        <filter val="SCM201900010008000175"/>
        <filter val="SCM201900010008000176"/>
        <filter val="SCM201900010008000177"/>
        <filter val="SCM201900010008000178"/>
        <filter val="SCM201900010008000179"/>
        <filter val="SCM201900010008000180"/>
        <filter val="SCM201900010008000181"/>
        <filter val="SCM201900010008000182"/>
        <filter val="SCM201900010008000183"/>
        <filter val="SCM201900010008000184"/>
        <filter val="SCM201900010008000185"/>
        <filter val="SCM201900010008000186"/>
        <filter val="SCM201900010008000187"/>
        <filter val="SCM201900010008000188"/>
        <filter val="SCM201900010008000189"/>
        <filter val="SCM201900010008000190"/>
        <filter val="SCM201900010008000191"/>
        <filter val="SCM201900010008000192"/>
        <filter val="SCM201900010008000193"/>
        <filter val="SCM201900010008000194"/>
        <filter val="SCM201900010008000195"/>
        <filter val="SCM201900010008000196"/>
        <filter val="SCM201900010008000197"/>
        <filter val="SCM201900010008000198"/>
        <filter val="SCM201900010008000199"/>
        <filter val="SCM201900010008000200"/>
        <filter val="SCM201900010008000201"/>
        <filter val="SCM201900010008000202"/>
        <filter val="SCM201900010008000203"/>
        <filter val="SCM201900010008000204"/>
        <filter val="SCM201900010008000205"/>
        <filter val="SCM201900010008000206"/>
        <filter val="SCM201900010008000207"/>
        <filter val="SCM201900010008000208"/>
        <filter val="SCM201900010008000209"/>
        <filter val="SCM201900010008000210"/>
        <filter val="SCM201900010008000211"/>
        <filter val="SCM201900010008000212"/>
        <filter val="SCM201900010008000213"/>
        <filter val="SCM201900010008000214"/>
        <filter val="SCM201900010008000215"/>
        <filter val="SCM201900010008000216"/>
        <filter val="SCM201900010008000217"/>
        <filter val="SCM201900010008000218"/>
        <filter val="SCM201900010008000219"/>
        <filter val="SCM201900010008000220"/>
        <filter val="SCM201900010008000221"/>
        <filter val="SCM201900010008000222"/>
        <filter val="SCM201900010008000223"/>
        <filter val="SCM201900010008000224"/>
        <filter val="SCM201900010008000225"/>
        <filter val="SCM201900010008000226"/>
        <filter val="SCM201900010008000227"/>
        <filter val="SCM201900010008000228"/>
        <filter val="SCM201900010008000229"/>
        <filter val="SCM201900010008000230"/>
        <filter val="SCM201900010008000231"/>
        <filter val="SCM201900010008000232"/>
        <filter val="SCM201900010008000233"/>
        <filter val="SCM201900010008000234"/>
        <filter val="SCM201900010008000235"/>
        <filter val="SCM201900010008000236"/>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07AEE-522C-4872-9D00-F29B158DFC9C}">
  <dimension ref="A1:F327"/>
  <sheetViews>
    <sheetView topLeftCell="A300" workbookViewId="0">
      <selection activeCell="E307" sqref="E307"/>
    </sheetView>
  </sheetViews>
  <sheetFormatPr defaultRowHeight="15"/>
  <cols>
    <col min="1" max="1" width="60.5703125" bestFit="1" customWidth="1"/>
    <col min="2" max="2" width="22.7109375" bestFit="1" customWidth="1"/>
    <col min="3" max="3" width="41.85546875" bestFit="1" customWidth="1"/>
  </cols>
  <sheetData>
    <row r="1" spans="1:3" ht="15.75" thickBot="1">
      <c r="A1" s="233" t="s">
        <v>3309</v>
      </c>
      <c r="B1" s="232" t="s">
        <v>3307</v>
      </c>
      <c r="C1" s="233" t="s">
        <v>3308</v>
      </c>
    </row>
    <row r="2" spans="1:3" ht="15.75" thickBot="1">
      <c r="A2" s="235" t="s">
        <v>3311</v>
      </c>
      <c r="B2" s="234" t="s">
        <v>3307</v>
      </c>
      <c r="C2" s="235" t="s">
        <v>3310</v>
      </c>
    </row>
    <row r="3" spans="1:3" ht="15.75" thickBot="1">
      <c r="A3" s="235" t="s">
        <v>3313</v>
      </c>
      <c r="B3" s="234" t="s">
        <v>3307</v>
      </c>
      <c r="C3" s="235" t="s">
        <v>3312</v>
      </c>
    </row>
    <row r="4" spans="1:3" ht="15.75" thickBot="1">
      <c r="A4" s="235" t="s">
        <v>3315</v>
      </c>
      <c r="B4" s="234" t="s">
        <v>3307</v>
      </c>
      <c r="C4" s="235" t="s">
        <v>3314</v>
      </c>
    </row>
    <row r="5" spans="1:3" ht="15.75" thickBot="1">
      <c r="A5" s="235" t="s">
        <v>3317</v>
      </c>
      <c r="B5" s="234" t="s">
        <v>3307</v>
      </c>
      <c r="C5" s="235" t="s">
        <v>3316</v>
      </c>
    </row>
    <row r="6" spans="1:3" ht="15.75" thickBot="1">
      <c r="A6" s="235" t="s">
        <v>3318</v>
      </c>
      <c r="B6" s="234" t="s">
        <v>3307</v>
      </c>
      <c r="C6" s="235" t="s">
        <v>3310</v>
      </c>
    </row>
    <row r="7" spans="1:3" ht="15.75" thickBot="1">
      <c r="A7" s="235" t="s">
        <v>3320</v>
      </c>
      <c r="B7" s="234" t="s">
        <v>3307</v>
      </c>
      <c r="C7" s="235" t="s">
        <v>3319</v>
      </c>
    </row>
    <row r="8" spans="1:3" ht="15.75" thickBot="1">
      <c r="A8" s="235" t="s">
        <v>3322</v>
      </c>
      <c r="B8" s="234" t="s">
        <v>1005</v>
      </c>
      <c r="C8" s="235" t="s">
        <v>3321</v>
      </c>
    </row>
    <row r="9" spans="1:3" ht="15.75" thickBot="1">
      <c r="A9" s="235" t="s">
        <v>3324</v>
      </c>
      <c r="B9" s="234" t="s">
        <v>1005</v>
      </c>
      <c r="C9" s="235" t="s">
        <v>3323</v>
      </c>
    </row>
    <row r="10" spans="1:3" ht="15.75" thickBot="1">
      <c r="A10" s="235" t="s">
        <v>3326</v>
      </c>
      <c r="B10" s="234" t="s">
        <v>1005</v>
      </c>
      <c r="C10" s="235" t="s">
        <v>3325</v>
      </c>
    </row>
    <row r="11" spans="1:3" ht="15.75" thickBot="1">
      <c r="A11" s="235" t="s">
        <v>3328</v>
      </c>
      <c r="B11" s="234" t="s">
        <v>1005</v>
      </c>
      <c r="C11" s="235" t="s">
        <v>3327</v>
      </c>
    </row>
    <row r="12" spans="1:3" ht="15.75" thickBot="1">
      <c r="A12" s="235" t="s">
        <v>3330</v>
      </c>
      <c r="B12" s="234" t="s">
        <v>1005</v>
      </c>
      <c r="C12" s="235" t="s">
        <v>3329</v>
      </c>
    </row>
    <row r="13" spans="1:3" ht="15.75" thickBot="1">
      <c r="A13" s="237" t="s">
        <v>3331</v>
      </c>
      <c r="B13" s="236" t="s">
        <v>1005</v>
      </c>
      <c r="C13" s="237" t="s">
        <v>3321</v>
      </c>
    </row>
    <row r="14" spans="1:3" ht="15.75" thickBot="1">
      <c r="A14" s="235" t="s">
        <v>3333</v>
      </c>
      <c r="B14" s="234" t="s">
        <v>1005</v>
      </c>
      <c r="C14" s="235" t="s">
        <v>3332</v>
      </c>
    </row>
    <row r="15" spans="1:3" ht="15.75" thickBot="1">
      <c r="A15" s="235" t="s">
        <v>3336</v>
      </c>
      <c r="B15" s="234" t="s">
        <v>3334</v>
      </c>
      <c r="C15" s="235" t="s">
        <v>3335</v>
      </c>
    </row>
    <row r="16" spans="1:3" ht="15.75" thickBot="1">
      <c r="A16" s="235" t="s">
        <v>3338</v>
      </c>
      <c r="B16" s="234" t="s">
        <v>3334</v>
      </c>
      <c r="C16" s="235" t="s">
        <v>3337</v>
      </c>
    </row>
    <row r="17" spans="1:3" ht="15.75" thickBot="1">
      <c r="A17" s="239" t="s">
        <v>3340</v>
      </c>
      <c r="B17" s="238" t="s">
        <v>3334</v>
      </c>
      <c r="C17" s="239" t="s">
        <v>3339</v>
      </c>
    </row>
    <row r="18" spans="1:3" ht="15.75" thickBot="1">
      <c r="A18" s="239" t="s">
        <v>3342</v>
      </c>
      <c r="B18" s="238" t="s">
        <v>3334</v>
      </c>
      <c r="C18" s="239" t="s">
        <v>3341</v>
      </c>
    </row>
    <row r="19" spans="1:3" ht="15.75" thickBot="1">
      <c r="A19" s="235" t="s">
        <v>3344</v>
      </c>
      <c r="B19" s="234" t="s">
        <v>3334</v>
      </c>
      <c r="C19" s="235" t="s">
        <v>3343</v>
      </c>
    </row>
    <row r="20" spans="1:3" ht="15.75" thickBot="1">
      <c r="A20" s="235" t="s">
        <v>3346</v>
      </c>
      <c r="B20" s="234" t="s">
        <v>3334</v>
      </c>
      <c r="C20" s="235" t="s">
        <v>3345</v>
      </c>
    </row>
    <row r="21" spans="1:3" ht="15.75" thickBot="1">
      <c r="A21" s="235" t="s">
        <v>3348</v>
      </c>
      <c r="B21" s="234" t="s">
        <v>3334</v>
      </c>
      <c r="C21" s="235" t="s">
        <v>3347</v>
      </c>
    </row>
    <row r="22" spans="1:3" ht="15.75" thickBot="1">
      <c r="A22" s="235" t="s">
        <v>3350</v>
      </c>
      <c r="B22" s="234" t="s">
        <v>3334</v>
      </c>
      <c r="C22" s="235" t="s">
        <v>3349</v>
      </c>
    </row>
    <row r="23" spans="1:3" ht="15.75" thickBot="1">
      <c r="A23" s="235" t="s">
        <v>3351</v>
      </c>
      <c r="B23" s="234" t="s">
        <v>3334</v>
      </c>
      <c r="C23" s="235" t="s">
        <v>3339</v>
      </c>
    </row>
    <row r="24" spans="1:3" ht="15.75" thickBot="1">
      <c r="A24" s="235" t="s">
        <v>3353</v>
      </c>
      <c r="B24" s="234" t="s">
        <v>3334</v>
      </c>
      <c r="C24" s="235" t="s">
        <v>3352</v>
      </c>
    </row>
    <row r="25" spans="1:3" ht="15.75" thickBot="1">
      <c r="A25" s="239" t="s">
        <v>3355</v>
      </c>
      <c r="B25" s="238" t="s">
        <v>3334</v>
      </c>
      <c r="C25" s="239" t="s">
        <v>3354</v>
      </c>
    </row>
    <row r="26" spans="1:3" ht="15.75" thickBot="1">
      <c r="A26" s="235" t="s">
        <v>3357</v>
      </c>
      <c r="B26" s="234" t="s">
        <v>3334</v>
      </c>
      <c r="C26" s="235" t="s">
        <v>3356</v>
      </c>
    </row>
    <row r="27" spans="1:3" ht="15.75" thickBot="1">
      <c r="A27" s="235" t="s">
        <v>3359</v>
      </c>
      <c r="B27" s="234" t="s">
        <v>3334</v>
      </c>
      <c r="C27" s="235" t="s">
        <v>3358</v>
      </c>
    </row>
    <row r="28" spans="1:3" ht="15.75" thickBot="1">
      <c r="A28" s="235" t="s">
        <v>3361</v>
      </c>
      <c r="B28" s="234" t="s">
        <v>3334</v>
      </c>
      <c r="C28" s="235" t="s">
        <v>3360</v>
      </c>
    </row>
    <row r="29" spans="1:3" ht="15.75" thickBot="1">
      <c r="A29" s="235" t="s">
        <v>3363</v>
      </c>
      <c r="B29" s="234" t="s">
        <v>3334</v>
      </c>
      <c r="C29" s="235" t="s">
        <v>3362</v>
      </c>
    </row>
    <row r="30" spans="1:3" ht="15.75" thickBot="1">
      <c r="A30" s="235" t="s">
        <v>3365</v>
      </c>
      <c r="B30" s="234" t="s">
        <v>3334</v>
      </c>
      <c r="C30" s="235" t="s">
        <v>3364</v>
      </c>
    </row>
    <row r="31" spans="1:3" ht="15.75" thickBot="1">
      <c r="A31" s="235" t="s">
        <v>3367</v>
      </c>
      <c r="B31" s="234" t="s">
        <v>3334</v>
      </c>
      <c r="C31" s="235" t="s">
        <v>3366</v>
      </c>
    </row>
    <row r="32" spans="1:3" ht="15.75" thickBot="1">
      <c r="A32" s="235" t="s">
        <v>3369</v>
      </c>
      <c r="B32" s="234" t="s">
        <v>3334</v>
      </c>
      <c r="C32" s="235" t="s">
        <v>3368</v>
      </c>
    </row>
    <row r="33" spans="1:3" ht="15.75" thickBot="1">
      <c r="A33" s="235" t="s">
        <v>3371</v>
      </c>
      <c r="B33" s="234" t="s">
        <v>3334</v>
      </c>
      <c r="C33" s="235" t="s">
        <v>3370</v>
      </c>
    </row>
    <row r="34" spans="1:3" ht="15.75" thickBot="1">
      <c r="A34" s="235" t="s">
        <v>3373</v>
      </c>
      <c r="B34" s="234" t="s">
        <v>3334</v>
      </c>
      <c r="C34" s="235" t="s">
        <v>3372</v>
      </c>
    </row>
    <row r="35" spans="1:3" ht="15.75" thickBot="1">
      <c r="A35" s="235" t="s">
        <v>3374</v>
      </c>
      <c r="B35" s="234" t="s">
        <v>3334</v>
      </c>
      <c r="C35" s="235" t="s">
        <v>3349</v>
      </c>
    </row>
    <row r="36" spans="1:3" ht="15.75" thickBot="1">
      <c r="A36" s="235" t="s">
        <v>3376</v>
      </c>
      <c r="B36" s="234" t="s">
        <v>3334</v>
      </c>
      <c r="C36" s="235" t="s">
        <v>3375</v>
      </c>
    </row>
    <row r="37" spans="1:3" ht="15.75" thickBot="1">
      <c r="A37" s="235" t="s">
        <v>3378</v>
      </c>
      <c r="B37" s="234" t="s">
        <v>3334</v>
      </c>
      <c r="C37" s="235" t="s">
        <v>3377</v>
      </c>
    </row>
    <row r="38" spans="1:3" ht="15.75" thickBot="1">
      <c r="A38" s="235" t="s">
        <v>3380</v>
      </c>
      <c r="B38" s="234" t="s">
        <v>3334</v>
      </c>
      <c r="C38" s="235" t="s">
        <v>3379</v>
      </c>
    </row>
    <row r="39" spans="1:3" ht="15.75" thickBot="1">
      <c r="A39" s="235" t="s">
        <v>3382</v>
      </c>
      <c r="B39" s="234" t="s">
        <v>3334</v>
      </c>
      <c r="C39" s="235" t="s">
        <v>3381</v>
      </c>
    </row>
    <row r="40" spans="1:3" ht="15.75" thickBot="1">
      <c r="A40" s="235" t="s">
        <v>3384</v>
      </c>
      <c r="B40" s="234" t="s">
        <v>3334</v>
      </c>
      <c r="C40" s="235" t="s">
        <v>3383</v>
      </c>
    </row>
    <row r="41" spans="1:3" ht="15.75" thickBot="1">
      <c r="A41" s="235" t="s">
        <v>3385</v>
      </c>
      <c r="B41" s="234" t="s">
        <v>3334</v>
      </c>
      <c r="C41" s="235" t="s">
        <v>3364</v>
      </c>
    </row>
    <row r="42" spans="1:3" ht="15.75" thickBot="1">
      <c r="A42" s="235" t="s">
        <v>3387</v>
      </c>
      <c r="B42" s="234" t="s">
        <v>3334</v>
      </c>
      <c r="C42" s="235" t="s">
        <v>3386</v>
      </c>
    </row>
    <row r="43" spans="1:3" ht="15.75" thickBot="1">
      <c r="A43" s="235" t="s">
        <v>3388</v>
      </c>
      <c r="B43" s="234" t="s">
        <v>3334</v>
      </c>
      <c r="C43" s="235" t="s">
        <v>3362</v>
      </c>
    </row>
    <row r="44" spans="1:3" ht="15.75" thickBot="1">
      <c r="A44" s="235" t="s">
        <v>3390</v>
      </c>
      <c r="B44" s="234" t="s">
        <v>3334</v>
      </c>
      <c r="C44" s="235" t="s">
        <v>3389</v>
      </c>
    </row>
    <row r="45" spans="1:3" ht="15.75" thickBot="1">
      <c r="A45" s="235" t="s">
        <v>3392</v>
      </c>
      <c r="B45" s="234" t="s">
        <v>3334</v>
      </c>
      <c r="C45" s="235" t="s">
        <v>3391</v>
      </c>
    </row>
    <row r="46" spans="1:3" ht="15.75" thickBot="1">
      <c r="A46" s="235" t="s">
        <v>3394</v>
      </c>
      <c r="B46" s="234" t="s">
        <v>3334</v>
      </c>
      <c r="C46" s="235" t="s">
        <v>3393</v>
      </c>
    </row>
    <row r="47" spans="1:3" ht="15.75" thickBot="1">
      <c r="A47" s="235" t="s">
        <v>3396</v>
      </c>
      <c r="B47" s="234" t="s">
        <v>3334</v>
      </c>
      <c r="C47" s="235" t="s">
        <v>3395</v>
      </c>
    </row>
    <row r="48" spans="1:3" ht="15.75" thickBot="1">
      <c r="A48" s="235" t="s">
        <v>3398</v>
      </c>
      <c r="B48" s="234" t="s">
        <v>3334</v>
      </c>
      <c r="C48" s="235" t="s">
        <v>3397</v>
      </c>
    </row>
    <row r="49" spans="1:3" ht="15.75" thickBot="1">
      <c r="A49" s="235" t="s">
        <v>3400</v>
      </c>
      <c r="B49" s="234" t="s">
        <v>3334</v>
      </c>
      <c r="C49" s="235" t="s">
        <v>3399</v>
      </c>
    </row>
    <row r="50" spans="1:3" ht="15.75" thickBot="1">
      <c r="A50" s="235" t="s">
        <v>3401</v>
      </c>
      <c r="B50" s="234" t="s">
        <v>3334</v>
      </c>
      <c r="C50" s="235" t="s">
        <v>3339</v>
      </c>
    </row>
    <row r="51" spans="1:3" ht="15.75" thickBot="1">
      <c r="A51" s="235" t="s">
        <v>3403</v>
      </c>
      <c r="B51" s="234" t="s">
        <v>3334</v>
      </c>
      <c r="C51" s="235" t="s">
        <v>3402</v>
      </c>
    </row>
    <row r="52" spans="1:3" ht="15.75" thickBot="1">
      <c r="A52" s="235" t="s">
        <v>3405</v>
      </c>
      <c r="B52" s="234" t="s">
        <v>3334</v>
      </c>
      <c r="C52" s="235" t="s">
        <v>3404</v>
      </c>
    </row>
    <row r="53" spans="1:3" ht="15.75" thickBot="1">
      <c r="A53" s="235" t="s">
        <v>3406</v>
      </c>
      <c r="B53" s="234" t="s">
        <v>3334</v>
      </c>
      <c r="C53" s="235" t="s">
        <v>3368</v>
      </c>
    </row>
    <row r="54" spans="1:3" ht="15.75" thickBot="1">
      <c r="A54" s="235" t="s">
        <v>3408</v>
      </c>
      <c r="B54" s="234" t="s">
        <v>3334</v>
      </c>
      <c r="C54" s="235" t="s">
        <v>3407</v>
      </c>
    </row>
    <row r="55" spans="1:3" ht="15.75" thickBot="1">
      <c r="A55" s="235" t="s">
        <v>3409</v>
      </c>
      <c r="B55" s="234" t="s">
        <v>3334</v>
      </c>
      <c r="C55" s="235" t="s">
        <v>3381</v>
      </c>
    </row>
    <row r="56" spans="1:3" ht="15.75" thickBot="1">
      <c r="A56" s="235" t="s">
        <v>3411</v>
      </c>
      <c r="B56" s="234" t="s">
        <v>3334</v>
      </c>
      <c r="C56" s="235" t="s">
        <v>3410</v>
      </c>
    </row>
    <row r="57" spans="1:3" ht="15.75" thickBot="1">
      <c r="A57" s="235" t="s">
        <v>3413</v>
      </c>
      <c r="B57" s="234" t="s">
        <v>3334</v>
      </c>
      <c r="C57" s="235" t="s">
        <v>3412</v>
      </c>
    </row>
    <row r="58" spans="1:3" ht="15.75" thickBot="1">
      <c r="A58" s="235" t="s">
        <v>3415</v>
      </c>
      <c r="B58" s="234" t="s">
        <v>3334</v>
      </c>
      <c r="C58" s="235" t="s">
        <v>3414</v>
      </c>
    </row>
    <row r="59" spans="1:3" ht="15.75" thickBot="1">
      <c r="A59" s="235" t="s">
        <v>3416</v>
      </c>
      <c r="B59" s="234" t="s">
        <v>3334</v>
      </c>
      <c r="C59" s="235" t="s">
        <v>3395</v>
      </c>
    </row>
    <row r="60" spans="1:3" ht="15.75" thickBot="1">
      <c r="A60" s="235" t="s">
        <v>3417</v>
      </c>
      <c r="B60" s="234" t="s">
        <v>3334</v>
      </c>
      <c r="C60" s="235" t="s">
        <v>3356</v>
      </c>
    </row>
    <row r="61" spans="1:3" ht="15.75" thickBot="1">
      <c r="A61" s="235" t="s">
        <v>3418</v>
      </c>
      <c r="B61" s="234" t="s">
        <v>3334</v>
      </c>
      <c r="C61" s="235" t="s">
        <v>3377</v>
      </c>
    </row>
    <row r="62" spans="1:3" ht="15.75" thickBot="1">
      <c r="A62" s="239" t="s">
        <v>3420</v>
      </c>
      <c r="B62" s="238" t="s">
        <v>3334</v>
      </c>
      <c r="C62" s="239" t="s">
        <v>3419</v>
      </c>
    </row>
    <row r="63" spans="1:3" ht="15.75" thickBot="1">
      <c r="A63" s="235" t="s">
        <v>3422</v>
      </c>
      <c r="B63" s="234" t="s">
        <v>3334</v>
      </c>
      <c r="C63" s="235" t="s">
        <v>3421</v>
      </c>
    </row>
    <row r="64" spans="1:3" ht="15.75" thickBot="1">
      <c r="A64" s="235" t="s">
        <v>3423</v>
      </c>
      <c r="B64" s="234" t="s">
        <v>3334</v>
      </c>
      <c r="C64" s="235" t="s">
        <v>3377</v>
      </c>
    </row>
    <row r="65" spans="1:3" ht="15.75" thickBot="1">
      <c r="A65" s="235" t="s">
        <v>3424</v>
      </c>
      <c r="B65" s="234" t="s">
        <v>3334</v>
      </c>
      <c r="C65" s="235" t="s">
        <v>3360</v>
      </c>
    </row>
    <row r="66" spans="1:3" ht="15.75" thickBot="1">
      <c r="A66" s="239" t="s">
        <v>3425</v>
      </c>
      <c r="B66" s="238" t="s">
        <v>3334</v>
      </c>
      <c r="C66" s="239" t="s">
        <v>3419</v>
      </c>
    </row>
    <row r="67" spans="1:3" ht="15.75" thickBot="1">
      <c r="A67" s="235" t="s">
        <v>3426</v>
      </c>
      <c r="B67" s="234" t="s">
        <v>3334</v>
      </c>
      <c r="C67" s="235" t="s">
        <v>3364</v>
      </c>
    </row>
    <row r="68" spans="1:3" ht="15.75" thickBot="1">
      <c r="A68" s="239" t="s">
        <v>3429</v>
      </c>
      <c r="B68" s="238" t="s">
        <v>3427</v>
      </c>
      <c r="C68" s="239" t="s">
        <v>3428</v>
      </c>
    </row>
    <row r="69" spans="1:3" ht="15.75" thickBot="1">
      <c r="A69" s="239" t="s">
        <v>3430</v>
      </c>
      <c r="B69" s="238" t="s">
        <v>3427</v>
      </c>
      <c r="C69" s="239" t="s">
        <v>3428</v>
      </c>
    </row>
    <row r="70" spans="1:3" ht="15.75" thickBot="1">
      <c r="A70" s="239" t="s">
        <v>3431</v>
      </c>
      <c r="B70" s="238" t="s">
        <v>3427</v>
      </c>
      <c r="C70" s="239" t="s">
        <v>3428</v>
      </c>
    </row>
    <row r="71" spans="1:3" ht="15.75" thickBot="1">
      <c r="A71" s="235" t="s">
        <v>3432</v>
      </c>
      <c r="B71" s="234" t="s">
        <v>3427</v>
      </c>
      <c r="C71" s="235" t="s">
        <v>3428</v>
      </c>
    </row>
    <row r="72" spans="1:3" ht="15.75" thickBot="1">
      <c r="A72" s="235" t="s">
        <v>3434</v>
      </c>
      <c r="B72" s="234" t="s">
        <v>3427</v>
      </c>
      <c r="C72" s="235" t="s">
        <v>3433</v>
      </c>
    </row>
    <row r="73" spans="1:3" ht="15.75" thickBot="1">
      <c r="A73" s="235" t="s">
        <v>3435</v>
      </c>
      <c r="B73" s="234" t="s">
        <v>3427</v>
      </c>
      <c r="C73" s="235" t="s">
        <v>3428</v>
      </c>
    </row>
    <row r="74" spans="1:3" ht="15.75" thickBot="1">
      <c r="A74" s="239" t="s">
        <v>3436</v>
      </c>
      <c r="B74" s="238" t="s">
        <v>3427</v>
      </c>
      <c r="C74" s="239" t="s">
        <v>3428</v>
      </c>
    </row>
    <row r="75" spans="1:3" ht="15.75" thickBot="1">
      <c r="A75" s="239" t="s">
        <v>3437</v>
      </c>
      <c r="B75" s="238" t="s">
        <v>3427</v>
      </c>
      <c r="C75" s="239" t="s">
        <v>3428</v>
      </c>
    </row>
    <row r="76" spans="1:3" ht="15.75" thickBot="1">
      <c r="A76" s="235" t="s">
        <v>3439</v>
      </c>
      <c r="B76" s="234" t="s">
        <v>3427</v>
      </c>
      <c r="C76" s="235" t="s">
        <v>3438</v>
      </c>
    </row>
    <row r="77" spans="1:3" ht="15.75" thickBot="1">
      <c r="A77" s="235" t="s">
        <v>3440</v>
      </c>
      <c r="B77" s="234" t="s">
        <v>3427</v>
      </c>
      <c r="C77" s="235" t="s">
        <v>3428</v>
      </c>
    </row>
    <row r="78" spans="1:3" ht="15.75" thickBot="1">
      <c r="A78" s="235" t="s">
        <v>3442</v>
      </c>
      <c r="B78" s="234" t="s">
        <v>732</v>
      </c>
      <c r="C78" s="235" t="s">
        <v>3441</v>
      </c>
    </row>
    <row r="79" spans="1:3" ht="15.75" thickBot="1">
      <c r="A79" s="235" t="s">
        <v>3444</v>
      </c>
      <c r="B79" s="234" t="s">
        <v>732</v>
      </c>
      <c r="C79" s="235" t="s">
        <v>3443</v>
      </c>
    </row>
    <row r="80" spans="1:3" ht="15.75" thickBot="1">
      <c r="A80" s="235" t="s">
        <v>3446</v>
      </c>
      <c r="B80" s="234" t="s">
        <v>732</v>
      </c>
      <c r="C80" s="235" t="s">
        <v>3445</v>
      </c>
    </row>
    <row r="81" spans="1:3" ht="15.75" thickBot="1">
      <c r="A81" s="235" t="s">
        <v>3448</v>
      </c>
      <c r="B81" s="234" t="s">
        <v>732</v>
      </c>
      <c r="C81" s="235" t="s">
        <v>3447</v>
      </c>
    </row>
    <row r="82" spans="1:3" ht="15.75" thickBot="1">
      <c r="A82" s="235" t="s">
        <v>3450</v>
      </c>
      <c r="B82" s="234" t="s">
        <v>732</v>
      </c>
      <c r="C82" s="235" t="s">
        <v>3449</v>
      </c>
    </row>
    <row r="83" spans="1:3" ht="15.75" thickBot="1">
      <c r="A83" s="235" t="s">
        <v>3452</v>
      </c>
      <c r="B83" s="234" t="s">
        <v>732</v>
      </c>
      <c r="C83" s="235" t="s">
        <v>3451</v>
      </c>
    </row>
    <row r="84" spans="1:3" ht="15.75" thickBot="1">
      <c r="A84" s="235" t="s">
        <v>3454</v>
      </c>
      <c r="B84" s="234" t="s">
        <v>732</v>
      </c>
      <c r="C84" s="235" t="s">
        <v>3453</v>
      </c>
    </row>
    <row r="85" spans="1:3" ht="15.75" thickBot="1">
      <c r="A85" s="235" t="s">
        <v>3457</v>
      </c>
      <c r="B85" s="234" t="s">
        <v>3455</v>
      </c>
      <c r="C85" s="235" t="s">
        <v>3456</v>
      </c>
    </row>
    <row r="86" spans="1:3" ht="15.75" thickBot="1">
      <c r="A86" s="235" t="s">
        <v>3459</v>
      </c>
      <c r="B86" s="234" t="s">
        <v>3455</v>
      </c>
      <c r="C86" s="235" t="s">
        <v>3458</v>
      </c>
    </row>
    <row r="87" spans="1:3" ht="15.75" thickBot="1">
      <c r="A87" s="235" t="s">
        <v>3462</v>
      </c>
      <c r="B87" s="234" t="s">
        <v>3460</v>
      </c>
      <c r="C87" s="235" t="s">
        <v>3461</v>
      </c>
    </row>
    <row r="88" spans="1:3" ht="15.75" thickBot="1">
      <c r="A88" s="235" t="s">
        <v>3464</v>
      </c>
      <c r="B88" s="234" t="s">
        <v>3460</v>
      </c>
      <c r="C88" s="235" t="s">
        <v>3463</v>
      </c>
    </row>
    <row r="89" spans="1:3" ht="15.75" thickBot="1">
      <c r="A89" s="235" t="s">
        <v>3466</v>
      </c>
      <c r="B89" s="234" t="s">
        <v>3460</v>
      </c>
      <c r="C89" s="235" t="s">
        <v>3465</v>
      </c>
    </row>
    <row r="90" spans="1:3" ht="15.75" thickBot="1">
      <c r="A90" s="235" t="s">
        <v>3468</v>
      </c>
      <c r="B90" s="234" t="s">
        <v>3460</v>
      </c>
      <c r="C90" s="235" t="s">
        <v>3467</v>
      </c>
    </row>
    <row r="91" spans="1:3" ht="15.75" thickBot="1">
      <c r="A91" s="235" t="s">
        <v>3470</v>
      </c>
      <c r="B91" s="234" t="s">
        <v>3460</v>
      </c>
      <c r="C91" s="235" t="s">
        <v>3469</v>
      </c>
    </row>
    <row r="92" spans="1:3" ht="15.75" thickBot="1">
      <c r="A92" s="239" t="s">
        <v>3472</v>
      </c>
      <c r="B92" s="238" t="s">
        <v>3460</v>
      </c>
      <c r="C92" s="239" t="s">
        <v>3471</v>
      </c>
    </row>
    <row r="93" spans="1:3" ht="15.75" thickBot="1">
      <c r="A93" s="235" t="s">
        <v>3473</v>
      </c>
      <c r="B93" s="234" t="s">
        <v>3460</v>
      </c>
      <c r="C93" s="235" t="s">
        <v>3467</v>
      </c>
    </row>
    <row r="94" spans="1:3" ht="15.75" thickBot="1">
      <c r="A94" s="235" t="s">
        <v>3475</v>
      </c>
      <c r="B94" s="234" t="s">
        <v>3460</v>
      </c>
      <c r="C94" s="235" t="s">
        <v>3474</v>
      </c>
    </row>
    <row r="95" spans="1:3" ht="15.75" thickBot="1">
      <c r="A95" s="239" t="s">
        <v>3477</v>
      </c>
      <c r="B95" s="238" t="s">
        <v>3460</v>
      </c>
      <c r="C95" s="239" t="s">
        <v>3476</v>
      </c>
    </row>
    <row r="96" spans="1:3" ht="15.75" thickBot="1">
      <c r="A96" s="235" t="s">
        <v>3479</v>
      </c>
      <c r="B96" s="234" t="s">
        <v>3460</v>
      </c>
      <c r="C96" s="235" t="s">
        <v>3478</v>
      </c>
    </row>
    <row r="97" spans="1:3" ht="15.75" thickBot="1">
      <c r="A97" s="235" t="s">
        <v>3481</v>
      </c>
      <c r="B97" s="234" t="s">
        <v>3460</v>
      </c>
      <c r="C97" s="235" t="s">
        <v>3480</v>
      </c>
    </row>
    <row r="98" spans="1:3" ht="15.75" thickBot="1">
      <c r="A98" s="235" t="s">
        <v>3483</v>
      </c>
      <c r="B98" s="234" t="s">
        <v>3460</v>
      </c>
      <c r="C98" s="235" t="s">
        <v>3482</v>
      </c>
    </row>
    <row r="99" spans="1:3" ht="15.75" thickBot="1">
      <c r="A99" s="235" t="s">
        <v>3485</v>
      </c>
      <c r="B99" s="234" t="s">
        <v>3460</v>
      </c>
      <c r="C99" s="235" t="s">
        <v>3484</v>
      </c>
    </row>
    <row r="100" spans="1:3" ht="15.75" thickBot="1">
      <c r="A100" s="235" t="s">
        <v>3487</v>
      </c>
      <c r="B100" s="234" t="s">
        <v>3460</v>
      </c>
      <c r="C100" s="235" t="s">
        <v>3486</v>
      </c>
    </row>
    <row r="101" spans="1:3" ht="15.75" thickBot="1">
      <c r="A101" s="235" t="s">
        <v>3489</v>
      </c>
      <c r="B101" s="234" t="s">
        <v>3460</v>
      </c>
      <c r="C101" s="235" t="s">
        <v>3488</v>
      </c>
    </row>
    <row r="102" spans="1:3" ht="15.75" thickBot="1">
      <c r="A102" s="235" t="s">
        <v>3491</v>
      </c>
      <c r="B102" s="234" t="s">
        <v>3460</v>
      </c>
      <c r="C102" s="235" t="s">
        <v>3490</v>
      </c>
    </row>
    <row r="103" spans="1:3" ht="15.75" thickBot="1">
      <c r="A103" s="235" t="s">
        <v>3494</v>
      </c>
      <c r="B103" s="234" t="s">
        <v>3492</v>
      </c>
      <c r="C103" s="235" t="s">
        <v>3493</v>
      </c>
    </row>
    <row r="104" spans="1:3" ht="15.75" thickBot="1">
      <c r="A104" s="235" t="s">
        <v>3496</v>
      </c>
      <c r="B104" s="234" t="s">
        <v>3492</v>
      </c>
      <c r="C104" s="235" t="s">
        <v>3495</v>
      </c>
    </row>
    <row r="105" spans="1:3" ht="15.75" thickBot="1">
      <c r="A105" s="235" t="s">
        <v>3498</v>
      </c>
      <c r="B105" s="234" t="s">
        <v>3492</v>
      </c>
      <c r="C105" s="235" t="s">
        <v>3497</v>
      </c>
    </row>
    <row r="106" spans="1:3" ht="15.75" thickBot="1">
      <c r="A106" s="235" t="s">
        <v>3500</v>
      </c>
      <c r="B106" s="234" t="s">
        <v>3492</v>
      </c>
      <c r="C106" s="235" t="s">
        <v>3499</v>
      </c>
    </row>
    <row r="107" spans="1:3" ht="15.75" thickBot="1">
      <c r="A107" s="235" t="s">
        <v>3502</v>
      </c>
      <c r="B107" s="234" t="s">
        <v>3492</v>
      </c>
      <c r="C107" s="235" t="s">
        <v>3501</v>
      </c>
    </row>
    <row r="108" spans="1:3" ht="15.75" thickBot="1">
      <c r="A108" s="235" t="s">
        <v>3504</v>
      </c>
      <c r="B108" s="234" t="s">
        <v>3492</v>
      </c>
      <c r="C108" s="235" t="s">
        <v>3503</v>
      </c>
    </row>
    <row r="109" spans="1:3" ht="15.75" thickBot="1">
      <c r="A109" s="235" t="s">
        <v>3506</v>
      </c>
      <c r="B109" s="234" t="s">
        <v>3492</v>
      </c>
      <c r="C109" s="235" t="s">
        <v>3505</v>
      </c>
    </row>
    <row r="110" spans="1:3" ht="15.75" thickBot="1">
      <c r="A110" s="235" t="s">
        <v>3508</v>
      </c>
      <c r="B110" s="234" t="s">
        <v>3492</v>
      </c>
      <c r="C110" s="235" t="s">
        <v>3507</v>
      </c>
    </row>
    <row r="111" spans="1:3" ht="15.75" thickBot="1">
      <c r="A111" s="235" t="s">
        <v>3510</v>
      </c>
      <c r="B111" s="234" t="s">
        <v>3492</v>
      </c>
      <c r="C111" s="235" t="s">
        <v>3509</v>
      </c>
    </row>
    <row r="112" spans="1:3" ht="15.75" thickBot="1">
      <c r="A112" s="235" t="s">
        <v>3512</v>
      </c>
      <c r="B112" s="234" t="s">
        <v>3492</v>
      </c>
      <c r="C112" s="235" t="s">
        <v>3511</v>
      </c>
    </row>
    <row r="113" spans="1:3" ht="15.75" thickBot="1">
      <c r="A113" s="235" t="s">
        <v>3513</v>
      </c>
      <c r="B113" s="234" t="s">
        <v>3492</v>
      </c>
      <c r="C113" s="235" t="s">
        <v>3499</v>
      </c>
    </row>
    <row r="114" spans="1:3" ht="15.75" thickBot="1">
      <c r="A114" s="235" t="s">
        <v>3516</v>
      </c>
      <c r="B114" s="234" t="s">
        <v>3514</v>
      </c>
      <c r="C114" s="235" t="s">
        <v>3515</v>
      </c>
    </row>
    <row r="115" spans="1:3" ht="15.75" thickBot="1">
      <c r="A115" s="235" t="s">
        <v>3518</v>
      </c>
      <c r="B115" s="234" t="s">
        <v>3514</v>
      </c>
      <c r="C115" s="235" t="s">
        <v>3517</v>
      </c>
    </row>
    <row r="116" spans="1:3" ht="15.75" thickBot="1">
      <c r="A116" s="239" t="s">
        <v>3520</v>
      </c>
      <c r="B116" s="238" t="s">
        <v>3514</v>
      </c>
      <c r="C116" s="239" t="s">
        <v>3519</v>
      </c>
    </row>
    <row r="117" spans="1:3" ht="15.75" thickBot="1">
      <c r="A117" s="235" t="s">
        <v>3522</v>
      </c>
      <c r="B117" s="234" t="s">
        <v>3514</v>
      </c>
      <c r="C117" s="235" t="s">
        <v>3521</v>
      </c>
    </row>
    <row r="118" spans="1:3" ht="15.75" thickBot="1">
      <c r="A118" s="235" t="s">
        <v>3524</v>
      </c>
      <c r="B118" s="234" t="s">
        <v>3514</v>
      </c>
      <c r="C118" s="235" t="s">
        <v>3523</v>
      </c>
    </row>
    <row r="119" spans="1:3" ht="15.75" thickBot="1">
      <c r="A119" s="235" t="s">
        <v>3526</v>
      </c>
      <c r="B119" s="234" t="s">
        <v>3514</v>
      </c>
      <c r="C119" s="235" t="s">
        <v>3525</v>
      </c>
    </row>
    <row r="120" spans="1:3" ht="15.75" thickBot="1">
      <c r="A120" s="235" t="s">
        <v>3527</v>
      </c>
      <c r="B120" s="234" t="s">
        <v>3514</v>
      </c>
      <c r="C120" s="235" t="s">
        <v>3519</v>
      </c>
    </row>
    <row r="121" spans="1:3" ht="15.75" thickBot="1">
      <c r="A121" s="235" t="s">
        <v>3529</v>
      </c>
      <c r="B121" s="234" t="s">
        <v>3514</v>
      </c>
      <c r="C121" s="235" t="s">
        <v>3528</v>
      </c>
    </row>
    <row r="122" spans="1:3" ht="15.75" thickBot="1">
      <c r="A122" s="235" t="s">
        <v>3531</v>
      </c>
      <c r="B122" s="234" t="s">
        <v>3514</v>
      </c>
      <c r="C122" s="235" t="s">
        <v>3530</v>
      </c>
    </row>
    <row r="123" spans="1:3" ht="15.75" thickBot="1">
      <c r="A123" s="235" t="s">
        <v>3533</v>
      </c>
      <c r="B123" s="234" t="s">
        <v>3514</v>
      </c>
      <c r="C123" s="235" t="s">
        <v>3532</v>
      </c>
    </row>
    <row r="124" spans="1:3" ht="15.75" thickBot="1">
      <c r="A124" s="235" t="s">
        <v>3534</v>
      </c>
      <c r="B124" s="234" t="s">
        <v>3514</v>
      </c>
      <c r="C124" s="235" t="s">
        <v>3525</v>
      </c>
    </row>
    <row r="125" spans="1:3" ht="15.75" thickBot="1">
      <c r="A125" s="235" t="s">
        <v>3536</v>
      </c>
      <c r="B125" s="234" t="s">
        <v>3514</v>
      </c>
      <c r="C125" s="235" t="s">
        <v>3535</v>
      </c>
    </row>
    <row r="126" spans="1:3" ht="15.75" thickBot="1">
      <c r="A126" s="235" t="s">
        <v>3537</v>
      </c>
      <c r="B126" s="234" t="s">
        <v>3514</v>
      </c>
      <c r="C126" s="235" t="s">
        <v>3528</v>
      </c>
    </row>
    <row r="127" spans="1:3" ht="15.75" thickBot="1">
      <c r="A127" s="235" t="s">
        <v>3539</v>
      </c>
      <c r="B127" s="234" t="s">
        <v>3514</v>
      </c>
      <c r="C127" s="235" t="s">
        <v>3538</v>
      </c>
    </row>
    <row r="128" spans="1:3" ht="15.75" thickBot="1">
      <c r="A128" s="235" t="s">
        <v>3540</v>
      </c>
      <c r="B128" s="234" t="s">
        <v>3514</v>
      </c>
      <c r="C128" s="235" t="s">
        <v>3535</v>
      </c>
    </row>
    <row r="129" spans="1:3" ht="15.75" thickBot="1">
      <c r="A129" s="235" t="s">
        <v>3543</v>
      </c>
      <c r="B129" s="234" t="s">
        <v>3541</v>
      </c>
      <c r="C129" s="235" t="s">
        <v>3542</v>
      </c>
    </row>
    <row r="130" spans="1:3" ht="15.75" thickBot="1">
      <c r="A130" s="235" t="s">
        <v>3545</v>
      </c>
      <c r="B130" s="234" t="s">
        <v>3541</v>
      </c>
      <c r="C130" s="235" t="s">
        <v>3544</v>
      </c>
    </row>
    <row r="131" spans="1:3" ht="15.75" thickBot="1">
      <c r="A131" s="239" t="s">
        <v>3547</v>
      </c>
      <c r="B131" s="238" t="s">
        <v>3541</v>
      </c>
      <c r="C131" s="239" t="s">
        <v>3546</v>
      </c>
    </row>
    <row r="132" spans="1:3" ht="15.75" thickBot="1">
      <c r="A132" s="239" t="s">
        <v>3548</v>
      </c>
      <c r="B132" s="238" t="s">
        <v>3541</v>
      </c>
      <c r="C132" s="239" t="s">
        <v>3542</v>
      </c>
    </row>
    <row r="133" spans="1:3" ht="15.75" thickBot="1">
      <c r="A133" s="235" t="s">
        <v>3550</v>
      </c>
      <c r="B133" s="234" t="s">
        <v>3541</v>
      </c>
      <c r="C133" s="235" t="s">
        <v>3549</v>
      </c>
    </row>
    <row r="134" spans="1:3" ht="15.75" thickBot="1">
      <c r="A134" s="239" t="s">
        <v>3551</v>
      </c>
      <c r="B134" s="238" t="s">
        <v>3541</v>
      </c>
      <c r="C134" s="239" t="s">
        <v>3544</v>
      </c>
    </row>
    <row r="135" spans="1:3" ht="15.75" thickBot="1">
      <c r="A135" s="239" t="s">
        <v>3552</v>
      </c>
      <c r="B135" s="238" t="s">
        <v>3541</v>
      </c>
      <c r="C135" s="239" t="s">
        <v>3546</v>
      </c>
    </row>
    <row r="136" spans="1:3" ht="15.75" thickBot="1">
      <c r="A136" s="239" t="s">
        <v>3553</v>
      </c>
      <c r="B136" s="238" t="s">
        <v>3541</v>
      </c>
      <c r="C136" s="239" t="s">
        <v>3544</v>
      </c>
    </row>
    <row r="137" spans="1:3" ht="15.75" thickBot="1">
      <c r="A137" s="235" t="s">
        <v>3554</v>
      </c>
      <c r="B137" s="234" t="s">
        <v>3541</v>
      </c>
      <c r="C137" s="235" t="s">
        <v>3546</v>
      </c>
    </row>
    <row r="138" spans="1:3" ht="15.75" thickBot="1">
      <c r="A138" s="235" t="s">
        <v>3555</v>
      </c>
      <c r="B138" s="234" t="s">
        <v>3541</v>
      </c>
      <c r="C138" s="235" t="s">
        <v>3546</v>
      </c>
    </row>
    <row r="139" spans="1:3" ht="15.75" thickBot="1">
      <c r="A139" s="235" t="s">
        <v>3556</v>
      </c>
      <c r="B139" s="234" t="s">
        <v>3541</v>
      </c>
      <c r="C139" s="235" t="s">
        <v>3546</v>
      </c>
    </row>
    <row r="140" spans="1:3" ht="15.75" thickBot="1">
      <c r="A140" s="235" t="s">
        <v>3557</v>
      </c>
      <c r="B140" s="234" t="s">
        <v>3541</v>
      </c>
      <c r="C140" s="235" t="s">
        <v>3542</v>
      </c>
    </row>
    <row r="141" spans="1:3" ht="15.75" thickBot="1">
      <c r="A141" s="239" t="s">
        <v>3558</v>
      </c>
      <c r="B141" s="238" t="s">
        <v>3541</v>
      </c>
      <c r="C141" s="239" t="s">
        <v>3549</v>
      </c>
    </row>
    <row r="142" spans="1:3" ht="15.75" thickBot="1">
      <c r="A142" s="241" t="s">
        <v>3559</v>
      </c>
      <c r="B142" s="240" t="s">
        <v>3541</v>
      </c>
      <c r="C142" s="241" t="s">
        <v>3546</v>
      </c>
    </row>
    <row r="143" spans="1:3" ht="15.75" thickBot="1">
      <c r="A143" s="235" t="s">
        <v>3560</v>
      </c>
      <c r="B143" s="234" t="s">
        <v>3541</v>
      </c>
      <c r="C143" s="235" t="s">
        <v>3546</v>
      </c>
    </row>
    <row r="144" spans="1:3" ht="15.75" thickBot="1">
      <c r="A144" s="235" t="s">
        <v>3561</v>
      </c>
      <c r="B144" s="234" t="s">
        <v>3541</v>
      </c>
      <c r="C144" s="235" t="s">
        <v>3549</v>
      </c>
    </row>
    <row r="145" spans="1:3" ht="15.75" thickBot="1">
      <c r="A145" s="235" t="s">
        <v>3562</v>
      </c>
      <c r="B145" s="234" t="s">
        <v>3541</v>
      </c>
      <c r="C145" s="235" t="s">
        <v>3546</v>
      </c>
    </row>
    <row r="146" spans="1:3" ht="15.75" thickBot="1">
      <c r="A146" s="239" t="s">
        <v>3564</v>
      </c>
      <c r="B146" s="238" t="s">
        <v>3541</v>
      </c>
      <c r="C146" s="239" t="s">
        <v>3563</v>
      </c>
    </row>
    <row r="147" spans="1:3" ht="15.75" thickBot="1">
      <c r="A147" s="239" t="s">
        <v>3565</v>
      </c>
      <c r="B147" s="238" t="s">
        <v>3541</v>
      </c>
      <c r="C147" s="239" t="s">
        <v>3544</v>
      </c>
    </row>
    <row r="148" spans="1:3" ht="15.75" thickBot="1">
      <c r="A148" s="237" t="s">
        <v>3566</v>
      </c>
      <c r="B148" s="236" t="s">
        <v>3541</v>
      </c>
      <c r="C148" s="237" t="s">
        <v>3549</v>
      </c>
    </row>
    <row r="149" spans="1:3" ht="15.75" thickBot="1">
      <c r="A149" s="235" t="s">
        <v>3567</v>
      </c>
      <c r="B149" s="234" t="s">
        <v>3541</v>
      </c>
      <c r="C149" s="235" t="s">
        <v>3332</v>
      </c>
    </row>
    <row r="150" spans="1:3" ht="15.75" thickBot="1">
      <c r="A150" s="235" t="s">
        <v>3568</v>
      </c>
      <c r="B150" s="234" t="s">
        <v>3541</v>
      </c>
      <c r="C150" s="235" t="s">
        <v>3546</v>
      </c>
    </row>
    <row r="151" spans="1:3" ht="15.75" thickBot="1">
      <c r="A151" s="239" t="s">
        <v>3569</v>
      </c>
      <c r="B151" s="238" t="s">
        <v>3541</v>
      </c>
      <c r="C151" s="239" t="s">
        <v>3546</v>
      </c>
    </row>
    <row r="152" spans="1:3" ht="15.75" thickBot="1">
      <c r="A152" s="235" t="s">
        <v>3572</v>
      </c>
      <c r="B152" s="234" t="s">
        <v>3570</v>
      </c>
      <c r="C152" s="235" t="s">
        <v>3571</v>
      </c>
    </row>
    <row r="153" spans="1:3" ht="15.75" thickBot="1">
      <c r="A153" s="235" t="s">
        <v>3574</v>
      </c>
      <c r="B153" s="234" t="s">
        <v>3570</v>
      </c>
      <c r="C153" s="235" t="s">
        <v>3573</v>
      </c>
    </row>
    <row r="154" spans="1:3" ht="15.75" thickBot="1">
      <c r="A154" s="235" t="s">
        <v>3576</v>
      </c>
      <c r="B154" s="234" t="s">
        <v>3570</v>
      </c>
      <c r="C154" s="235" t="s">
        <v>3575</v>
      </c>
    </row>
    <row r="155" spans="1:3" ht="15.75" thickBot="1">
      <c r="A155" s="235" t="s">
        <v>3578</v>
      </c>
      <c r="B155" s="234" t="s">
        <v>3570</v>
      </c>
      <c r="C155" s="235" t="s">
        <v>3577</v>
      </c>
    </row>
    <row r="156" spans="1:3" ht="15.75" thickBot="1">
      <c r="A156" s="235" t="s">
        <v>3579</v>
      </c>
      <c r="B156" s="234" t="s">
        <v>3570</v>
      </c>
      <c r="C156" s="235" t="s">
        <v>3571</v>
      </c>
    </row>
    <row r="157" spans="1:3" ht="15.75" thickBot="1">
      <c r="A157" s="235" t="s">
        <v>3580</v>
      </c>
      <c r="B157" s="234" t="s">
        <v>3570</v>
      </c>
      <c r="C157" s="235" t="s">
        <v>3571</v>
      </c>
    </row>
    <row r="158" spans="1:3" ht="15.75" thickBot="1">
      <c r="A158" s="235" t="s">
        <v>3581</v>
      </c>
      <c r="B158" s="234" t="s">
        <v>3570</v>
      </c>
      <c r="C158" s="235" t="s">
        <v>3352</v>
      </c>
    </row>
    <row r="159" spans="1:3" ht="15.75" thickBot="1">
      <c r="A159" s="235" t="s">
        <v>3583</v>
      </c>
      <c r="B159" s="234" t="s">
        <v>3570</v>
      </c>
      <c r="C159" s="235" t="s">
        <v>3582</v>
      </c>
    </row>
    <row r="160" spans="1:3" ht="15.75" thickBot="1">
      <c r="A160" s="235" t="s">
        <v>3584</v>
      </c>
      <c r="B160" s="234" t="s">
        <v>3570</v>
      </c>
      <c r="C160" s="235" t="s">
        <v>3571</v>
      </c>
    </row>
    <row r="161" spans="1:3" ht="15.75" thickBot="1">
      <c r="A161" s="239" t="s">
        <v>3585</v>
      </c>
      <c r="B161" s="238" t="s">
        <v>3570</v>
      </c>
      <c r="C161" s="239" t="s">
        <v>3571</v>
      </c>
    </row>
    <row r="162" spans="1:3" ht="15.75" thickBot="1">
      <c r="A162" s="235" t="s">
        <v>3586</v>
      </c>
      <c r="B162" s="234" t="s">
        <v>3570</v>
      </c>
      <c r="C162" s="235" t="s">
        <v>3571</v>
      </c>
    </row>
    <row r="163" spans="1:3" ht="15.75" thickBot="1">
      <c r="A163" s="235" t="s">
        <v>3588</v>
      </c>
      <c r="B163" s="234" t="s">
        <v>3570</v>
      </c>
      <c r="C163" s="235" t="s">
        <v>3587</v>
      </c>
    </row>
    <row r="164" spans="1:3" ht="15.75" thickBot="1">
      <c r="A164" s="235" t="s">
        <v>3590</v>
      </c>
      <c r="B164" s="234" t="s">
        <v>3570</v>
      </c>
      <c r="C164" s="235" t="s">
        <v>3589</v>
      </c>
    </row>
    <row r="165" spans="1:3" ht="15.75" thickBot="1">
      <c r="A165" s="235" t="s">
        <v>3592</v>
      </c>
      <c r="B165" s="234" t="s">
        <v>3570</v>
      </c>
      <c r="C165" s="235" t="s">
        <v>3591</v>
      </c>
    </row>
    <row r="166" spans="1:3" ht="15.75" thickBot="1">
      <c r="A166" s="239" t="s">
        <v>3594</v>
      </c>
      <c r="B166" s="238" t="s">
        <v>3570</v>
      </c>
      <c r="C166" s="239" t="s">
        <v>3593</v>
      </c>
    </row>
    <row r="167" spans="1:3" ht="15.75" thickBot="1">
      <c r="A167" s="239" t="s">
        <v>3596</v>
      </c>
      <c r="B167" s="238" t="s">
        <v>3570</v>
      </c>
      <c r="C167" s="239" t="s">
        <v>3595</v>
      </c>
    </row>
    <row r="168" spans="1:3" ht="15.75" thickBot="1">
      <c r="A168" s="235" t="s">
        <v>3598</v>
      </c>
      <c r="B168" s="234" t="s">
        <v>3570</v>
      </c>
      <c r="C168" s="235" t="s">
        <v>3597</v>
      </c>
    </row>
    <row r="169" spans="1:3" ht="15.75" thickBot="1">
      <c r="A169" s="239" t="s">
        <v>3599</v>
      </c>
      <c r="B169" s="238" t="s">
        <v>3570</v>
      </c>
      <c r="C169" s="239" t="s">
        <v>3571</v>
      </c>
    </row>
    <row r="170" spans="1:3" ht="15.75" thickBot="1">
      <c r="A170" s="235" t="s">
        <v>3601</v>
      </c>
      <c r="B170" s="234" t="s">
        <v>3570</v>
      </c>
      <c r="C170" s="235" t="s">
        <v>3600</v>
      </c>
    </row>
    <row r="171" spans="1:3" ht="15.75" thickBot="1">
      <c r="A171" s="239" t="s">
        <v>3603</v>
      </c>
      <c r="B171" s="238" t="s">
        <v>3570</v>
      </c>
      <c r="C171" s="239" t="s">
        <v>3602</v>
      </c>
    </row>
    <row r="172" spans="1:3" ht="15.75" thickBot="1">
      <c r="A172" s="235" t="s">
        <v>3605</v>
      </c>
      <c r="B172" s="234" t="s">
        <v>3570</v>
      </c>
      <c r="C172" s="235" t="s">
        <v>3604</v>
      </c>
    </row>
    <row r="173" spans="1:3" ht="15.75" thickBot="1">
      <c r="A173" s="235" t="s">
        <v>3606</v>
      </c>
      <c r="B173" s="234" t="s">
        <v>3570</v>
      </c>
      <c r="C173" s="235" t="s">
        <v>3593</v>
      </c>
    </row>
    <row r="174" spans="1:3" ht="15.75" thickBot="1">
      <c r="A174" s="235" t="s">
        <v>3608</v>
      </c>
      <c r="B174" s="234" t="s">
        <v>3570</v>
      </c>
      <c r="C174" s="235" t="s">
        <v>3607</v>
      </c>
    </row>
    <row r="175" spans="1:3" ht="15.75" thickBot="1">
      <c r="A175" s="235" t="s">
        <v>3610</v>
      </c>
      <c r="B175" s="234" t="s">
        <v>3570</v>
      </c>
      <c r="C175" s="235" t="s">
        <v>3609</v>
      </c>
    </row>
    <row r="176" spans="1:3" ht="15.75" thickBot="1">
      <c r="A176" s="235" t="s">
        <v>3611</v>
      </c>
      <c r="B176" s="234" t="s">
        <v>3570</v>
      </c>
      <c r="C176" s="235" t="s">
        <v>3577</v>
      </c>
    </row>
    <row r="177" spans="1:3" ht="15.75" thickBot="1">
      <c r="A177" s="235" t="s">
        <v>3612</v>
      </c>
      <c r="B177" s="234" t="s">
        <v>3570</v>
      </c>
      <c r="C177" s="235" t="s">
        <v>3582</v>
      </c>
    </row>
    <row r="178" spans="1:3" ht="15.75" thickBot="1">
      <c r="A178" s="235" t="s">
        <v>3614</v>
      </c>
      <c r="B178" s="234" t="s">
        <v>3570</v>
      </c>
      <c r="C178" s="235" t="s">
        <v>3613</v>
      </c>
    </row>
    <row r="179" spans="1:3" ht="15.75" thickBot="1">
      <c r="A179" s="239" t="s">
        <v>3615</v>
      </c>
      <c r="B179" s="238" t="s">
        <v>3570</v>
      </c>
      <c r="C179" s="239" t="s">
        <v>3597</v>
      </c>
    </row>
    <row r="180" spans="1:3" ht="15.75" thickBot="1">
      <c r="A180" s="235" t="s">
        <v>3616</v>
      </c>
      <c r="B180" s="234" t="s">
        <v>3570</v>
      </c>
      <c r="C180" s="235" t="s">
        <v>3600</v>
      </c>
    </row>
    <row r="181" spans="1:3" ht="15.75" thickBot="1">
      <c r="A181" s="235" t="s">
        <v>3617</v>
      </c>
      <c r="B181" s="234" t="s">
        <v>3570</v>
      </c>
      <c r="C181" s="235" t="s">
        <v>3563</v>
      </c>
    </row>
    <row r="182" spans="1:3" ht="15.75" thickBot="1">
      <c r="A182" s="235" t="s">
        <v>3619</v>
      </c>
      <c r="B182" s="234" t="s">
        <v>3570</v>
      </c>
      <c r="C182" s="235" t="s">
        <v>3618</v>
      </c>
    </row>
    <row r="183" spans="1:3" ht="15.75" thickBot="1">
      <c r="A183" s="235" t="s">
        <v>3621</v>
      </c>
      <c r="B183" s="234" t="s">
        <v>3570</v>
      </c>
      <c r="C183" s="235" t="s">
        <v>3620</v>
      </c>
    </row>
    <row r="184" spans="1:3" ht="15.75" thickBot="1">
      <c r="A184" s="239" t="s">
        <v>3623</v>
      </c>
      <c r="B184" s="238" t="s">
        <v>3570</v>
      </c>
      <c r="C184" s="239" t="s">
        <v>3622</v>
      </c>
    </row>
    <row r="185" spans="1:3" ht="15.75" thickBot="1">
      <c r="A185" s="235" t="s">
        <v>3624</v>
      </c>
      <c r="B185" s="234" t="s">
        <v>3307</v>
      </c>
      <c r="C185" s="235" t="s">
        <v>3310</v>
      </c>
    </row>
    <row r="186" spans="1:3" ht="15.75" thickBot="1">
      <c r="A186" s="239" t="s">
        <v>3625</v>
      </c>
      <c r="B186" s="238" t="s">
        <v>3307</v>
      </c>
      <c r="C186" s="239" t="s">
        <v>3310</v>
      </c>
    </row>
    <row r="187" spans="1:3" ht="15.75" thickBot="1">
      <c r="A187" s="239" t="s">
        <v>3626</v>
      </c>
      <c r="B187" s="238" t="s">
        <v>3334</v>
      </c>
      <c r="C187" s="239" t="s">
        <v>3339</v>
      </c>
    </row>
    <row r="188" spans="1:3" ht="15.75" thickBot="1">
      <c r="A188" s="235" t="s">
        <v>3627</v>
      </c>
      <c r="B188" s="234" t="s">
        <v>3334</v>
      </c>
      <c r="C188" s="235" t="s">
        <v>3339</v>
      </c>
    </row>
    <row r="189" spans="1:3" ht="15.75" thickBot="1">
      <c r="A189" s="235" t="s">
        <v>3628</v>
      </c>
      <c r="B189" s="234" t="s">
        <v>3334</v>
      </c>
      <c r="C189" s="235" t="s">
        <v>3364</v>
      </c>
    </row>
    <row r="190" spans="1:3" ht="15.75" thickBot="1">
      <c r="A190" s="239" t="s">
        <v>3629</v>
      </c>
      <c r="B190" s="238" t="s">
        <v>3334</v>
      </c>
      <c r="C190" s="239" t="s">
        <v>3364</v>
      </c>
    </row>
    <row r="191" spans="1:3" ht="15.75" thickBot="1">
      <c r="A191" s="239" t="s">
        <v>3630</v>
      </c>
      <c r="B191" s="238" t="s">
        <v>3334</v>
      </c>
      <c r="C191" s="239" t="s">
        <v>3364</v>
      </c>
    </row>
    <row r="192" spans="1:3" ht="15.75" thickBot="1">
      <c r="A192" s="235" t="s">
        <v>3631</v>
      </c>
      <c r="B192" s="234" t="s">
        <v>3427</v>
      </c>
      <c r="C192" s="235" t="s">
        <v>3428</v>
      </c>
    </row>
    <row r="193" spans="1:3" ht="15.75" thickBot="1">
      <c r="A193" s="239" t="s">
        <v>3632</v>
      </c>
      <c r="B193" s="238" t="s">
        <v>3427</v>
      </c>
      <c r="C193" s="239" t="s">
        <v>3428</v>
      </c>
    </row>
    <row r="194" spans="1:3" ht="15.75" thickBot="1">
      <c r="A194" s="235" t="s">
        <v>3633</v>
      </c>
      <c r="B194" s="234" t="s">
        <v>3427</v>
      </c>
      <c r="C194" s="235" t="s">
        <v>3428</v>
      </c>
    </row>
    <row r="195" spans="1:3" ht="15.75" thickBot="1">
      <c r="A195" s="235" t="s">
        <v>3635</v>
      </c>
      <c r="B195" s="234" t="s">
        <v>732</v>
      </c>
      <c r="C195" s="235" t="s">
        <v>3634</v>
      </c>
    </row>
    <row r="196" spans="1:3" ht="15.75" thickBot="1">
      <c r="A196" s="235" t="s">
        <v>3637</v>
      </c>
      <c r="B196" s="234" t="s">
        <v>2944</v>
      </c>
      <c r="C196" s="235" t="s">
        <v>3636</v>
      </c>
    </row>
    <row r="197" spans="1:3" ht="15.75" thickBot="1">
      <c r="A197" s="235" t="s">
        <v>3638</v>
      </c>
      <c r="B197" s="234" t="s">
        <v>2944</v>
      </c>
      <c r="C197" s="235" t="s">
        <v>3636</v>
      </c>
    </row>
    <row r="198" spans="1:3" ht="15.75" thickBot="1">
      <c r="A198" s="239" t="s">
        <v>3640</v>
      </c>
      <c r="B198" s="238" t="s">
        <v>3455</v>
      </c>
      <c r="C198" s="239" t="s">
        <v>3639</v>
      </c>
    </row>
    <row r="199" spans="1:3" ht="15.75" thickBot="1">
      <c r="A199" s="239" t="s">
        <v>3641</v>
      </c>
      <c r="B199" s="238" t="s">
        <v>3455</v>
      </c>
      <c r="C199" s="239" t="s">
        <v>11</v>
      </c>
    </row>
    <row r="200" spans="1:3" ht="15.75" thickBot="1">
      <c r="A200" s="239" t="s">
        <v>3642</v>
      </c>
      <c r="B200" s="238" t="s">
        <v>3460</v>
      </c>
      <c r="C200" s="239" t="s">
        <v>3484</v>
      </c>
    </row>
    <row r="201" spans="1:3" ht="15.75" thickBot="1">
      <c r="A201" s="239" t="s">
        <v>3643</v>
      </c>
      <c r="B201" s="238" t="s">
        <v>3460</v>
      </c>
      <c r="C201" s="239" t="s">
        <v>3484</v>
      </c>
    </row>
    <row r="202" spans="1:3" ht="15.75" thickBot="1">
      <c r="A202" s="235" t="s">
        <v>3644</v>
      </c>
      <c r="B202" s="234" t="s">
        <v>3460</v>
      </c>
      <c r="C202" s="235" t="s">
        <v>3484</v>
      </c>
    </row>
    <row r="203" spans="1:3" ht="15.75" thickBot="1">
      <c r="A203" s="235" t="s">
        <v>3646</v>
      </c>
      <c r="B203" s="234" t="s">
        <v>3492</v>
      </c>
      <c r="C203" s="235" t="s">
        <v>3645</v>
      </c>
    </row>
    <row r="204" spans="1:3" ht="15.75" thickBot="1">
      <c r="A204" s="235" t="s">
        <v>3648</v>
      </c>
      <c r="B204" s="234" t="s">
        <v>3492</v>
      </c>
      <c r="C204" s="235" t="s">
        <v>3647</v>
      </c>
    </row>
    <row r="205" spans="1:3" ht="15.75" thickBot="1">
      <c r="A205" s="241" t="s">
        <v>3649</v>
      </c>
      <c r="B205" s="240" t="s">
        <v>3492</v>
      </c>
      <c r="C205" s="241" t="s">
        <v>3647</v>
      </c>
    </row>
    <row r="206" spans="1:3" ht="15.75" thickBot="1">
      <c r="A206" s="235" t="s">
        <v>3650</v>
      </c>
      <c r="B206" s="234" t="s">
        <v>3514</v>
      </c>
      <c r="C206" s="235" t="s">
        <v>3523</v>
      </c>
    </row>
    <row r="207" spans="1:3" ht="15.75" thickBot="1">
      <c r="A207" s="239" t="s">
        <v>3651</v>
      </c>
      <c r="B207" s="238" t="s">
        <v>3514</v>
      </c>
      <c r="C207" s="239" t="s">
        <v>3647</v>
      </c>
    </row>
    <row r="208" spans="1:3" ht="15.75" thickBot="1">
      <c r="A208" s="235" t="s">
        <v>3654</v>
      </c>
      <c r="B208" s="234" t="s">
        <v>3652</v>
      </c>
      <c r="C208" s="235" t="s">
        <v>3653</v>
      </c>
    </row>
    <row r="209" spans="1:3" ht="15.75" thickBot="1">
      <c r="A209" s="235" t="s">
        <v>3655</v>
      </c>
      <c r="B209" s="234" t="s">
        <v>3541</v>
      </c>
      <c r="C209" s="235" t="s">
        <v>3549</v>
      </c>
    </row>
    <row r="210" spans="1:3" ht="15.75" thickBot="1">
      <c r="A210" s="239" t="s">
        <v>3656</v>
      </c>
      <c r="B210" s="238" t="s">
        <v>3541</v>
      </c>
      <c r="C210" s="239" t="s">
        <v>3542</v>
      </c>
    </row>
    <row r="211" spans="1:3" ht="15.75" thickBot="1">
      <c r="A211" s="239" t="s">
        <v>3657</v>
      </c>
      <c r="B211" s="238" t="s">
        <v>3541</v>
      </c>
      <c r="C211" s="239" t="s">
        <v>3546</v>
      </c>
    </row>
    <row r="212" spans="1:3" ht="15.75" thickBot="1">
      <c r="A212" s="235" t="s">
        <v>3658</v>
      </c>
      <c r="B212" s="234" t="s">
        <v>3541</v>
      </c>
      <c r="C212" s="235" t="s">
        <v>3544</v>
      </c>
    </row>
    <row r="213" spans="1:3" ht="15.75" thickBot="1">
      <c r="A213" s="239" t="s">
        <v>3659</v>
      </c>
      <c r="B213" s="238" t="s">
        <v>3541</v>
      </c>
      <c r="C213" s="239" t="s">
        <v>3544</v>
      </c>
    </row>
    <row r="214" spans="1:3" ht="15.75" thickBot="1">
      <c r="A214" s="235" t="s">
        <v>3660</v>
      </c>
      <c r="B214" s="234" t="s">
        <v>3541</v>
      </c>
      <c r="C214" s="235" t="s">
        <v>3546</v>
      </c>
    </row>
    <row r="215" spans="1:3" ht="15.75" thickBot="1">
      <c r="A215" s="235" t="s">
        <v>3661</v>
      </c>
      <c r="B215" s="234" t="s">
        <v>3570</v>
      </c>
      <c r="C215" s="235" t="s">
        <v>3571</v>
      </c>
    </row>
    <row r="216" spans="1:3" ht="15.75" thickBot="1">
      <c r="A216" s="235" t="s">
        <v>3662</v>
      </c>
      <c r="B216" s="234" t="s">
        <v>3570</v>
      </c>
      <c r="C216" s="235" t="s">
        <v>3571</v>
      </c>
    </row>
    <row r="217" spans="1:3" ht="15.75" thickBot="1">
      <c r="A217" s="235" t="s">
        <v>3664</v>
      </c>
      <c r="B217" s="234" t="s">
        <v>2941</v>
      </c>
      <c r="C217" s="235" t="s">
        <v>3663</v>
      </c>
    </row>
    <row r="218" spans="1:3" ht="15.75" thickBot="1">
      <c r="A218" s="235" t="s">
        <v>3665</v>
      </c>
      <c r="B218" s="234" t="s">
        <v>2941</v>
      </c>
      <c r="C218" s="235" t="s">
        <v>3663</v>
      </c>
    </row>
    <row r="219" spans="1:3" ht="15.75" thickBot="1">
      <c r="A219" s="235" t="s">
        <v>3667</v>
      </c>
      <c r="B219" s="234" t="s">
        <v>2943</v>
      </c>
      <c r="C219" s="235" t="s">
        <v>3666</v>
      </c>
    </row>
    <row r="220" spans="1:3" ht="15.75" thickBot="1">
      <c r="A220" s="235" t="s">
        <v>3668</v>
      </c>
      <c r="B220" s="234" t="s">
        <v>2943</v>
      </c>
      <c r="C220" s="235" t="s">
        <v>3666</v>
      </c>
    </row>
    <row r="221" spans="1:3" ht="15.75" thickBot="1">
      <c r="A221" s="235" t="s">
        <v>3669</v>
      </c>
      <c r="B221" s="234" t="s">
        <v>2943</v>
      </c>
      <c r="C221" s="235" t="s">
        <v>3666</v>
      </c>
    </row>
    <row r="222" spans="1:3" ht="15.75" thickBot="1">
      <c r="A222" s="235" t="s">
        <v>3671</v>
      </c>
      <c r="B222" s="234" t="s">
        <v>1253</v>
      </c>
      <c r="C222" s="235" t="s">
        <v>3670</v>
      </c>
    </row>
    <row r="223" spans="1:3" ht="15.75" thickBot="1">
      <c r="A223" s="239" t="s">
        <v>3673</v>
      </c>
      <c r="B223" s="238" t="s">
        <v>3427</v>
      </c>
      <c r="C223" s="239" t="s">
        <v>3672</v>
      </c>
    </row>
    <row r="224" spans="1:3" ht="15.75" thickBot="1">
      <c r="A224" s="235" t="s">
        <v>3675</v>
      </c>
      <c r="B224" s="234" t="s">
        <v>3427</v>
      </c>
      <c r="C224" s="235" t="s">
        <v>3674</v>
      </c>
    </row>
    <row r="225" spans="1:3" ht="15.75" thickBot="1">
      <c r="A225" s="239" t="s">
        <v>3677</v>
      </c>
      <c r="B225" s="238" t="s">
        <v>3427</v>
      </c>
      <c r="C225" s="239" t="s">
        <v>3676</v>
      </c>
    </row>
    <row r="226" spans="1:3" ht="15.75" thickBot="1">
      <c r="A226" s="235" t="s">
        <v>3679</v>
      </c>
      <c r="B226" s="234" t="s">
        <v>3427</v>
      </c>
      <c r="C226" s="235" t="s">
        <v>3678</v>
      </c>
    </row>
    <row r="227" spans="1:3" ht="15.75" thickBot="1">
      <c r="A227" s="235" t="s">
        <v>3681</v>
      </c>
      <c r="B227" s="234" t="s">
        <v>3427</v>
      </c>
      <c r="C227" s="235" t="s">
        <v>3680</v>
      </c>
    </row>
    <row r="228" spans="1:3" ht="15.75" thickBot="1">
      <c r="A228" s="235" t="s">
        <v>3683</v>
      </c>
      <c r="B228" s="234" t="s">
        <v>3427</v>
      </c>
      <c r="C228" s="235" t="s">
        <v>3682</v>
      </c>
    </row>
    <row r="229" spans="1:3" ht="15.75" thickBot="1">
      <c r="A229" s="235" t="s">
        <v>3685</v>
      </c>
      <c r="B229" s="234" t="s">
        <v>3427</v>
      </c>
      <c r="C229" s="235" t="s">
        <v>3684</v>
      </c>
    </row>
    <row r="230" spans="1:3" ht="15.75" thickBot="1">
      <c r="A230" s="235" t="s">
        <v>3687</v>
      </c>
      <c r="B230" s="234" t="s">
        <v>3427</v>
      </c>
      <c r="C230" s="235" t="s">
        <v>3686</v>
      </c>
    </row>
    <row r="231" spans="1:3" ht="15.75" thickBot="1">
      <c r="A231" s="235" t="s">
        <v>3689</v>
      </c>
      <c r="B231" s="234" t="s">
        <v>3427</v>
      </c>
      <c r="C231" s="235" t="s">
        <v>3688</v>
      </c>
    </row>
    <row r="232" spans="1:3" ht="15.75" thickBot="1">
      <c r="A232" s="235" t="s">
        <v>3691</v>
      </c>
      <c r="B232" s="234" t="s">
        <v>3427</v>
      </c>
      <c r="C232" s="235" t="s">
        <v>3690</v>
      </c>
    </row>
    <row r="233" spans="1:3" ht="15.75" thickBot="1">
      <c r="A233" s="235" t="s">
        <v>3693</v>
      </c>
      <c r="B233" s="234" t="s">
        <v>3427</v>
      </c>
      <c r="C233" s="235" t="s">
        <v>3692</v>
      </c>
    </row>
    <row r="234" spans="1:3" ht="15.75" thickBot="1">
      <c r="A234" s="235" t="s">
        <v>3695</v>
      </c>
      <c r="B234" s="234" t="s">
        <v>3427</v>
      </c>
      <c r="C234" s="235" t="s">
        <v>3694</v>
      </c>
    </row>
    <row r="235" spans="1:3" ht="15.75" thickBot="1">
      <c r="A235" s="239" t="s">
        <v>3697</v>
      </c>
      <c r="B235" s="238" t="s">
        <v>3427</v>
      </c>
      <c r="C235" s="239" t="s">
        <v>3696</v>
      </c>
    </row>
    <row r="236" spans="1:3" ht="15.75" thickBot="1">
      <c r="A236" s="235" t="s">
        <v>3699</v>
      </c>
      <c r="B236" s="234" t="s">
        <v>3427</v>
      </c>
      <c r="C236" s="235" t="s">
        <v>3698</v>
      </c>
    </row>
    <row r="237" spans="1:3" ht="15.75" thickBot="1">
      <c r="A237" s="235" t="s">
        <v>3701</v>
      </c>
      <c r="B237" s="234" t="s">
        <v>3427</v>
      </c>
      <c r="C237" s="235" t="s">
        <v>3700</v>
      </c>
    </row>
    <row r="238" spans="1:3" ht="15.75" thickBot="1">
      <c r="A238" s="235" t="s">
        <v>3703</v>
      </c>
      <c r="B238" s="234" t="s">
        <v>3427</v>
      </c>
      <c r="C238" s="235" t="s">
        <v>3702</v>
      </c>
    </row>
    <row r="239" spans="1:3" ht="15.75" thickBot="1">
      <c r="A239" s="235" t="s">
        <v>3704</v>
      </c>
      <c r="B239" s="234" t="s">
        <v>3427</v>
      </c>
      <c r="C239" s="235" t="s">
        <v>3700</v>
      </c>
    </row>
    <row r="240" spans="1:3" ht="15.75" thickBot="1">
      <c r="A240" s="239"/>
      <c r="B240" s="238"/>
      <c r="C240" s="239"/>
    </row>
    <row r="241" spans="1:3" ht="15.75" thickBot="1">
      <c r="A241" s="244" t="s">
        <v>3705</v>
      </c>
      <c r="B241" s="242" t="s">
        <v>3570</v>
      </c>
      <c r="C241" s="243"/>
    </row>
    <row r="242" spans="1:3" ht="15.75" thickBot="1">
      <c r="A242" s="244" t="s">
        <v>3706</v>
      </c>
      <c r="B242" s="242" t="s">
        <v>3570</v>
      </c>
      <c r="C242" s="243"/>
    </row>
    <row r="243" spans="1:3" ht="15.75" thickBot="1">
      <c r="A243" s="235" t="s">
        <v>3707</v>
      </c>
      <c r="B243" s="234" t="s">
        <v>3570</v>
      </c>
      <c r="C243" s="235"/>
    </row>
    <row r="244" spans="1:3" ht="15.75" thickBot="1">
      <c r="A244" s="235" t="s">
        <v>3708</v>
      </c>
      <c r="B244" s="234" t="s">
        <v>3570</v>
      </c>
      <c r="C244" s="235"/>
    </row>
    <row r="245" spans="1:3" ht="15.75" thickBot="1">
      <c r="A245" s="243"/>
      <c r="B245" s="242" t="s">
        <v>3541</v>
      </c>
      <c r="C245" s="243"/>
    </row>
    <row r="246" spans="1:3" ht="15.75" thickBot="1">
      <c r="A246" s="241" t="s">
        <v>3709</v>
      </c>
      <c r="B246" s="240" t="s">
        <v>3541</v>
      </c>
      <c r="C246" s="241"/>
    </row>
    <row r="247" spans="1:3" ht="15.75" thickBot="1">
      <c r="A247" s="244" t="s">
        <v>3710</v>
      </c>
      <c r="B247" s="242" t="s">
        <v>3541</v>
      </c>
      <c r="C247" s="243"/>
    </row>
    <row r="248" spans="1:3" ht="15.75" thickBot="1">
      <c r="A248" s="235" t="s">
        <v>3711</v>
      </c>
      <c r="B248" s="234" t="s">
        <v>3541</v>
      </c>
      <c r="C248" s="235"/>
    </row>
    <row r="249" spans="1:3" ht="15.75" thickBot="1">
      <c r="A249" s="235" t="s">
        <v>3712</v>
      </c>
      <c r="B249" s="234" t="s">
        <v>3541</v>
      </c>
      <c r="C249" s="235"/>
    </row>
    <row r="250" spans="1:3" ht="15.75" thickBot="1">
      <c r="A250" s="235" t="s">
        <v>3713</v>
      </c>
      <c r="B250" s="234" t="s">
        <v>3541</v>
      </c>
      <c r="C250" s="235"/>
    </row>
    <row r="251" spans="1:3" ht="15.75" thickBot="1">
      <c r="A251" s="235" t="s">
        <v>3714</v>
      </c>
      <c r="B251" s="234" t="s">
        <v>3541</v>
      </c>
      <c r="C251" s="235"/>
    </row>
    <row r="252" spans="1:3" ht="15.75" thickBot="1">
      <c r="A252" s="235" t="s">
        <v>3715</v>
      </c>
      <c r="B252" s="234" t="s">
        <v>3541</v>
      </c>
      <c r="C252" s="235"/>
    </row>
    <row r="253" spans="1:3" ht="15.75" thickBot="1">
      <c r="A253" s="241" t="s">
        <v>3716</v>
      </c>
      <c r="B253" s="242" t="s">
        <v>3541</v>
      </c>
      <c r="C253" s="243"/>
    </row>
    <row r="254" spans="1:3" ht="15.75" thickBot="1">
      <c r="A254" s="239" t="s">
        <v>3717</v>
      </c>
      <c r="B254" s="238" t="s">
        <v>3541</v>
      </c>
      <c r="C254" s="239"/>
    </row>
    <row r="255" spans="1:3" ht="15.75" thickBot="1">
      <c r="A255" s="243"/>
      <c r="B255" s="242" t="s">
        <v>3427</v>
      </c>
      <c r="C255" s="243"/>
    </row>
    <row r="256" spans="1:3" ht="15.75" thickBot="1">
      <c r="A256" s="245" t="s">
        <v>3718</v>
      </c>
      <c r="B256" s="242" t="s">
        <v>3460</v>
      </c>
      <c r="C256" s="243"/>
    </row>
    <row r="257" spans="1:3" ht="15.75" thickBot="1">
      <c r="A257" s="246" t="s">
        <v>3719</v>
      </c>
      <c r="B257" s="234" t="s">
        <v>3460</v>
      </c>
      <c r="C257" s="235"/>
    </row>
    <row r="258" spans="1:3" ht="15.75" thickBot="1">
      <c r="A258" s="248" t="s">
        <v>3720</v>
      </c>
      <c r="B258" s="234" t="s">
        <v>3492</v>
      </c>
      <c r="C258" s="247"/>
    </row>
    <row r="259" spans="1:3" ht="15.75" thickBot="1">
      <c r="A259" s="247" t="s">
        <v>3721</v>
      </c>
      <c r="B259" s="234" t="s">
        <v>3492</v>
      </c>
      <c r="C259" s="247"/>
    </row>
    <row r="260" spans="1:3" ht="15.75" thickBot="1">
      <c r="A260" s="235" t="s">
        <v>3722</v>
      </c>
      <c r="B260" s="234" t="s">
        <v>3427</v>
      </c>
      <c r="C260" s="235"/>
    </row>
    <row r="261" spans="1:3" ht="15.75" thickBot="1">
      <c r="A261" s="235" t="s">
        <v>3723</v>
      </c>
      <c r="B261" s="234" t="s">
        <v>3427</v>
      </c>
      <c r="C261" s="235"/>
    </row>
    <row r="262" spans="1:3" ht="15.75" thickBot="1">
      <c r="A262" s="235" t="s">
        <v>3724</v>
      </c>
      <c r="B262" s="234" t="s">
        <v>3427</v>
      </c>
      <c r="C262" s="235"/>
    </row>
    <row r="263" spans="1:3" ht="15.75" thickBot="1">
      <c r="A263" s="235" t="s">
        <v>3725</v>
      </c>
      <c r="B263" s="234" t="s">
        <v>3427</v>
      </c>
      <c r="C263" s="235"/>
    </row>
    <row r="264" spans="1:3" ht="15.75" thickBot="1">
      <c r="A264" s="244" t="s">
        <v>3726</v>
      </c>
      <c r="B264" s="242" t="s">
        <v>3427</v>
      </c>
      <c r="C264" s="243"/>
    </row>
    <row r="265" spans="1:3" ht="15.75" thickBot="1">
      <c r="A265" s="235" t="s">
        <v>3727</v>
      </c>
      <c r="B265" s="234" t="s">
        <v>3427</v>
      </c>
      <c r="C265" s="235"/>
    </row>
    <row r="266" spans="1:3" ht="15.75" thickBot="1">
      <c r="A266" s="244" t="s">
        <v>3728</v>
      </c>
      <c r="B266" s="242" t="s">
        <v>2917</v>
      </c>
      <c r="C266" s="243"/>
    </row>
    <row r="267" spans="1:3" ht="15.75" thickBot="1">
      <c r="A267" s="251" t="s">
        <v>3729</v>
      </c>
      <c r="B267" s="249" t="s">
        <v>2917</v>
      </c>
      <c r="C267" s="250"/>
    </row>
    <row r="268" spans="1:3" ht="15.75" thickBot="1">
      <c r="A268" s="235" t="s">
        <v>3730</v>
      </c>
      <c r="B268" s="234" t="s">
        <v>2917</v>
      </c>
      <c r="C268" s="235"/>
    </row>
    <row r="269" spans="1:3" ht="15.75" thickBot="1">
      <c r="A269" s="235" t="s">
        <v>2949</v>
      </c>
      <c r="B269" s="234" t="s">
        <v>2941</v>
      </c>
      <c r="C269" s="235" t="s">
        <v>2949</v>
      </c>
    </row>
    <row r="270" spans="1:3" ht="15.75" thickBot="1">
      <c r="A270" s="235" t="s">
        <v>3293</v>
      </c>
      <c r="B270" s="234" t="s">
        <v>2942</v>
      </c>
      <c r="C270" s="235" t="s">
        <v>3293</v>
      </c>
    </row>
    <row r="271" spans="1:3" ht="15.75" thickBot="1">
      <c r="A271" s="235" t="s">
        <v>2948</v>
      </c>
      <c r="B271" s="234" t="s">
        <v>2942</v>
      </c>
      <c r="C271" s="235" t="s">
        <v>2948</v>
      </c>
    </row>
    <row r="272" spans="1:3" ht="15.75" thickBot="1">
      <c r="A272" s="235" t="s">
        <v>3731</v>
      </c>
      <c r="B272" s="234" t="s">
        <v>732</v>
      </c>
      <c r="C272" s="235" t="s">
        <v>3634</v>
      </c>
    </row>
    <row r="273" spans="1:3" ht="15.75" thickBot="1">
      <c r="A273" s="235" t="s">
        <v>3733</v>
      </c>
      <c r="B273" s="234" t="s">
        <v>3732</v>
      </c>
      <c r="C273" s="235" t="s">
        <v>3733</v>
      </c>
    </row>
    <row r="274" spans="1:3" ht="15.75" thickBot="1">
      <c r="A274" s="235" t="s">
        <v>3734</v>
      </c>
      <c r="B274" s="234" t="s">
        <v>732</v>
      </c>
      <c r="C274" s="235" t="s">
        <v>3634</v>
      </c>
    </row>
    <row r="275" spans="1:3" ht="15.75" thickBot="1">
      <c r="A275" s="235" t="s">
        <v>3736</v>
      </c>
      <c r="B275" s="234" t="s">
        <v>3541</v>
      </c>
      <c r="C275" s="235" t="s">
        <v>3735</v>
      </c>
    </row>
    <row r="276" spans="1:3" ht="15.75" thickBot="1">
      <c r="A276" s="235" t="s">
        <v>3737</v>
      </c>
      <c r="B276" s="234" t="s">
        <v>3541</v>
      </c>
      <c r="C276" s="235" t="s">
        <v>3735</v>
      </c>
    </row>
    <row r="277" spans="1:3" ht="15.75" thickBot="1">
      <c r="A277" s="235" t="s">
        <v>3738</v>
      </c>
      <c r="B277" s="234" t="s">
        <v>3541</v>
      </c>
      <c r="C277" s="235" t="s">
        <v>3735</v>
      </c>
    </row>
    <row r="278" spans="1:3" ht="15.75" thickBot="1">
      <c r="A278" s="239" t="s">
        <v>3740</v>
      </c>
      <c r="B278" s="238" t="s">
        <v>3541</v>
      </c>
      <c r="C278" s="239" t="s">
        <v>3739</v>
      </c>
    </row>
    <row r="279" spans="1:3" ht="15.75" thickBot="1">
      <c r="A279" s="239" t="s">
        <v>3741</v>
      </c>
      <c r="B279" s="238" t="s">
        <v>3570</v>
      </c>
      <c r="C279" s="239" t="s">
        <v>3741</v>
      </c>
    </row>
    <row r="280" spans="1:3" ht="15.75" thickBot="1">
      <c r="A280" s="235" t="s">
        <v>3742</v>
      </c>
      <c r="B280" s="234" t="s">
        <v>3570</v>
      </c>
      <c r="C280" s="235" t="s">
        <v>3742</v>
      </c>
    </row>
    <row r="281" spans="1:3" ht="15.75" thickBot="1">
      <c r="A281" s="239" t="s">
        <v>3744</v>
      </c>
      <c r="B281" s="238" t="s">
        <v>3570</v>
      </c>
      <c r="C281" s="239" t="s">
        <v>3743</v>
      </c>
    </row>
    <row r="282" spans="1:3" ht="15.75" thickBot="1">
      <c r="A282" s="235" t="s">
        <v>3747</v>
      </c>
      <c r="B282" s="234" t="s">
        <v>3745</v>
      </c>
      <c r="C282" s="235" t="s">
        <v>3746</v>
      </c>
    </row>
    <row r="283" spans="1:3" ht="15.75" thickBot="1">
      <c r="A283" s="235" t="s">
        <v>970</v>
      </c>
      <c r="B283" s="234" t="s">
        <v>1005</v>
      </c>
      <c r="C283" s="235" t="s">
        <v>3748</v>
      </c>
    </row>
    <row r="284" spans="1:3" ht="15.75" thickBot="1">
      <c r="A284" s="235" t="s">
        <v>3749</v>
      </c>
      <c r="B284" s="234" t="s">
        <v>1005</v>
      </c>
      <c r="C284" s="235" t="s">
        <v>3748</v>
      </c>
    </row>
    <row r="285" spans="1:3" ht="15.75" thickBot="1">
      <c r="A285" s="235" t="s">
        <v>3751</v>
      </c>
      <c r="B285" s="234" t="s">
        <v>2943</v>
      </c>
      <c r="C285" s="235" t="s">
        <v>3750</v>
      </c>
    </row>
    <row r="286" spans="1:3" ht="15.75" thickBot="1">
      <c r="A286" s="235" t="s">
        <v>3753</v>
      </c>
      <c r="B286" s="234" t="s">
        <v>3427</v>
      </c>
      <c r="C286" s="235" t="s">
        <v>3752</v>
      </c>
    </row>
    <row r="287" spans="1:3" ht="15.75" thickBot="1">
      <c r="A287" s="235" t="s">
        <v>3755</v>
      </c>
      <c r="B287" s="234" t="s">
        <v>3427</v>
      </c>
      <c r="C287" s="235" t="s">
        <v>3754</v>
      </c>
    </row>
    <row r="288" spans="1:3" ht="15.75" thickBot="1">
      <c r="A288" s="239" t="s">
        <v>3757</v>
      </c>
      <c r="B288" s="238" t="s">
        <v>3460</v>
      </c>
      <c r="C288" s="239" t="s">
        <v>3756</v>
      </c>
    </row>
    <row r="289" spans="1:3" ht="15.75" thickBot="1">
      <c r="A289" s="235" t="s">
        <v>2781</v>
      </c>
      <c r="B289" s="234" t="s">
        <v>2781</v>
      </c>
      <c r="C289" s="235" t="s">
        <v>3758</v>
      </c>
    </row>
    <row r="290" spans="1:3" ht="15.75" thickBot="1">
      <c r="A290" s="244" t="s">
        <v>3760</v>
      </c>
      <c r="B290" s="242" t="s">
        <v>2840</v>
      </c>
      <c r="C290" s="244" t="s">
        <v>3759</v>
      </c>
    </row>
    <row r="291" spans="1:3" ht="15.75" thickBot="1">
      <c r="A291" s="235" t="s">
        <v>3762</v>
      </c>
      <c r="B291" s="234" t="s">
        <v>3427</v>
      </c>
      <c r="C291" s="235" t="s">
        <v>3761</v>
      </c>
    </row>
    <row r="292" spans="1:3" ht="15.75" thickBot="1">
      <c r="A292" s="239" t="s">
        <v>3764</v>
      </c>
      <c r="B292" s="238" t="s">
        <v>3427</v>
      </c>
      <c r="C292" s="239" t="s">
        <v>3763</v>
      </c>
    </row>
    <row r="293" spans="1:3" ht="15.75" thickBot="1">
      <c r="A293" s="235" t="s">
        <v>3766</v>
      </c>
      <c r="B293" s="234" t="s">
        <v>3427</v>
      </c>
      <c r="C293" s="235" t="s">
        <v>3765</v>
      </c>
    </row>
    <row r="294" spans="1:3" ht="15.75" thickBot="1">
      <c r="A294" s="239" t="s">
        <v>3768</v>
      </c>
      <c r="B294" s="238" t="s">
        <v>3427</v>
      </c>
      <c r="C294" s="239" t="s">
        <v>3767</v>
      </c>
    </row>
    <row r="295" spans="1:3" ht="15.75" thickBot="1">
      <c r="A295" s="239" t="s">
        <v>3770</v>
      </c>
      <c r="B295" s="238" t="s">
        <v>3427</v>
      </c>
      <c r="C295" s="239" t="s">
        <v>3769</v>
      </c>
    </row>
    <row r="296" spans="1:3" ht="15.75" thickBot="1">
      <c r="A296" s="239" t="s">
        <v>3772</v>
      </c>
      <c r="B296" s="238" t="s">
        <v>3427</v>
      </c>
      <c r="C296" s="239" t="s">
        <v>3771</v>
      </c>
    </row>
    <row r="297" spans="1:3" ht="15.75" thickBot="1">
      <c r="A297" s="239" t="s">
        <v>3773</v>
      </c>
      <c r="B297" s="238" t="s">
        <v>3427</v>
      </c>
      <c r="C297" s="239" t="s">
        <v>3771</v>
      </c>
    </row>
    <row r="298" spans="1:3" ht="15.75" thickBot="1">
      <c r="A298" s="235" t="s">
        <v>3774</v>
      </c>
      <c r="B298" s="234" t="s">
        <v>2943</v>
      </c>
      <c r="C298" s="235" t="s">
        <v>3666</v>
      </c>
    </row>
    <row r="299" spans="1:3" ht="15.75" thickBot="1">
      <c r="A299" s="244" t="s">
        <v>3776</v>
      </c>
      <c r="B299" s="242" t="s">
        <v>3541</v>
      </c>
      <c r="C299" s="244" t="s">
        <v>3775</v>
      </c>
    </row>
    <row r="300" spans="1:3" ht="15.75" thickBot="1">
      <c r="A300" s="244" t="s">
        <v>3778</v>
      </c>
      <c r="B300" s="242" t="s">
        <v>2944</v>
      </c>
      <c r="C300" s="244" t="s">
        <v>3777</v>
      </c>
    </row>
    <row r="301" spans="1:3" ht="15.75" thickBot="1">
      <c r="A301" s="244" t="s">
        <v>3779</v>
      </c>
      <c r="B301" s="242" t="s">
        <v>3541</v>
      </c>
      <c r="C301" s="244" t="s">
        <v>3775</v>
      </c>
    </row>
    <row r="302" spans="1:3" ht="15.75" thickBot="1">
      <c r="A302" s="235" t="s">
        <v>3780</v>
      </c>
      <c r="B302" s="234" t="s">
        <v>3541</v>
      </c>
      <c r="C302" s="235" t="s">
        <v>3549</v>
      </c>
    </row>
    <row r="303" spans="1:3" ht="15.75" thickBot="1">
      <c r="A303" s="244" t="s">
        <v>3782</v>
      </c>
      <c r="B303" s="242" t="s">
        <v>3781</v>
      </c>
      <c r="C303" s="244" t="s">
        <v>11</v>
      </c>
    </row>
    <row r="304" spans="1:3" ht="15.75" thickBot="1">
      <c r="A304" s="244" t="s">
        <v>3783</v>
      </c>
      <c r="B304" s="242" t="s">
        <v>3492</v>
      </c>
      <c r="C304" s="244" t="s">
        <v>2688</v>
      </c>
    </row>
    <row r="305" spans="1:6" ht="15.75" thickBot="1">
      <c r="A305" s="244" t="s">
        <v>3784</v>
      </c>
      <c r="B305" s="242" t="s">
        <v>3427</v>
      </c>
      <c r="C305" s="244" t="s">
        <v>3752</v>
      </c>
    </row>
    <row r="306" spans="1:6" ht="15.75" thickBot="1">
      <c r="A306" s="239" t="s">
        <v>3785</v>
      </c>
      <c r="B306" s="238" t="s">
        <v>3460</v>
      </c>
      <c r="C306" s="239" t="s">
        <v>3756</v>
      </c>
    </row>
    <row r="307" spans="1:6" ht="15.75" thickBot="1">
      <c r="A307" s="244" t="s">
        <v>3787</v>
      </c>
      <c r="B307" s="252" t="s">
        <v>3652</v>
      </c>
      <c r="C307" s="244" t="s">
        <v>3786</v>
      </c>
      <c r="E307" t="s">
        <v>4903</v>
      </c>
      <c r="F307" t="s">
        <v>3303</v>
      </c>
    </row>
    <row r="308" spans="1:6" ht="15.75" thickBot="1">
      <c r="A308" s="235" t="s">
        <v>3789</v>
      </c>
      <c r="B308" s="253" t="s">
        <v>3541</v>
      </c>
      <c r="C308" s="235" t="s">
        <v>3788</v>
      </c>
    </row>
    <row r="309" spans="1:6" ht="15.75" thickBot="1">
      <c r="A309" s="237" t="s">
        <v>3790</v>
      </c>
      <c r="B309" s="254" t="s">
        <v>3541</v>
      </c>
      <c r="C309" s="237" t="s">
        <v>3788</v>
      </c>
    </row>
    <row r="310" spans="1:6" ht="15.75" thickBot="1">
      <c r="A310" s="235" t="s">
        <v>3792</v>
      </c>
      <c r="B310" s="234" t="s">
        <v>3307</v>
      </c>
      <c r="C310" s="235" t="s">
        <v>3791</v>
      </c>
    </row>
    <row r="311" spans="1:6" ht="15.75" thickBot="1">
      <c r="A311" s="244" t="s">
        <v>3794</v>
      </c>
      <c r="B311" s="252" t="s">
        <v>2944</v>
      </c>
      <c r="C311" s="244" t="s">
        <v>3793</v>
      </c>
    </row>
    <row r="312" spans="1:6" ht="15.75" thickBot="1">
      <c r="A312" s="255" t="s">
        <v>3795</v>
      </c>
      <c r="B312" s="252" t="s">
        <v>3541</v>
      </c>
      <c r="C312" s="244" t="s">
        <v>3549</v>
      </c>
    </row>
    <row r="313" spans="1:6" ht="15.75" thickBot="1">
      <c r="A313" s="255" t="s">
        <v>3796</v>
      </c>
      <c r="B313" s="252" t="s">
        <v>3541</v>
      </c>
      <c r="C313" s="244" t="s">
        <v>3546</v>
      </c>
    </row>
    <row r="314" spans="1:6" ht="15.75" thickBot="1">
      <c r="A314" s="257" t="s">
        <v>3798</v>
      </c>
      <c r="B314" s="253" t="s">
        <v>3541</v>
      </c>
      <c r="C314" s="256" t="s">
        <v>3797</v>
      </c>
    </row>
    <row r="315" spans="1:6" ht="15.75" thickBot="1">
      <c r="A315" s="256" t="s">
        <v>3799</v>
      </c>
      <c r="B315" s="253" t="s">
        <v>3294</v>
      </c>
      <c r="C315" s="256" t="s">
        <v>3295</v>
      </c>
    </row>
    <row r="316" spans="1:6" ht="15.75" thickBot="1">
      <c r="A316" s="256" t="s">
        <v>3800</v>
      </c>
      <c r="B316" s="253" t="s">
        <v>3294</v>
      </c>
      <c r="C316" s="256" t="s">
        <v>3296</v>
      </c>
    </row>
    <row r="317" spans="1:6" ht="15.75" thickBot="1">
      <c r="A317" s="256" t="s">
        <v>3801</v>
      </c>
      <c r="B317" s="253" t="s">
        <v>3294</v>
      </c>
      <c r="C317" s="256" t="s">
        <v>3297</v>
      </c>
    </row>
    <row r="318" spans="1:6" ht="15.75" thickBot="1">
      <c r="A318" s="256" t="s">
        <v>3802</v>
      </c>
      <c r="B318" s="253" t="s">
        <v>3541</v>
      </c>
      <c r="C318" s="256" t="s">
        <v>3549</v>
      </c>
    </row>
    <row r="319" spans="1:6" ht="15.75" thickBot="1">
      <c r="A319" s="259" t="s">
        <v>3803</v>
      </c>
      <c r="B319" s="258" t="s">
        <v>3541</v>
      </c>
      <c r="C319" s="259" t="s">
        <v>3549</v>
      </c>
    </row>
    <row r="320" spans="1:6" ht="15.75" thickBot="1">
      <c r="A320" s="259" t="s">
        <v>3804</v>
      </c>
      <c r="B320" s="258" t="s">
        <v>3492</v>
      </c>
      <c r="C320" s="259" t="s">
        <v>2688</v>
      </c>
    </row>
    <row r="321" spans="1:3" ht="15.75" thickBot="1">
      <c r="A321" s="256" t="s">
        <v>3806</v>
      </c>
      <c r="B321" s="253" t="s">
        <v>3541</v>
      </c>
      <c r="C321" s="256" t="s">
        <v>3805</v>
      </c>
    </row>
    <row r="322" spans="1:3" ht="15.75" thickBot="1">
      <c r="A322" s="259" t="s">
        <v>3807</v>
      </c>
      <c r="B322" s="258" t="s">
        <v>3570</v>
      </c>
      <c r="C322" s="259" t="s">
        <v>3563</v>
      </c>
    </row>
    <row r="323" spans="1:3" ht="15.75" thickBot="1">
      <c r="A323" s="259" t="s">
        <v>3808</v>
      </c>
      <c r="B323" s="258" t="s">
        <v>3541</v>
      </c>
      <c r="C323" s="259" t="s">
        <v>3805</v>
      </c>
    </row>
    <row r="324" spans="1:3" ht="15.75" thickBot="1">
      <c r="A324" s="256" t="s">
        <v>3809</v>
      </c>
      <c r="B324" s="253" t="s">
        <v>3541</v>
      </c>
      <c r="C324" s="256" t="s">
        <v>3542</v>
      </c>
    </row>
    <row r="325" spans="1:3" ht="15.75" thickBot="1">
      <c r="A325" s="259" t="s">
        <v>3810</v>
      </c>
      <c r="B325" s="258" t="s">
        <v>3541</v>
      </c>
      <c r="C325" s="259" t="s">
        <v>3805</v>
      </c>
    </row>
    <row r="326" spans="1:3" ht="15.75" thickBot="1">
      <c r="A326" s="259" t="s">
        <v>3811</v>
      </c>
      <c r="B326" s="258" t="s">
        <v>3541</v>
      </c>
      <c r="C326" s="259" t="s">
        <v>3546</v>
      </c>
    </row>
    <row r="327" spans="1:3" ht="15.75" thickBot="1">
      <c r="A327" s="259" t="s">
        <v>3812</v>
      </c>
      <c r="B327" s="258" t="s">
        <v>3334</v>
      </c>
      <c r="C327" s="259" t="s">
        <v>3339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9 a 3 8 e 1 9 - 4 5 2 d - 4 2 4 f - 8 0 1 f - 0 d 0 b 1 e 9 b 0 5 a b "   x m l n s = " h t t p : / / s c h e m a s . m i c r o s o f t . c o m / D a t a M a s h u p " > A A A A A M M D A A B Q S w M E F A A C A A g A S 0 V 7 T T 9 m w W i o A A A A + g A A A B I A H A B D b 2 5 m a W c v U G F j a 2 F n Z S 5 4 b W w g o h g A K K A U A A A A A A A A A A A A A A A A A A A A A A A A A A A A h Y 8 x D o I w G I W v Q r r T l m L U k J 8 y u E p i Q j S u T a n Q C M X Q Y r m b g 0 f y C p I o 6 u b 4 3 v u G 7 z 1 u d 8 j G t g m u q r e 6 M y m K M E W B M r I r t a l S N L h T u E Y Z h 5 2 Q Z 1 G p Y I K N T U Z b p q h 2 7 p I Q 4 r 3 H P s Z d X x F G a U S O + b a Q t W o F + s D 6 P x x q Y 5 0 w U i E O h 5 c M Z 3 g Z 4 5 i t G F 7 Q i E Z A 5 g F y b b 4 Q m 5 w x B f J T w m Z o 3 N A r r k y 4 L 4 D M E c j 7 B 3 8 C U E s D B B Q A A g A I A E t F e 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R X t N s d 0 U + 7 k A A A A P B Q A A E w A c A E Z v c m 1 1 b G F z L 1 N l Y 3 R p b 2 4 x L m 0 g o h g A K K A U A A A A A A A A A A A A A A A A A A A A A A A A A A A A K 0 5 N L s n M z 1 M I h t C G 1 r x c v F z F G Y l F q S k K h S G J x d l u + U X B l c U l q b k + q X n p 2 Y k F C r Y K O a k l v F w K Q B C c X 1 q U n A o U C S 7 M 0 X N J L E l M S i x O L d Z Q 0 s j J T 0 7 M 0 V T S 1 I G o c y r K L E 4 s A a k D a 6 i O 9 k v M T b V V g g g r x d Z G g / T G Q h W n J O X H 4 7 I Z o q M 6 O j g 5 I z U 3 0 V Y J q F Z J x x O o x F Y J q x a 4 2 b x c m X k E j E f 2 u T J 2 4 x Q 0 j D S V R n Y A G I / 0 A D A Z 6 Q F g O p w D A A B Q S w E C L Q A U A A I A C A B L R X t N P 2 b B a K g A A A D 6 A A A A E g A A A A A A A A A A A A A A A A A A A A A A Q 2 9 u Z m l n L 1 B h Y 2 t h Z 2 U u e G 1 s U E s B A i 0 A F A A C A A g A S 0 V 7 T Q / K 6 a u k A A A A 6 Q A A A B M A A A A A A A A A A A A A A A A A 9 A A A A F t D b 2 5 0 Z W 5 0 X 1 R 5 c G V z X S 5 4 b W x Q S w E C L Q A U A A I A C A B L R X t N s d 0 U + 7 k A A A A P B Q A A E w A A A A A A A A A A A A A A A A D l A Q A A R m 9 y b X V s Y X M v U 2 V j d G l v b j E u b V B L B Q Y A A A A A A w A D A M I A A A D r 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h h g A A A A A A A P + 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V G F z a 0 Z v c l N 5 c 3 R l b U x l b m d r 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x O C 0 x M C 0 x N V Q w M T o z O T o x M S 4 x O T A 0 N D U 4 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9 T b 3 V y Y 2 U 8 L 0 l 0 Z W 1 Q Y X R o P j w v S X R l b U x v Y 2 F 0 a W 9 u P j x T d G F i b G V F b n R y a W V z I C 8 + P C 9 J d G V t P j x J d G V t P j x J d G V t T G 9 j Y X R p b 2 4 + P E l 0 Z W 1 U e X B l P k Z v c m 1 1 b G E 8 L 0 l 0 Z W 1 U e X B l P j x J d G V t U G F 0 a D 5 T Z W N 0 a W 9 u M S 9 x V G F z a 0 Z v c l N 5 c 3 R l b U x l b m d r Y X A v Q n J p c 2 F 0 P C 9 J d G V t U G F 0 a D 4 8 L 0 l 0 Z W 1 M b 2 N h d G l v b j 4 8 U 3 R h Y m x l R W 5 0 c m l l c y A v P j w v S X R l b T 4 8 S X R l b T 4 8 S X R l b U x v Y 2 F 0 a W 9 u P j x J d G V t V H l w Z T 5 G b 3 J t d W x h P C 9 J d G V t V H l w Z T 4 8 S X R l b V B h d G g + U 2 V j d G l v b j E v c V R h c 2 t G b 3 J T e X N 0 Z W 1 M Z W 5 n a 2 F w L 2 R i b 1 9 x V G F z a 0 Z v c l N 5 c 3 R l b U x l b m d r Y X A 8 L 0 l 0 Z W 1 Q Y X R o P j w v S X R l b U x v Y 2 F 0 a W 9 u P j x T d G F i b G V F b n R y a W V z I C 8 + P C 9 J d G V t P j x J d G V t P j x J d G V t T G 9 j Y X R p b 2 4 + P E l 0 Z W 1 U e X B l P k Z v c m 1 1 b G E 8 L 0 l 0 Z W 1 U e X B l P j x J d G V t U G F 0 a D 5 T Z W N 0 a W 9 u M S 9 x V G F z a 0 Z v c l N 5 c 3 R l b U x l b m d r Y X 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x O C 0 x M C 0 x O F Q w M j o w M z o 0 N i 4 w O D k 0 M z I 5 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U y M C g y K S 9 T b 3 V y Y 2 U 8 L 0 l 0 Z W 1 Q Y X R o P j w v S X R l b U x v Y 2 F 0 a W 9 u P j x T d G F i b G V F b n R y a W V z I C 8 + P C 9 J d G V t P j x J d G V t P j x J d G V t T G 9 j Y X R p b 2 4 + P E l 0 Z W 1 U e X B l P k Z v c m 1 1 b G E 8 L 0 l 0 Z W 1 U e X B l P j x J d G V t U G F 0 a D 5 T Z W N 0 a W 9 u M S 9 x V G F z a 0 Z v c l N 5 c 3 R l b U x l b m d r Y X A l M j A o M i k v Q n J p c 2 F 0 P C 9 J d G V t U G F 0 a D 4 8 L 0 l 0 Z W 1 M b 2 N h d G l v b j 4 8 U 3 R h Y m x l R W 5 0 c m l l c y A v P j w v S X R l b T 4 8 S X R l b T 4 8 S X R l b U x v Y 2 F 0 a W 9 u P j x J d G V t V H l w Z T 5 G b 3 J t d W x h P C 9 J d G V t V H l w Z T 4 8 S X R l b V B h d G g + U 2 V j d G l v b j E v c V R h c 2 t G b 3 J T e X N 0 Z W 1 M Z W 5 n a 2 F w J T I w K D I p L 2 R i b 1 9 x V G F z a 0 Z v c l N 5 c 3 R l b U x l b m d r Y X A 8 L 0 l 0 Z W 1 Q Y X R o P j w v S X R l b U x v Y 2 F 0 a W 9 u P j x T d G F i b G V F b n R y a W V z I C 8 + P C 9 J d G V t P j x J d G V t P j x J d G V t T G 9 j Y X R p b 2 4 + P E l 0 Z W 1 U e X B l P k Z v c m 1 1 b G E 8 L 0 l 0 Z W 1 U e X B l P j x J d G V t U G F 0 a D 5 T Z W N 0 a W 9 u M S 9 x V G F z a 0 Z v c l N 5 c 3 R l b U x l b m d r Y X A 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x O C 0 x M C 0 y M F Q w O T o w O T o 0 M i 4 5 M z c 2 N z Q y W i I g L z 4 8 R W 5 0 c n k g V H l w Z T 0 i R m l s b E N v b H V t b l R 5 c G V z I i B W Y W x 1 Z T 0 i c 0 J n W U p C Z 1 l H Q m d j S E J 3 Y 0 d C Z 1 l H Q l F Z R k J R V U Z C U V l H I i A v P j x F b n R y e S B U e X B l P S J G a W x s Q 2 9 s d W 1 u T m F t Z X M i I F Z h b H V l P S J z W y Z x d W 9 0 O 1 Z J R C Z x d W 9 0 O y w m c X V v d D t J U E x B T i Z x d W 9 0 O y w m c X V v d D t U Y W 5 n Z 2 F s J n F 1 b 3 Q 7 L C Z x d W 9 0 O 1 R h c 2 s m c X V v d D s s J n F 1 b 3 Q 7 T k F N Q S B S R U 1 P V E U m c X V v d D s s J n F 1 b 3 Q 7 T k l L J n F 1 b 3 Q 7 L C Z x d W 9 0 O 0 5 h b W F U Z W t u a X N p J n F 1 b 3 Q 7 L C Z x d W 9 0 O 1 R n b E J l c m F u Z 2 t h d C Z x d W 9 0 O y w m c X V v d D t U Z 2 x T Z W x l c 2 F p J n F 1 b 3 Q 7 L C Z x d W 9 0 O 1 R n b F B 1 b G F u Z y Z x d W 9 0 O y w m c X V v d D t U Z 2 x T d G F 0 d X M m c X V v d D s s J n F 1 b 3 Q 7 U 3 R h d H V z U G V y Y m F p a 2 F u J n F 1 b 3 Q 7 L C Z x d W 9 0 O 1 N 0 Y X R 1 c 0 N l a 0 t v b 3 J k a W 5 h d G 9 y J n F 1 b 3 Q 7 L C Z x d W 9 0 O 0 l E S m F y a 2 9 t J n F 1 b 3 Q 7 L C Z x d W 9 0 O 0 l E U 2 F 0 Z W x p d G U m c X V v d D s s J n F 1 b 3 Q 7 S H V i J n F 1 b 3 Q 7 L C Z x d W 9 0 O 0 5 h b W F Q S U M m c X V v d D s s J n F 1 b 3 Q 7 V G V s c F B J Q y Z x d W 9 0 O y w m c X V v d D t T U U Y m c X V v d D s s J n F 1 b 3 Q 7 S W 5 p c 2 l h b E V T T k 8 m c X V v d D s s J n F 1 b 3 Q 7 Q 1 B J J n F 1 b 3 Q 7 L C Z x d W 9 0 O 0 h h c 2 l s W F B v b G w m c X V v d D s s J n F 1 b 3 Q 7 Q W t 0 a X Z p d G F z U 2 9 s d X N p J n F 1 b 3 Q 7 L C Z x d W 9 0 O 1 B y b 2 p l Y 3 Q 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X S w m c X V v d D t D b 2 x 1 b W 5 D b 3 V u d C Z x d W 9 0 O z o y N C 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t d L C Z x d W 9 0 O 1 J l b G F 0 a W 9 u c 2 h p c E l u Z m 8 m c X V v d D s 6 W 1 1 9 I i A v P j w v U 3 R h Y m x l R W 5 0 c m l l c z 4 8 L 0 l 0 Z W 0 + P E l 0 Z W 0 + P E l 0 Z W 1 M b 2 N h d G l v b j 4 8 S X R l b V R 5 c G U + R m 9 y b X V s Y T w v S X R l b V R 5 c G U + P E l 0 Z W 1 Q Y X R o P l N l Y 3 R p b 2 4 x L 3 F U Y X N r R m 9 y U 3 l z d G V t T G V u Z 2 t h c C U y M C g z K S 9 T b 3 V y Y 2 U 8 L 0 l 0 Z W 1 Q Y X R o P j w v S X R l b U x v Y 2 F 0 a W 9 u P j x T d G F i b G V F b n R y a W V z I C 8 + P C 9 J d G V t P j x J d G V t P j x J d G V t T G 9 j Y X R p b 2 4 + P E l 0 Z W 1 U e X B l P k Z v c m 1 1 b G E 8 L 0 l 0 Z W 1 U e X B l P j x J d G V t U G F 0 a D 5 T Z W N 0 a W 9 u M S 9 x V G F z a 0 Z v c l N 5 c 3 R l b U x l b m d r Y X A l M j A o M y k v Q n J p c 2 F 0 P C 9 J d G V t U G F 0 a D 4 8 L 0 l 0 Z W 1 M b 2 N h d G l v b j 4 8 U 3 R h Y m x l R W 5 0 c m l l c y A v P j w v S X R l b T 4 8 S X R l b T 4 8 S X R l b U x v Y 2 F 0 a W 9 u P j x J d G V t V H l w Z T 5 G b 3 J t d W x h P C 9 J d G V t V H l w Z T 4 8 S X R l b V B h d G g + U 2 V j d G l v b j E v c V R h c 2 t G b 3 J T e X N 0 Z W 1 M Z W 5 n a 2 F w J T I w K D M p L 2 R i b 1 9 x V G F z a 0 Z v c l N 5 c 3 R l b U x l b m d r Y X A 8 L 0 l 0 Z W 1 Q Y X R o P j w v S X R l b U x v Y 2 F 0 a W 9 u P j x T d G F i b G V F b n R y a W V z I C 8 + P C 9 J d G V t P j x J d G V t P j x J d G V t T G 9 j Y X R p b 2 4 + P E l 0 Z W 1 U e X B l P k Z v c m 1 1 b G E 8 L 0 l 0 Z W 1 U e X B l P j x J d G V t U G F 0 a D 5 T Z W N 0 a W 9 u M S 9 x V G F z a 0 Z v c l N 5 c 3 R l b U x l b m d r Y X A 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x O C 0 x M C 0 y N F Q w M z o w N D o w N y 4 w O T I 5 M D k 3 W i I g L z 4 8 R W 5 0 c n k g V H l w Z T 0 i R m l s b E N v b H V t b l R 5 c G V z I i B W Y W x 1 Z T 0 i c 0 J n W U p C Z 1 l H Q m d j S E J 3 Y 0 d C Z 1 l H Q l F Z R k J R V U Z C U V l H Q m d Z P S I g L z 4 8 R W 5 0 c n k g V H l w Z T 0 i R m l s b E N v b H V t b k 5 h b W V z I i B W Y W x 1 Z T 0 i c 1 s m c X V v d D t W S U Q m c X V v d D s s J n F 1 b 3 Q 7 S V B M Q U 4 m c X V v d D s s J n F 1 b 3 Q 7 V G F u Z 2 d h b C Z x d W 9 0 O y w m c X V v d D t U Y X N r J n F 1 b 3 Q 7 L C Z x d W 9 0 O 0 5 B T U E g U k V N T 1 R F J n F 1 b 3 Q 7 L C Z x d W 9 0 O 0 5 J S y Z x d W 9 0 O y w m c X V v d D t O Y W 1 h V G V r b m l z a S Z x d W 9 0 O y w m c X V v d D t U Z 2 x C Z X J h b m d r Y X Q m c X V v d D s s J n F 1 b 3 Q 7 V G d s U 2 V s Z X N h a S Z x d W 9 0 O y w m c X V v d D t U Z 2 x Q d W x h b m c m c X V v d D s s J n F 1 b 3 Q 7 V G d s U 3 R h d H V z J n F 1 b 3 Q 7 L C Z x d W 9 0 O 1 N 0 Y X R 1 c 1 B l c m J h a W t h b i Z x d W 9 0 O y w m c X V v d D t T d G F 0 d X N D Z W t L b 2 9 y Z G l u Y X R v c i Z x d W 9 0 O y w m c X V v d D t J R E p h c m t v b S Z x d W 9 0 O y w m c X V v d D t J R F N h d G V s a X R l J n F 1 b 3 Q 7 L C Z x d W 9 0 O 0 h 1 Y i Z x d W 9 0 O y w m c X V v d D t O Y W 1 h U E l D J n F 1 b 3 Q 7 L C Z x d W 9 0 O 1 R l b H B Q S U M m c X V v d D s s J n F 1 b 3 Q 7 U 1 F G J n F 1 b 3 Q 7 L C Z x d W 9 0 O 0 l u a X N p Y W x F U 0 5 P J n F 1 b 3 Q 7 L C Z x d W 9 0 O 0 N Q S S Z x d W 9 0 O y w m c X V v d D t I Y X N p b F h Q b 2 x s J n F 1 b 3 Q 7 L C Z x d W 9 0 O 0 F r d G l 2 a X R h c 1 N v b H V z a S Z x d W 9 0 O y w m c X V v d D t Q c m 9 q Z W N 0 J n F 1 b 3 Q 7 L C Z x d W 9 0 O 0 l E S 2 9 v c m R p b m F 0 b 3 I m c X V v d D s s J n F 1 b 3 Q 7 T m F t Y U t v b 3 J k a W 5 h d G 9 y 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y h s b 2 N h b C k 7 Q n J p c 2 F 0 L 2 R i b y 9 x V G F z a 0 Z v c l N 5 c 3 R l b U x l b m d r Y X A u e 1 Z J R C w w f S Z x d W 9 0 O y w m c X V v d D t T Z X J 2 Z X I u R G F 0 Y W J h c 2 V c X C 8 y L 1 N R T C 8 o b G 9 j Y W w p O 0 J y a X N h d C 9 k Y m 8 v c V R h c 2 t G b 3 J T e X N 0 Z W 1 M Z W 5 n a 2 F w L n t J U E x B T i w x f S Z x d W 9 0 O y w m c X V v d D t T Z X J 2 Z X I u R G F 0 Y W J h c 2 V c X C 8 y L 1 N R T C 8 o b G 9 j Y W w p O 0 J y a X N h d C 9 k Y m 8 v c V R h c 2 t G b 3 J T e X N 0 Z W 1 M Z W 5 n a 2 F w L n t U Y W 5 n Z 2 F s L D J 9 J n F 1 b 3 Q 7 L C Z x d W 9 0 O 1 N l c n Z l c i 5 E Y X R h Y m F z Z V x c L z I v U 1 F M L y h s b 2 N h b C k 7 Q n J p c 2 F 0 L 2 R i b y 9 x V G F z a 0 Z v c l N 5 c 3 R l b U x l b m d r Y X A u e 1 R h c 2 s s M 3 0 m c X V v d D s s J n F 1 b 3 Q 7 U 2 V y d m V y L k R h d G F i Y X N l X F w v M i 9 T U U w v K G x v Y 2 F s K T t C c m l z Y X Q v Z G J v L 3 F U Y X N r R m 9 y U 3 l z d G V t T G V u Z 2 t h c C 5 7 T k F N Q S B S R U 1 P V E U s N H 0 m c X V v d D s s J n F 1 b 3 Q 7 U 2 V y d m V y L k R h d G F i Y X N l X F w v M i 9 T U U w v K G x v Y 2 F s K T t C c m l z Y X Q v Z G J v L 3 F U Y X N r R m 9 y U 3 l z d G V t T G V u Z 2 t h c C 5 7 T k l L L D V 9 J n F 1 b 3 Q 7 L C Z x d W 9 0 O 1 N l c n Z l c i 5 E Y X R h Y m F z Z V x c L z I v U 1 F M L y h s b 2 N h b C k 7 Q n J p c 2 F 0 L 2 R i b y 9 x V G F z a 0 Z v c l N 5 c 3 R l b U x l b m d r Y X A u e 0 5 h b W F U Z W t u a X N p L D Z 9 J n F 1 b 3 Q 7 L C Z x d W 9 0 O 1 N l c n Z l c i 5 E Y X R h Y m F z Z V x c L z I v U 1 F M L y h s b 2 N h b C k 7 Q n J p c 2 F 0 L 2 R i b y 9 x V G F z a 0 Z v c l N 5 c 3 R l b U x l b m d r Y X A u e 1 R n b E J l c m F u Z 2 t h d C w 3 f S Z x d W 9 0 O y w m c X V v d D t T Z X J 2 Z X I u R G F 0 Y W J h c 2 V c X C 8 y L 1 N R T C 8 o b G 9 j Y W w p O 0 J y a X N h d C 9 k Y m 8 v c V R h c 2 t G b 3 J T e X N 0 Z W 1 M Z W 5 n a 2 F w L n t U Z 2 x T Z W x l c 2 F p L D h 9 J n F 1 b 3 Q 7 L C Z x d W 9 0 O 1 N l c n Z l c i 5 E Y X R h Y m F z Z V x c L z I v U 1 F M L y h s b 2 N h b C k 7 Q n J p c 2 F 0 L 2 R i b y 9 x V G F z a 0 Z v c l N 5 c 3 R l b U x l b m d r Y X A u e 1 R n b F B 1 b G F u Z y w 5 f S Z x d W 9 0 O y w m c X V v d D t T Z X J 2 Z X I u R G F 0 Y W J h c 2 V c X C 8 y L 1 N R T C 8 o b G 9 j Y W w p O 0 J y a X N h d C 9 k Y m 8 v c V R h c 2 t G b 3 J T e X N 0 Z W 1 M Z W 5 n a 2 F w L n t U Z 2 x T d G F 0 d X M s M T B 9 J n F 1 b 3 Q 7 L C Z x d W 9 0 O 1 N l c n Z l c i 5 E Y X R h Y m F z Z V x c L z I v U 1 F M L y h s b 2 N h b C k 7 Q n J p c 2 F 0 L 2 R i b y 9 x V G F z a 0 Z v c l N 5 c 3 R l b U x l b m d r Y X A u e 1 N 0 Y X R 1 c 1 B l c m J h a W t h b i w x M X 0 m c X V v d D s s J n F 1 b 3 Q 7 U 2 V y d m V y L k R h d G F i Y X N l X F w v M i 9 T U U w v K G x v Y 2 F s K T t C c m l z Y X Q v Z G J v L 3 F U Y X N r R m 9 y U 3 l z d G V t T G V u Z 2 t h c C 5 7 U 3 R h d H V z Q 2 V r S 2 9 v c m R p b m F 0 b 3 I s M T J 9 J n F 1 b 3 Q 7 L C Z x d W 9 0 O 1 N l c n Z l c i 5 E Y X R h Y m F z Z V x c L z I v U 1 F M L y h s b 2 N h b C k 7 Q n J p c 2 F 0 L 2 R i b y 9 x V G F z a 0 Z v c l N 5 c 3 R l b U x l b m d r Y X A u e 0 l E S m F y a 2 9 t L D E z f S Z x d W 9 0 O y w m c X V v d D t T Z X J 2 Z X I u R G F 0 Y W J h c 2 V c X C 8 y L 1 N R T C 8 o b G 9 j Y W w p O 0 J y a X N h d C 9 k Y m 8 v c V R h c 2 t G b 3 J T e X N 0 Z W 1 M Z W 5 n a 2 F w L n t J R F N h d G V s a X R l L D E 0 f S Z x d W 9 0 O y w m c X V v d D t T Z X J 2 Z X I u R G F 0 Y W J h c 2 V c X C 8 y L 1 N R T C 8 o b G 9 j Y W w p O 0 J y a X N h d C 9 k Y m 8 v c V R h c 2 t G b 3 J T e X N 0 Z W 1 M Z W 5 n a 2 F w L n t I d W I s M T V 9 J n F 1 b 3 Q 7 L C Z x d W 9 0 O 1 N l c n Z l c i 5 E Y X R h Y m F z Z V x c L z I v U 1 F M L y h s b 2 N h b C k 7 Q n J p c 2 F 0 L 2 R i b y 9 x V G F z a 0 Z v c l N 5 c 3 R l b U x l b m d r Y X A u e 0 5 h b W F Q S U M s M T Z 9 J n F 1 b 3 Q 7 L C Z x d W 9 0 O 1 N l c n Z l c i 5 E Y X R h Y m F z Z V x c L z I v U 1 F M L y h s b 2 N h b C k 7 Q n J p c 2 F 0 L 2 R i b y 9 x V G F z a 0 Z v c l N 5 c 3 R l b U x l b m d r Y X A u e 1 R l b H B Q S U M s M T d 9 J n F 1 b 3 Q 7 L C Z x d W 9 0 O 1 N l c n Z l c i 5 E Y X R h Y m F z Z V x c L z I v U 1 F M L y h s b 2 N h b C k 7 Q n J p c 2 F 0 L 2 R i b y 9 x V G F z a 0 Z v c l N 5 c 3 R l b U x l b m d r Y X A u e 1 N R R i w x O H 0 m c X V v d D s s J n F 1 b 3 Q 7 U 2 V y d m V y L k R h d G F i Y X N l X F w v M i 9 T U U w v K G x v Y 2 F s K T t C c m l z Y X Q v Z G J v L 3 F U Y X N r R m 9 y U 3 l z d G V t T G V u Z 2 t h c C 5 7 S W 5 p c 2 l h b E V T T k 8 s M T l 9 J n F 1 b 3 Q 7 L C Z x d W 9 0 O 1 N l c n Z l c i 5 E Y X R h Y m F z Z V x c L z I v U 1 F M L y h s b 2 N h b C k 7 Q n J p c 2 F 0 L 2 R i b y 9 x V G F z a 0 Z v c l N 5 c 3 R l b U x l b m d r Y X A u e 0 N Q S S w y M H 0 m c X V v d D s s J n F 1 b 3 Q 7 U 2 V y d m V y L k R h d G F i Y X N l X F w v M i 9 T U U w v K G x v Y 2 F s K T t C c m l z Y X Q v Z G J v L 3 F U Y X N r R m 9 y U 3 l z d G V t T G V u Z 2 t h c C 5 7 S G F z a W x Y U G 9 s b C w y M X 0 m c X V v d D s s J n F 1 b 3 Q 7 U 2 V y d m V y L k R h d G F i Y X N l X F w v M i 9 T U U w v K G x v Y 2 F s K T t C c m l z Y X Q v Z G J v L 3 F U Y X N r R m 9 y U 3 l z d G V t T G V u Z 2 t h c C 5 7 Q W t 0 a X Z p d G F z U 2 9 s d X N p L D I y f S Z x d W 9 0 O y w m c X V v d D t T Z X J 2 Z X I u R G F 0 Y W J h c 2 V c X C 8 y L 1 N R T C 8 o b G 9 j Y W w p O 0 J y a X N h d C 9 k Y m 8 v c V R h c 2 t G b 3 J T e X N 0 Z W 1 M Z W 5 n a 2 F w L n t Q c m 9 q Z W N 0 L D I z f S Z x d W 9 0 O y w m c X V v d D t T Z X J 2 Z X I u R G F 0 Y W J h c 2 V c X C 8 y L 1 N R T C 8 o b G 9 j Y W w p O 0 J y a X N h d C 9 k Y m 8 v c V R h c 2 t G b 3 J T e X N 0 Z W 1 M Z W 5 n a 2 F w L n t J R E t v b 3 J k a W 5 h d G 9 y L D I 0 f S Z x d W 9 0 O y w m c X V v d D t T Z X J 2 Z X I u R G F 0 Y W J h c 2 V c X C 8 y L 1 N R T C 8 o b G 9 j Y W w p O 0 J y a X N h d C 9 k Y m 8 v c V R h c 2 t G b 3 J T e X N 0 Z W 1 M Z W 5 n a 2 F w L n t O Y W 1 h S 2 9 v c m R p b m F 0 b 3 I s M j V 9 J n F 1 b 3 Q 7 X S w m c X V v d D t D b 2 x 1 b W 5 D b 3 V u d C Z x d W 9 0 O z o y N i w m c X V v d D t L Z X l D b 2 x 1 b W 5 O Y W 1 l c y Z x d W 9 0 O z p b X S w m c X V v d D t D 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s s J n F 1 b 3 Q 7 U 2 V y d m V y L k R h d G F i Y X N l X F w v M i 9 T U U w v K G x v Y 2 F s K T t C c m l z Y X Q v Z G J v L 3 F U Y X N r R m 9 y U 3 l z d G V t T G V u Z 2 t h c C 5 7 S U R L b 2 9 y Z G l u Y X R v c i w y N H 0 m c X V v d D s s J n F 1 b 3 Q 7 U 2 V y d m V y L k R h d G F i Y X N l X F w v M i 9 T U U w v K G x v Y 2 F s K T t C c m l z Y X Q v Z G J v L 3 F U Y X N r R m 9 y U 3 l z d G V t T G V u Z 2 t h c C 5 7 T m F t Y U t v b 3 J k a W 5 h d G 9 y L D I 1 f S Z x d W 9 0 O 1 0 s J n F 1 b 3 Q 7 U m V s Y X R p b 2 5 z a G l w S W 5 m b y Z x d W 9 0 O z p b X X 0 i I C 8 + P C 9 T d G F i b G V F b n R y a W V z P j w v S X R l b T 4 8 S X R l b T 4 8 S X R l b U x v Y 2 F 0 a W 9 u P j x J d G V t V H l w Z T 5 G b 3 J t d W x h P C 9 J d G V t V H l w Z T 4 8 S X R l b V B h d G g + U 2 V j d G l v b j E v c V R h c 2 t G b 3 J T e X N 0 Z W 1 M Z W 5 n a 2 F w J T I w K D Q p L 1 N v d X J j Z T w v S X R l b V B h d G g + P C 9 J d G V t T G 9 j Y X R p b 2 4 + P F N 0 Y W J s Z U V u d H J p Z X M g L z 4 8 L 0 l 0 Z W 0 + P E l 0 Z W 0 + P E l 0 Z W 1 M b 2 N h d G l v b j 4 8 S X R l b V R 5 c G U + R m 9 y b X V s Y T w v S X R l b V R 5 c G U + P E l 0 Z W 1 Q Y X R o P l N l Y 3 R p b 2 4 x L 3 F U Y X N r R m 9 y U 3 l z d G V t T G V u Z 2 t h c C U y M C g 0 K S 9 C c m l z Y X Q 8 L 0 l 0 Z W 1 Q Y X R o P j w v S X R l b U x v Y 2 F 0 a W 9 u P j x T d G F i b G V F b n R y a W V z I C 8 + P C 9 J d G V t P j x J d G V t P j x J d G V t T G 9 j Y X R p b 2 4 + P E l 0 Z W 1 U e X B l P k Z v c m 1 1 b G E 8 L 0 l 0 Z W 1 U e X B l P j x J d G V t U G F 0 a D 5 T Z W N 0 a W 9 u M S 9 x V G F z a 0 Z v c l N 5 c 3 R l b U x l b m d r Y X A l M j A o N C k v Z G J v X 3 F U Y X N r R m 9 y U 3 l z d G V t T G V u Z 2 t h c D w v S X R l b V B h d G g + P C 9 J d G V t T G 9 j Y X R p b 2 4 + P F N 0 Y W J s Z U V u d H J p Z X M g L z 4 8 L 0 l 0 Z W 0 + P E l 0 Z W 0 + P E l 0 Z W 1 M b 2 N h d G l v b j 4 8 S X R l b V R 5 c G U + R m 9 y b X V s Y T w v S X R l b V R 5 c G U + P E l 0 Z W 1 Q Y X R o P l N l Y 3 R p b 2 4 x L 3 F U Y X N r R m 9 y U 3 l z d G V t T G V u Z 2 t h c C 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V k l E J n F 1 b 3 Q 7 L C Z x d W 9 0 O 0 l Q T E F O J n F 1 b 3 Q 7 L C Z x d W 9 0 O 1 R h b m d n Y W w m c X V v d D s s J n F 1 b 3 Q 7 V G F z a y Z x d W 9 0 O y w m c X V v d D t O Q U 1 B I F J F T U 9 U R S Z x d W 9 0 O y w m c X V v d D t O S U s m c X V v d D s s J n F 1 b 3 Q 7 T m F t Y V R l a 2 5 p c 2 k m c X V v d D s s J n F 1 b 3 Q 7 V G d s Q m V y Y W 5 n a 2 F 0 J n F 1 b 3 Q 7 L C Z x d W 9 0 O 1 R n b F N l b G V z Y W k m c X V v d D s s J n F 1 b 3 Q 7 V G d s U H V s Y W 5 n J n F 1 b 3 Q 7 L C Z x d W 9 0 O 1 R n b F N 0 Y X R 1 c y Z x d W 9 0 O y w m c X V v d D t T d G F 0 d X N Q Z X J i Y W l r Y W 4 m c X V v d D s s J n F 1 b 3 Q 7 U 3 R h d H V z Q 2 V r S 2 9 v c m R p b m F 0 b 3 I m c X V v d D s s J n F 1 b 3 Q 7 S U R K Y X J r b 2 0 m c X V v d D s s J n F 1 b 3 Q 7 S U R T Y X R l b G l 0 Z S Z x d W 9 0 O y w m c X V v d D t I d W I m c X V v d D s s J n F 1 b 3 Q 7 T m F t Y V B J Q y Z x d W 9 0 O y w m c X V v d D t U Z W x w U E l D J n F 1 b 3 Q 7 L C Z x d W 9 0 O 1 N R R i Z x d W 9 0 O y w m c X V v d D t J b m l z a W F s R V N O T y Z x d W 9 0 O y w m c X V v d D t D U E k m c X V v d D s s J n F 1 b 3 Q 7 S G F z a W x Y U G 9 s b C Z x d W 9 0 O y w m c X V v d D t B a 3 R p d m l 0 Y X N T b 2 x 1 c 2 k m c X V v d D s s J n F 1 b 3 Q 7 U H J v a m V j d C Z x d W 9 0 O y w m c X V v d D t J R E t v b 3 J k a W 5 h d G 9 y J n F 1 b 3 Q 7 L C Z x d W 9 0 O 0 5 h b W F L b 2 9 y Z G l u Y X R v c i Z x d W 9 0 O 1 0 i I C 8 + P E V u d H J 5 I F R 5 c G U 9 I k Z p b G x D b 2 x 1 b W 5 U e X B l c y I g V m F s d W U 9 I n N C Z 1 l K Q m d Z R 0 J n Y 0 h C d 2 N H Q m d Z R 0 J R W U d C U V V G Q l F Z R 0 J n W T 0 i I C 8 + P E V u d H J 5 I F R 5 c G U 9 I k Z p b G x M Y X N 0 V X B k Y X R l Z C I g V m F s d W U 9 I m Q y M D E 4 L T E x L T I 3 V D A x O j I 3 O j E z L j M z M T E 5 M T R a I i A v P j x F b n R y e S B U e X B l P S J G a W x s R X J y b 3 J D b 3 V u d C I g V m F s d W U 9 I m w w I i A v P j x F b n R y e S B U e X B l P S J G a W x s R X J y b 3 J D b 2 R l I i B W Y W x 1 Z T 0 i c 1 V u a 2 5 v d 2 4 i I C 8 + P E V u d H J 5 I F R 5 c G U 9 I k Z p b G x D b 3 V u d C I g V m F s d W U 9 I m w 1 O C I g L z 4 8 R W 5 0 c n k g V H l w Z T 0 i Q W R k Z W R U b 0 R h d G F N b 2 R l b C I g V m F s d W U 9 I m w w I i A v P j x F b n R y e S B U e X B l P S J R d W V y e U l E I i B W Y W x 1 Z T 0 i c z A w Z G Q z O G Q y L T A 2 Z j M t N D F h Y y 1 h Y m Z i L T h j M z M 0 O G E 3 M z c 4 O C I g L z 4 8 R W 5 0 c n k g V H l w Z T 0 i T G 9 h Z G V k V G 9 B b m F s e X N p c 1 N l c n Z p Y 2 V z I i B W Y W x 1 Z T 0 i b D A i I C 8 + P E V u d H J 5 I F R 5 c G U 9 I l J l b G F 0 a W 9 u c 2 h p c E l u Z m 9 D b 2 5 0 Y W l u Z X I i I F Z h b H V l P S J z e y Z x d W 9 0 O 2 N v b H V t b k N v d W 5 0 J n F 1 b 3 Q 7 O j I 2 L C Z x d W 9 0 O 2 t l e U N v b H V t b k 5 h b W V z J n F 1 b 3 Q 7 O l t d L C Z x d W 9 0 O 3 F 1 Z X J 5 U m V s Y X R p b 2 5 z a G l w c y Z x d W 9 0 O z p b X S w m c X V v d D t j b 2 x 1 b W 5 J Z G V u d G l 0 a W V z J n F 1 b 3 Q 7 O l s m c X V v d D t T Z X J 2 Z X I u R G F 0 Y W J h c 2 V c X C 8 y L 1 N R T C 8 o b G 9 j Y W w p O 0 J y a X N h d C 9 k Y m 8 v c V R h c 2 t G b 3 J T e X N 0 Z W 1 M Z W 5 n a 2 F w L n t W S U Q s M H 0 m c X V v d D s s J n F 1 b 3 Q 7 U 2 V y d m V y L k R h d G F i Y X N l X F w v M i 9 T U U w v K G x v Y 2 F s K T t C c m l z Y X Q v Z G J v L 3 F U Y X N r R m 9 y U 3 l z d G V t T G V u Z 2 t h c C 5 7 S V B M Q U 4 s M X 0 m c X V v d D s s J n F 1 b 3 Q 7 U 2 V y d m V y L k R h d G F i Y X N l X F w v M i 9 T U U w v K G x v Y 2 F s K T t C c m l z Y X Q v Z G J v L 3 F U Y X N r R m 9 y U 3 l z d G V t T G V u Z 2 t h c C 5 7 V G F u Z 2 d h b C w y f S Z x d W 9 0 O y w m c X V v d D t T Z X J 2 Z X I u R G F 0 Y W J h c 2 V c X C 8 y L 1 N R T C 8 o b G 9 j Y W w p O 0 J y a X N h d C 9 k Y m 8 v c V R h c 2 t G b 3 J T e X N 0 Z W 1 M Z W 5 n a 2 F w L n t U Y X N r L D N 9 J n F 1 b 3 Q 7 L C Z x d W 9 0 O 1 N l c n Z l c i 5 E Y X R h Y m F z Z V x c L z I v U 1 F M L y h s b 2 N h b C k 7 Q n J p c 2 F 0 L 2 R i b y 9 x V G F z a 0 Z v c l N 5 c 3 R l b U x l b m d r Y X A u e 0 5 B T U E g U k V N T 1 R F L D R 9 J n F 1 b 3 Q 7 L C Z x d W 9 0 O 1 N l c n Z l c i 5 E Y X R h Y m F z Z V x c L z I v U 1 F M L y h s b 2 N h b C k 7 Q n J p c 2 F 0 L 2 R i b y 9 x V G F z a 0 Z v c l N 5 c 3 R l b U x l b m d r Y X A u e 0 5 J S y w 1 f S Z x d W 9 0 O y w m c X V v d D t T Z X J 2 Z X I u R G F 0 Y W J h c 2 V c X C 8 y L 1 N R T C 8 o b G 9 j Y W w p O 0 J y a X N h d C 9 k Y m 8 v c V R h c 2 t G b 3 J T e X N 0 Z W 1 M Z W 5 n a 2 F w L n t O Y W 1 h V G V r b m l z a S w 2 f S Z x d W 9 0 O y w m c X V v d D t T Z X J 2 Z X I u R G F 0 Y W J h c 2 V c X C 8 y L 1 N R T C 8 o b G 9 j Y W w p O 0 J y a X N h d C 9 k Y m 8 v c V R h c 2 t G b 3 J T e X N 0 Z W 1 M Z W 5 n a 2 F w L n t U Z 2 x C Z X J h b m d r Y X Q s N 3 0 m c X V v d D s s J n F 1 b 3 Q 7 U 2 V y d m V y L k R h d G F i Y X N l X F w v M i 9 T U U w v K G x v Y 2 F s K T t C c m l z Y X Q v Z G J v L 3 F U Y X N r R m 9 y U 3 l z d G V t T G V u Z 2 t h c C 5 7 V G d s U 2 V s Z X N h a S w 4 f S Z x d W 9 0 O y w m c X V v d D t T Z X J 2 Z X I u R G F 0 Y W J h c 2 V c X C 8 y L 1 N R T C 8 o b G 9 j Y W w p O 0 J y a X N h d C 9 k Y m 8 v c V R h c 2 t G b 3 J T e X N 0 Z W 1 M Z W 5 n a 2 F w L n t U Z 2 x Q d W x h b m c s O X 0 m c X V v d D s s J n F 1 b 3 Q 7 U 2 V y d m V y L k R h d G F i Y X N l X F w v M i 9 T U U w v K G x v Y 2 F s K T t C c m l z Y X Q v Z G J v L 3 F U Y X N r R m 9 y U 3 l z d G V t T G V u Z 2 t h c C 5 7 V G d s U 3 R h d H V z L D E w f S Z x d W 9 0 O y w m c X V v d D t T Z X J 2 Z X I u R G F 0 Y W J h c 2 V c X C 8 y L 1 N R T C 8 o b G 9 j Y W w p O 0 J y a X N h d C 9 k Y m 8 v c V R h c 2 t G b 3 J T e X N 0 Z W 1 M Z W 5 n a 2 F w L n t T d G F 0 d X N Q Z X J i Y W l r Y W 4 s M T F 9 J n F 1 b 3 Q 7 L C Z x d W 9 0 O 1 N l c n Z l c i 5 E Y X R h Y m F z Z V x c L z I v U 1 F M L y h s b 2 N h b C k 7 Q n J p c 2 F 0 L 2 R i b y 9 x V G F z a 0 Z v c l N 5 c 3 R l b U x l b m d r Y X A u e 1 N 0 Y X R 1 c 0 N l a 0 t v b 3 J k a W 5 h d G 9 y L D E y f S Z x d W 9 0 O y w m c X V v d D t T Z X J 2 Z X I u R G F 0 Y W J h c 2 V c X C 8 y L 1 N R T C 8 o b G 9 j Y W w p O 0 J y a X N h d C 9 k Y m 8 v c V R h c 2 t G b 3 J T e X N 0 Z W 1 M Z W 5 n a 2 F w L n t J R E p h c m t v b S w x M 3 0 m c X V v d D s s J n F 1 b 3 Q 7 U 2 V y d m V y L k R h d G F i Y X N l X F w v M i 9 T U U w v K G x v Y 2 F s K T t C c m l z Y X Q v Z G J v L 3 F U Y X N r R m 9 y U 3 l z d G V t T G V u Z 2 t h c C 5 7 S U R T Y X R l b G l 0 Z S w x N H 0 m c X V v d D s s J n F 1 b 3 Q 7 U 2 V y d m V y L k R h d G F i Y X N l X F w v M i 9 T U U w v K G x v Y 2 F s K T t C c m l z Y X Q v Z G J v L 3 F U Y X N r R m 9 y U 3 l z d G V t T G V u Z 2 t h c C 5 7 S H V i L D E 1 f S Z x d W 9 0 O y w m c X V v d D t T Z X J 2 Z X I u R G F 0 Y W J h c 2 V c X C 8 y L 1 N R T C 8 o b G 9 j Y W w p O 0 J y a X N h d C 9 k Y m 8 v c V R h c 2 t G b 3 J T e X N 0 Z W 1 M Z W 5 n a 2 F w L n t O Y W 1 h U E l D L D E 2 f S Z x d W 9 0 O y w m c X V v d D t T Z X J 2 Z X I u R G F 0 Y W J h c 2 V c X C 8 y L 1 N R T C 8 o b G 9 j Y W w p O 0 J y a X N h d C 9 k Y m 8 v c V R h c 2 t G b 3 J T e X N 0 Z W 1 M Z W 5 n a 2 F w L n t U Z W x w U E l D L D E 3 f S Z x d W 9 0 O y w m c X V v d D t T Z X J 2 Z X I u R G F 0 Y W J h c 2 V c X C 8 y L 1 N R T C 8 o b G 9 j Y W w p O 0 J y a X N h d C 9 k Y m 8 v c V R h c 2 t G b 3 J T e X N 0 Z W 1 M Z W 5 n a 2 F w L n t T U U Y s M T h 9 J n F 1 b 3 Q 7 L C Z x d W 9 0 O 1 N l c n Z l c i 5 E Y X R h Y m F z Z V x c L z I v U 1 F M L y h s b 2 N h b C k 7 Q n J p c 2 F 0 L 2 R i b y 9 x V G F z a 0 Z v c l N 5 c 3 R l b U x l b m d r Y X A u e 0 l u a X N p Y W x F U 0 5 P L D E 5 f S Z x d W 9 0 O y w m c X V v d D t T Z X J 2 Z X I u R G F 0 Y W J h c 2 V c X C 8 y L 1 N R T C 8 o b G 9 j Y W w p O 0 J y a X N h d C 9 k Y m 8 v c V R h c 2 t G b 3 J T e X N 0 Z W 1 M Z W 5 n a 2 F w L n t D U E k s M j B 9 J n F 1 b 3 Q 7 L C Z x d W 9 0 O 1 N l c n Z l c i 5 E Y X R h Y m F z Z V x c L z I v U 1 F M L y h s b 2 N h b C k 7 Q n J p c 2 F 0 L 2 R i b y 9 x V G F z a 0 Z v c l N 5 c 3 R l b U x l b m d r Y X A u e 0 h h c 2 l s W F B v b G w s M j F 9 J n F 1 b 3 Q 7 L C Z x d W 9 0 O 1 N l c n Z l c i 5 E Y X R h Y m F z Z V x c L z I v U 1 F M L y h s b 2 N h b C k 7 Q n J p c 2 F 0 L 2 R i b y 9 x V G F z a 0 Z v c l N 5 c 3 R l b U x l b m d r Y X A u e 0 F r d G l 2 a X R h c 1 N v b H V z a S w y M n 0 m c X V v d D s s J n F 1 b 3 Q 7 U 2 V y d m V y L k R h d G F i Y X N l X F w v M i 9 T U U w v K G x v Y 2 F s K T t C c m l z Y X Q v Z G J v L 3 F U Y X N r R m 9 y U 3 l z d G V t T G V u Z 2 t h c C 5 7 U H J v a m V j d C w y M 3 0 m c X V v d D s s J n F 1 b 3 Q 7 U 2 V y d m V y L k R h d G F i Y X N l X F w v M i 9 T U U w v K G x v Y 2 F s K T t C c m l z Y X Q v Z G J v L 3 F U Y X N r R m 9 y U 3 l z d G V t T G V u Z 2 t h c C 5 7 S U R L b 2 9 y Z G l u Y X R v c i w y N H 0 m c X V v d D s s J n F 1 b 3 Q 7 U 2 V y d m V y L k R h d G F i Y X N l X F w v M i 9 T U U w v K G x v Y 2 F s K T t C c m l z Y X Q v Z G J v L 3 F U Y X N r R m 9 y U 3 l z d G V t T G V u Z 2 t h c C 5 7 T m F t Y U t v b 3 J k a W 5 h d G 9 y L D I 1 f S Z x d W 9 0 O 1 0 s J n F 1 b 3 Q 7 Q 2 9 s d W 1 u Q 2 9 1 b n Q m c X V v d D s 6 M j Y s J n F 1 b 3 Q 7 S 2 V 5 Q 2 9 s d W 1 u T m F t Z X M m c X V v d D s 6 W 1 0 s J n F 1 b 3 Q 7 Q 2 9 s d W 1 u S W R l b n R p d G l l c y Z x d W 9 0 O z p b J n F 1 b 3 Q 7 U 2 V y d m V y L k R h d G F i Y X N l X F w v M i 9 T U U w v K G x v Y 2 F s K T t C c m l z Y X Q v Z G J v L 3 F U Y X N r R m 9 y U 3 l z d G V t T G V u Z 2 t h c C 5 7 V k l E L D B 9 J n F 1 b 3 Q 7 L C Z x d W 9 0 O 1 N l c n Z l c i 5 E Y X R h Y m F z Z V x c L z I v U 1 F M L y h s b 2 N h b C k 7 Q n J p c 2 F 0 L 2 R i b y 9 x V G F z a 0 Z v c l N 5 c 3 R l b U x l b m d r Y X A u e 0 l Q T E F O L D F 9 J n F 1 b 3 Q 7 L C Z x d W 9 0 O 1 N l c n Z l c i 5 E Y X R h Y m F z Z V x c L z I v U 1 F M L y h s b 2 N h b C k 7 Q n J p c 2 F 0 L 2 R i b y 9 x V G F z a 0 Z v c l N 5 c 3 R l b U x l b m d r Y X A u e 1 R h b m d n Y W w s M n 0 m c X V v d D s s J n F 1 b 3 Q 7 U 2 V y d m V y L k R h d G F i Y X N l X F w v M i 9 T U U w v K G x v Y 2 F s K T t C c m l z Y X Q v Z G J v L 3 F U Y X N r R m 9 y U 3 l z d G V t T G V u Z 2 t h c C 5 7 V G F z a y w z f S Z x d W 9 0 O y w m c X V v d D t T Z X J 2 Z X I u R G F 0 Y W J h c 2 V c X C 8 y L 1 N R T C 8 o b G 9 j Y W w p O 0 J y a X N h d C 9 k Y m 8 v c V R h c 2 t G b 3 J T e X N 0 Z W 1 M Z W 5 n a 2 F w L n t O Q U 1 B I F J F T U 9 U R S w 0 f S Z x d W 9 0 O y w m c X V v d D t T Z X J 2 Z X I u R G F 0 Y W J h c 2 V c X C 8 y L 1 N R T C 8 o b G 9 j Y W w p O 0 J y a X N h d C 9 k Y m 8 v c V R h c 2 t G b 3 J T e X N 0 Z W 1 M Z W 5 n a 2 F w L n t O S U s s N X 0 m c X V v d D s s J n F 1 b 3 Q 7 U 2 V y d m V y L k R h d G F i Y X N l X F w v M i 9 T U U w v K G x v Y 2 F s K T t C c m l z Y X Q v Z G J v L 3 F U Y X N r R m 9 y U 3 l z d G V t T G V u Z 2 t h c C 5 7 T m F t Y V R l a 2 5 p c 2 k s N n 0 m c X V v d D s s J n F 1 b 3 Q 7 U 2 V y d m V y L k R h d G F i Y X N l X F w v M i 9 T U U w v K G x v Y 2 F s K T t C c m l z Y X Q v Z G J v L 3 F U Y X N r R m 9 y U 3 l z d G V t T G V u Z 2 t h c C 5 7 V G d s Q m V y Y W 5 n a 2 F 0 L D d 9 J n F 1 b 3 Q 7 L C Z x d W 9 0 O 1 N l c n Z l c i 5 E Y X R h Y m F z Z V x c L z I v U 1 F M L y h s b 2 N h b C k 7 Q n J p c 2 F 0 L 2 R i b y 9 x V G F z a 0 Z v c l N 5 c 3 R l b U x l b m d r Y X A u e 1 R n b F N l b G V z Y W k s O H 0 m c X V v d D s s J n F 1 b 3 Q 7 U 2 V y d m V y L k R h d G F i Y X N l X F w v M i 9 T U U w v K G x v Y 2 F s K T t C c m l z Y X Q v Z G J v L 3 F U Y X N r R m 9 y U 3 l z d G V t T G V u Z 2 t h c C 5 7 V G d s U H V s Y W 5 n L D l 9 J n F 1 b 3 Q 7 L C Z x d W 9 0 O 1 N l c n Z l c i 5 E Y X R h Y m F z Z V x c L z I v U 1 F M L y h s b 2 N h b C k 7 Q n J p c 2 F 0 L 2 R i b y 9 x V G F z a 0 Z v c l N 5 c 3 R l b U x l b m d r Y X A u e 1 R n b F N 0 Y X R 1 c y w x M H 0 m c X V v d D s s J n F 1 b 3 Q 7 U 2 V y d m V y L k R h d G F i Y X N l X F w v M i 9 T U U w v K G x v Y 2 F s K T t C c m l z Y X Q v Z G J v L 3 F U Y X N r R m 9 y U 3 l z d G V t T G V u Z 2 t h c C 5 7 U 3 R h d H V z U G V y Y m F p a 2 F u L D E x f S Z x d W 9 0 O y w m c X V v d D t T Z X J 2 Z X I u R G F 0 Y W J h c 2 V c X C 8 y L 1 N R T C 8 o b G 9 j Y W w p O 0 J y a X N h d C 9 k Y m 8 v c V R h c 2 t G b 3 J T e X N 0 Z W 1 M Z W 5 n a 2 F w L n t T d G F 0 d X N D Z W t L b 2 9 y Z G l u Y X R v c i w x M n 0 m c X V v d D s s J n F 1 b 3 Q 7 U 2 V y d m V y L k R h d G F i Y X N l X F w v M i 9 T U U w v K G x v Y 2 F s K T t C c m l z Y X Q v Z G J v L 3 F U Y X N r R m 9 y U 3 l z d G V t T G V u Z 2 t h c C 5 7 S U R K Y X J r b 2 0 s M T N 9 J n F 1 b 3 Q 7 L C Z x d W 9 0 O 1 N l c n Z l c i 5 E Y X R h Y m F z Z V x c L z I v U 1 F M L y h s b 2 N h b C k 7 Q n J p c 2 F 0 L 2 R i b y 9 x V G F z a 0 Z v c l N 5 c 3 R l b U x l b m d r Y X A u e 0 l E U 2 F 0 Z W x p d G U s M T R 9 J n F 1 b 3 Q 7 L C Z x d W 9 0 O 1 N l c n Z l c i 5 E Y X R h Y m F z Z V x c L z I v U 1 F M L y h s b 2 N h b C k 7 Q n J p c 2 F 0 L 2 R i b y 9 x V G F z a 0 Z v c l N 5 c 3 R l b U x l b m d r Y X A u e 0 h 1 Y i w x N X 0 m c X V v d D s s J n F 1 b 3 Q 7 U 2 V y d m V y L k R h d G F i Y X N l X F w v M i 9 T U U w v K G x v Y 2 F s K T t C c m l z Y X Q v Z G J v L 3 F U Y X N r R m 9 y U 3 l z d G V t T G V u Z 2 t h c C 5 7 T m F t Y V B J Q y w x N n 0 m c X V v d D s s J n F 1 b 3 Q 7 U 2 V y d m V y L k R h d G F i Y X N l X F w v M i 9 T U U w v K G x v Y 2 F s K T t C c m l z Y X Q v Z G J v L 3 F U Y X N r R m 9 y U 3 l z d G V t T G V u Z 2 t h c C 5 7 V G V s c F B J Q y w x N 3 0 m c X V v d D s s J n F 1 b 3 Q 7 U 2 V y d m V y L k R h d G F i Y X N l X F w v M i 9 T U U w v K G x v Y 2 F s K T t C c m l z Y X Q v Z G J v L 3 F U Y X N r R m 9 y U 3 l z d G V t T G V u Z 2 t h c C 5 7 U 1 F G L D E 4 f S Z x d W 9 0 O y w m c X V v d D t T Z X J 2 Z X I u R G F 0 Y W J h c 2 V c X C 8 y L 1 N R T C 8 o b G 9 j Y W w p O 0 J y a X N h d C 9 k Y m 8 v c V R h c 2 t G b 3 J T e X N 0 Z W 1 M Z W 5 n a 2 F w L n t J b m l z a W F s R V N O T y w x O X 0 m c X V v d D s s J n F 1 b 3 Q 7 U 2 V y d m V y L k R h d G F i Y X N l X F w v M i 9 T U U w v K G x v Y 2 F s K T t C c m l z Y X Q v Z G J v L 3 F U Y X N r R m 9 y U 3 l z d G V t T G V u Z 2 t h c C 5 7 Q 1 B J L D I w f S Z x d W 9 0 O y w m c X V v d D t T Z X J 2 Z X I u R G F 0 Y W J h c 2 V c X C 8 y L 1 N R T C 8 o b G 9 j Y W w p O 0 J y a X N h d C 9 k Y m 8 v c V R h c 2 t G b 3 J T e X N 0 Z W 1 M Z W 5 n a 2 F w L n t I Y X N p b F h Q b 2 x s L D I x f S Z x d W 9 0 O y w m c X V v d D t T Z X J 2 Z X I u R G F 0 Y W J h c 2 V c X C 8 y L 1 N R T C 8 o b G 9 j Y W w p O 0 J y a X N h d C 9 k Y m 8 v c V R h c 2 t G b 3 J T e X N 0 Z W 1 M Z W 5 n a 2 F w L n t B a 3 R p d m l 0 Y X N T b 2 x 1 c 2 k s M j J 9 J n F 1 b 3 Q 7 L C Z x d W 9 0 O 1 N l c n Z l c i 5 E Y X R h Y m F z Z V x c L z I v U 1 F M L y h s b 2 N h b C k 7 Q n J p c 2 F 0 L 2 R i b y 9 x V G F z a 0 Z v c l N 5 c 3 R l b U x l b m d r Y X A u e 1 B y b 2 p l Y 3 Q s M j N 9 J n F 1 b 3 Q 7 L C Z x d W 9 0 O 1 N l c n Z l c i 5 E Y X R h Y m F z Z V x c L z I v U 1 F M L y h s b 2 N h b C k 7 Q n J p c 2 F 0 L 2 R i b y 9 x V G F z a 0 Z v c l N 5 c 3 R l b U x l b m d r Y X A u e 0 l E S 2 9 v c m R p b m F 0 b 3 I s M j R 9 J n F 1 b 3 Q 7 L C Z x d W 9 0 O 1 N l c n Z l c i 5 E Y X R h Y m F z Z V x c L z I v U 1 F M L y h s b 2 N h b C k 7 Q n J p c 2 F 0 L 2 R i b y 9 x V G F z a 0 Z v c l N 5 c 3 R l b U x l b m d r Y X A u e 0 5 h b W F L b 2 9 y Z G l u Y X R v c i w y N X 0 m c X V v d D t d L C Z x d W 9 0 O 1 J l b G F 0 a W 9 u c 2 h p c E l u Z m 8 m c X V v d D s 6 W 1 1 9 I i A v P j w v U 3 R h Y m x l R W 5 0 c m l l c z 4 8 L 0 l 0 Z W 0 + P E l 0 Z W 0 + P E l 0 Z W 1 M b 2 N h d G l v b j 4 8 S X R l b V R 5 c G U + R m 9 y b X V s Y T w v S X R l b V R 5 c G U + P E l 0 Z W 1 Q Y X R o P l N l Y 3 R p b 2 4 x L 3 F U Y X N r R m 9 y U 3 l z d G V t T G V u Z 2 t h c C U y M C g 1 K S 9 T b 3 V y Y 2 U 8 L 0 l 0 Z W 1 Q Y X R o P j w v S X R l b U x v Y 2 F 0 a W 9 u P j x T d G F i b G V F b n R y a W V z I C 8 + P C 9 J d G V t P j x J d G V t P j x J d G V t T G 9 j Y X R p b 2 4 + P E l 0 Z W 1 U e X B l P k Z v c m 1 1 b G E 8 L 0 l 0 Z W 1 U e X B l P j x J d G V t U G F 0 a D 5 T Z W N 0 a W 9 u M S 9 x V G F z a 0 Z v c l N 5 c 3 R l b U x l b m d r Y X A l M j A o N S k v Q n J p c 2 F 0 P C 9 J d G V t U G F 0 a D 4 8 L 0 l 0 Z W 1 M b 2 N h d G l v b j 4 8 U 3 R h Y m x l R W 5 0 c m l l c y A v P j w v S X R l b T 4 8 S X R l b T 4 8 S X R l b U x v Y 2 F 0 a W 9 u P j x J d G V t V H l w Z T 5 G b 3 J t d W x h P C 9 J d G V t V H l w Z T 4 8 S X R l b V B h d G g + U 2 V j d G l v b j E v c V R h c 2 t G b 3 J T e X N 0 Z W 1 M Z W 5 n a 2 F w J T I w K D U p L 2 R i b 1 9 x V G F z a 0 Z v c l N 5 c 3 R l b U x l b m d r Y X A 8 L 0 l 0 Z W 1 Q Y X R o P j w v S X R l b U x v Y 2 F 0 a W 9 u P j x T d G F i b G V F b n R y a W V z I C 8 + P C 9 J d G V t P j w v S X R l b X M + P C 9 M b 2 N h b F B h Y 2 t h Z 2 V N Z X R h Z G F 0 Y U Z p b G U + F g A A A F B L B Q Y A A A A A A A A A A A A A A A A A A A A A A A A m A Q A A A Q A A A N C M n d 8 B F d E R j H o A w E / C l + s B A A A A O N c 1 J X g C 3 U C f M f g A p G 3 S w A A A A A A C A A A A A A A Q Z g A A A A E A A C A A A A C F 9 M B p U w l e K Y i J p q u c D U S a y C 0 U A t t q P 2 j 9 9 1 k 1 3 R Y + c w A A A A A O g A A A A A I A A C A A A A A G Q N R w 0 p 7 j B y P / w t t X r 5 y H 6 Y R o z d u K p x l t V / k X j 7 S M P F A A A A C P T 0 B t p U F q x O i H t J U M m Y O 8 n X V S r c / d w n d D 2 w k 8 q 0 N 4 j O C h o Z J 6 D 3 u c 9 3 h g B e c E c n a b W v z Q d H v e 2 U B D i e 9 k 2 b t H 3 9 U 3 p s Z M D U b r w 7 5 F N J J g 6 U A A A A B G S I G G 0 4 i e K D D s e W r j q e N h r 6 s N Z z H t X h U 3 8 n 5 X i p l c Y d 9 s z a A H a h O s d 0 / J A y K 5 W h e Y A 5 9 H H H V W 8 v h B v 2 u 0 w n k b < / D a t a M a s h u p > 
</file>

<file path=customXml/itemProps1.xml><?xml version="1.0" encoding="utf-8"?>
<ds:datastoreItem xmlns:ds="http://schemas.openxmlformats.org/officeDocument/2006/customXml" ds:itemID="{775906B2-2B94-478A-B2CB-5FF6E7AB36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MasterRemote</vt:lpstr>
      <vt:lpstr>TaskSurvey</vt:lpstr>
      <vt:lpstr>TaskInstalasi</vt:lpstr>
      <vt:lpstr>PenyelesainTask</vt:lpstr>
      <vt:lpstr>xxxxxPenyelesainTask</vt:lpstr>
      <vt:lpstr>Sheet6</vt:lpstr>
      <vt:lpstr>Sheet5</vt:lpstr>
      <vt:lpstr>Sheet7</vt:lpstr>
      <vt:lpstr>Sheet2</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Bambang C</cp:lastModifiedBy>
  <dcterms:created xsi:type="dcterms:W3CDTF">2018-10-12T08:54:19Z</dcterms:created>
  <dcterms:modified xsi:type="dcterms:W3CDTF">2019-06-18T05:03:10Z</dcterms:modified>
</cp:coreProperties>
</file>